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1 - SO 201 Lávka přes Sitku" sheetId="2" r:id="rId2"/>
    <sheet name="ON.1 - Ostatní náklady" sheetId="3" r:id="rId3"/>
    <sheet name="VRN.1 - Vedlejší rozpočto..." sheetId="4" r:id="rId4"/>
    <sheet name="Pokyny pro vyplnění" sheetId="5" r:id="rId5"/>
  </sheets>
  <definedNames>
    <definedName name="_xlnm.Print_Area" localSheetId="0">'Rekapitulace stavby'!$D$4:$AO$33,'Rekapitulace stavby'!$C$39:$AQ$55</definedName>
    <definedName name="_xlnm.Print_Titles" localSheetId="0">'Rekapitulace stavby'!$49:$49</definedName>
    <definedName name="_xlnm._FilterDatabase" localSheetId="1" hidden="1">'1 - SO 201 Lávka přes Sitku'!$C$88:$K$596</definedName>
    <definedName name="_xlnm.Print_Area" localSheetId="1">'1 - SO 201 Lávka přes Sitku'!$C$4:$J$36,'1 - SO 201 Lávka přes Sitku'!$C$42:$J$70,'1 - SO 201 Lávka přes Sitku'!$C$76:$K$596</definedName>
    <definedName name="_xlnm.Print_Titles" localSheetId="1">'1 - SO 201 Lávka přes Sitku'!$88:$88</definedName>
    <definedName name="_xlnm._FilterDatabase" localSheetId="2" hidden="1">'ON.1 - Ostatní náklady'!$C$76:$K$149</definedName>
    <definedName name="_xlnm.Print_Area" localSheetId="2">'ON.1 - Ostatní náklady'!$C$4:$J$36,'ON.1 - Ostatní náklady'!$C$42:$J$58,'ON.1 - Ostatní náklady'!$C$64:$K$149</definedName>
    <definedName name="_xlnm.Print_Titles" localSheetId="2">'ON.1 - Ostatní náklady'!$76:$76</definedName>
    <definedName name="_xlnm._FilterDatabase" localSheetId="3" hidden="1">'VRN.1 - Vedlejší rozpočto...'!$C$76:$K$118</definedName>
    <definedName name="_xlnm.Print_Area" localSheetId="3">'VRN.1 - Vedlejší rozpočto...'!$C$4:$J$36,'VRN.1 - Vedlejší rozpočto...'!$C$42:$J$58,'VRN.1 - Vedlejší rozpočto...'!$C$64:$K$118</definedName>
    <definedName name="_xlnm.Print_Titles" localSheetId="3">'VRN.1 - Vedlejší rozpočto...'!$76:$76</definedName>
    <definedName name="_xlnm.Print_Area" localSheetId="4">'Pokyny pro vyplnění'!$B$2:$K$69,'Pokyny pro vyplnění'!$B$72:$K$116,'Pokyny pro vyplnění'!$B$119:$K$188,'Pokyny pro vyplnění'!$B$196:$K$216</definedName>
  </definedNames>
  <calcPr/>
</workbook>
</file>

<file path=xl/calcChain.xml><?xml version="1.0" encoding="utf-8"?>
<calcChain xmlns="http://schemas.openxmlformats.org/spreadsheetml/2006/main">
  <c i="1" r="AY54"/>
  <c r="AX54"/>
  <c i="4" r="BI114"/>
  <c r="BH114"/>
  <c r="BG114"/>
  <c r="BF114"/>
  <c r="T114"/>
  <c r="R114"/>
  <c r="P114"/>
  <c r="BK114"/>
  <c r="J114"/>
  <c r="BE114"/>
  <c r="BI109"/>
  <c r="BH109"/>
  <c r="BG109"/>
  <c r="BF109"/>
  <c r="T109"/>
  <c r="R109"/>
  <c r="P109"/>
  <c r="BK109"/>
  <c r="J109"/>
  <c r="BE109"/>
  <c r="BI104"/>
  <c r="BH104"/>
  <c r="BG104"/>
  <c r="BF104"/>
  <c r="T104"/>
  <c r="R104"/>
  <c r="P104"/>
  <c r="BK104"/>
  <c r="J104"/>
  <c r="BE104"/>
  <c r="BI99"/>
  <c r="BH99"/>
  <c r="BG99"/>
  <c r="BF99"/>
  <c r="T99"/>
  <c r="R99"/>
  <c r="P99"/>
  <c r="BK99"/>
  <c r="J99"/>
  <c r="BE99"/>
  <c r="BI95"/>
  <c r="BH95"/>
  <c r="BG95"/>
  <c r="BF95"/>
  <c r="T95"/>
  <c r="R95"/>
  <c r="P95"/>
  <c r="BK95"/>
  <c r="J95"/>
  <c r="BE95"/>
  <c r="BI91"/>
  <c r="BH91"/>
  <c r="BG91"/>
  <c r="BF91"/>
  <c r="T91"/>
  <c r="R91"/>
  <c r="P91"/>
  <c r="BK91"/>
  <c r="J91"/>
  <c r="BE91"/>
  <c r="BI87"/>
  <c r="BH87"/>
  <c r="BG87"/>
  <c r="BF87"/>
  <c r="T87"/>
  <c r="R87"/>
  <c r="P87"/>
  <c r="BK87"/>
  <c r="J87"/>
  <c r="BE87"/>
  <c r="BI83"/>
  <c r="BH83"/>
  <c r="BG83"/>
  <c r="BF83"/>
  <c r="T83"/>
  <c r="R83"/>
  <c r="P83"/>
  <c r="BK83"/>
  <c r="J83"/>
  <c r="BE83"/>
  <c r="BI79"/>
  <c r="F34"/>
  <c i="1" r="BD54"/>
  <c i="4" r="BH79"/>
  <c r="F33"/>
  <c i="1" r="BC54"/>
  <c i="4" r="BG79"/>
  <c r="F32"/>
  <c i="1" r="BB54"/>
  <c i="4" r="BF79"/>
  <c r="J31"/>
  <c i="1" r="AW54"/>
  <c i="4" r="F31"/>
  <c i="1" r="BA54"/>
  <c i="4" r="T79"/>
  <c r="T78"/>
  <c r="T77"/>
  <c r="R79"/>
  <c r="R78"/>
  <c r="R77"/>
  <c r="P79"/>
  <c r="P78"/>
  <c r="P77"/>
  <c i="1" r="AU54"/>
  <c i="4" r="BK79"/>
  <c r="BK78"/>
  <c r="J78"/>
  <c r="BK77"/>
  <c r="J77"/>
  <c r="J56"/>
  <c r="J27"/>
  <c i="1" r="AG54"/>
  <c i="4" r="J79"/>
  <c r="BE79"/>
  <c r="J30"/>
  <c i="1" r="AV54"/>
  <c i="4" r="F30"/>
  <c i="1" r="AZ54"/>
  <c i="4" r="J57"/>
  <c r="J73"/>
  <c r="F73"/>
  <c r="F71"/>
  <c r="E69"/>
  <c r="J51"/>
  <c r="F51"/>
  <c r="F49"/>
  <c r="E47"/>
  <c r="J36"/>
  <c r="J18"/>
  <c r="E18"/>
  <c r="F74"/>
  <c r="F52"/>
  <c r="J17"/>
  <c r="J12"/>
  <c r="J71"/>
  <c r="J49"/>
  <c r="E7"/>
  <c r="E67"/>
  <c r="E45"/>
  <c i="1" r="AY53"/>
  <c r="AX53"/>
  <c i="3" r="BI145"/>
  <c r="BH145"/>
  <c r="BG145"/>
  <c r="BF145"/>
  <c r="T145"/>
  <c r="R145"/>
  <c r="P145"/>
  <c r="BK145"/>
  <c r="J145"/>
  <c r="BE145"/>
  <c r="BI141"/>
  <c r="BH141"/>
  <c r="BG141"/>
  <c r="BF141"/>
  <c r="T141"/>
  <c r="R141"/>
  <c r="P141"/>
  <c r="BK141"/>
  <c r="J141"/>
  <c r="BE141"/>
  <c r="BI136"/>
  <c r="BH136"/>
  <c r="BG136"/>
  <c r="BF136"/>
  <c r="T136"/>
  <c r="R136"/>
  <c r="P136"/>
  <c r="BK136"/>
  <c r="J136"/>
  <c r="BE136"/>
  <c r="BI131"/>
  <c r="BH131"/>
  <c r="BG131"/>
  <c r="BF131"/>
  <c r="T131"/>
  <c r="R131"/>
  <c r="P131"/>
  <c r="BK131"/>
  <c r="J131"/>
  <c r="BE131"/>
  <c r="BI126"/>
  <c r="BH126"/>
  <c r="BG126"/>
  <c r="BF126"/>
  <c r="T126"/>
  <c r="R126"/>
  <c r="P126"/>
  <c r="BK126"/>
  <c r="J126"/>
  <c r="BE126"/>
  <c r="BI121"/>
  <c r="BH121"/>
  <c r="BG121"/>
  <c r="BF121"/>
  <c r="T121"/>
  <c r="R121"/>
  <c r="P121"/>
  <c r="BK121"/>
  <c r="J121"/>
  <c r="BE121"/>
  <c r="BI117"/>
  <c r="BH117"/>
  <c r="BG117"/>
  <c r="BF117"/>
  <c r="T117"/>
  <c r="R117"/>
  <c r="P117"/>
  <c r="BK117"/>
  <c r="J117"/>
  <c r="BE117"/>
  <c r="BI113"/>
  <c r="BH113"/>
  <c r="BG113"/>
  <c r="BF113"/>
  <c r="T113"/>
  <c r="R113"/>
  <c r="P113"/>
  <c r="BK113"/>
  <c r="J113"/>
  <c r="BE113"/>
  <c r="BI108"/>
  <c r="BH108"/>
  <c r="BG108"/>
  <c r="BF108"/>
  <c r="T108"/>
  <c r="R108"/>
  <c r="P108"/>
  <c r="BK108"/>
  <c r="J108"/>
  <c r="BE108"/>
  <c r="BI104"/>
  <c r="BH104"/>
  <c r="BG104"/>
  <c r="BF104"/>
  <c r="T104"/>
  <c r="R104"/>
  <c r="P104"/>
  <c r="BK104"/>
  <c r="J104"/>
  <c r="BE104"/>
  <c r="BI99"/>
  <c r="BH99"/>
  <c r="BG99"/>
  <c r="BF99"/>
  <c r="T99"/>
  <c r="R99"/>
  <c r="P99"/>
  <c r="BK99"/>
  <c r="J99"/>
  <c r="BE99"/>
  <c r="BI94"/>
  <c r="BH94"/>
  <c r="BG94"/>
  <c r="BF94"/>
  <c r="T94"/>
  <c r="R94"/>
  <c r="P94"/>
  <c r="BK94"/>
  <c r="J94"/>
  <c r="BE94"/>
  <c r="BI89"/>
  <c r="BH89"/>
  <c r="BG89"/>
  <c r="BF89"/>
  <c r="T89"/>
  <c r="R89"/>
  <c r="P89"/>
  <c r="BK89"/>
  <c r="J89"/>
  <c r="BE89"/>
  <c r="BI84"/>
  <c r="BH84"/>
  <c r="BG84"/>
  <c r="BF84"/>
  <c r="T84"/>
  <c r="R84"/>
  <c r="P84"/>
  <c r="BK84"/>
  <c r="J84"/>
  <c r="BE84"/>
  <c r="BI79"/>
  <c r="F34"/>
  <c i="1" r="BD53"/>
  <c i="3" r="BH79"/>
  <c r="F33"/>
  <c i="1" r="BC53"/>
  <c i="3" r="BG79"/>
  <c r="F32"/>
  <c i="1" r="BB53"/>
  <c i="3" r="BF79"/>
  <c r="J31"/>
  <c i="1" r="AW53"/>
  <c i="3" r="F31"/>
  <c i="1" r="BA53"/>
  <c i="3" r="T79"/>
  <c r="T78"/>
  <c r="T77"/>
  <c r="R79"/>
  <c r="R78"/>
  <c r="R77"/>
  <c r="P79"/>
  <c r="P78"/>
  <c r="P77"/>
  <c i="1" r="AU53"/>
  <c i="3" r="BK79"/>
  <c r="BK78"/>
  <c r="J78"/>
  <c r="BK77"/>
  <c r="J77"/>
  <c r="J56"/>
  <c r="J27"/>
  <c i="1" r="AG53"/>
  <c i="3" r="J79"/>
  <c r="BE79"/>
  <c r="J30"/>
  <c i="1" r="AV53"/>
  <c i="3" r="F30"/>
  <c i="1" r="AZ53"/>
  <c i="3" r="J57"/>
  <c r="J73"/>
  <c r="F73"/>
  <c r="F71"/>
  <c r="E69"/>
  <c r="J51"/>
  <c r="F51"/>
  <c r="F49"/>
  <c r="E47"/>
  <c r="J36"/>
  <c r="J18"/>
  <c r="E18"/>
  <c r="F74"/>
  <c r="F52"/>
  <c r="J17"/>
  <c r="J12"/>
  <c r="J71"/>
  <c r="J49"/>
  <c r="E7"/>
  <c r="E67"/>
  <c r="E45"/>
  <c i="1" r="AY52"/>
  <c r="AX52"/>
  <c i="2" r="BI592"/>
  <c r="BH592"/>
  <c r="BG592"/>
  <c r="BF592"/>
  <c r="T592"/>
  <c r="T591"/>
  <c r="R592"/>
  <c r="R591"/>
  <c r="P592"/>
  <c r="P591"/>
  <c r="BK592"/>
  <c r="BK591"/>
  <c r="J591"/>
  <c r="J592"/>
  <c r="BE592"/>
  <c r="J69"/>
  <c r="BI586"/>
  <c r="BH586"/>
  <c r="BG586"/>
  <c r="BF586"/>
  <c r="T586"/>
  <c r="R586"/>
  <c r="P586"/>
  <c r="BK586"/>
  <c r="J586"/>
  <c r="BE586"/>
  <c r="BI581"/>
  <c r="BH581"/>
  <c r="BG581"/>
  <c r="BF581"/>
  <c r="T581"/>
  <c r="T580"/>
  <c r="R581"/>
  <c r="R580"/>
  <c r="P581"/>
  <c r="P580"/>
  <c r="BK581"/>
  <c r="BK580"/>
  <c r="J580"/>
  <c r="J581"/>
  <c r="BE581"/>
  <c r="J68"/>
  <c r="BI577"/>
  <c r="BH577"/>
  <c r="BG577"/>
  <c r="BF577"/>
  <c r="T577"/>
  <c r="R577"/>
  <c r="P577"/>
  <c r="BK577"/>
  <c r="J577"/>
  <c r="BE577"/>
  <c r="BI570"/>
  <c r="BH570"/>
  <c r="BG570"/>
  <c r="BF570"/>
  <c r="T570"/>
  <c r="T569"/>
  <c r="R570"/>
  <c r="R569"/>
  <c r="P570"/>
  <c r="P569"/>
  <c r="BK570"/>
  <c r="BK569"/>
  <c r="J569"/>
  <c r="J570"/>
  <c r="BE570"/>
  <c r="J67"/>
  <c r="BI566"/>
  <c r="BH566"/>
  <c r="BG566"/>
  <c r="BF566"/>
  <c r="T566"/>
  <c r="R566"/>
  <c r="P566"/>
  <c r="BK566"/>
  <c r="J566"/>
  <c r="BE566"/>
  <c r="BI562"/>
  <c r="BH562"/>
  <c r="BG562"/>
  <c r="BF562"/>
  <c r="T562"/>
  <c r="R562"/>
  <c r="P562"/>
  <c r="BK562"/>
  <c r="J562"/>
  <c r="BE562"/>
  <c r="BI558"/>
  <c r="BH558"/>
  <c r="BG558"/>
  <c r="BF558"/>
  <c r="T558"/>
  <c r="R558"/>
  <c r="P558"/>
  <c r="BK558"/>
  <c r="J558"/>
  <c r="BE558"/>
  <c r="BI555"/>
  <c r="BH555"/>
  <c r="BG555"/>
  <c r="BF555"/>
  <c r="T555"/>
  <c r="R555"/>
  <c r="P555"/>
  <c r="BK555"/>
  <c r="J555"/>
  <c r="BE555"/>
  <c r="BI551"/>
  <c r="BH551"/>
  <c r="BG551"/>
  <c r="BF551"/>
  <c r="T551"/>
  <c r="R551"/>
  <c r="P551"/>
  <c r="BK551"/>
  <c r="J551"/>
  <c r="BE551"/>
  <c r="BI548"/>
  <c r="BH548"/>
  <c r="BG548"/>
  <c r="BF548"/>
  <c r="T548"/>
  <c r="R548"/>
  <c r="P548"/>
  <c r="BK548"/>
  <c r="J548"/>
  <c r="BE548"/>
  <c r="BI544"/>
  <c r="BH544"/>
  <c r="BG544"/>
  <c r="BF544"/>
  <c r="T544"/>
  <c r="R544"/>
  <c r="P544"/>
  <c r="BK544"/>
  <c r="J544"/>
  <c r="BE544"/>
  <c r="BI539"/>
  <c r="BH539"/>
  <c r="BG539"/>
  <c r="BF539"/>
  <c r="T539"/>
  <c r="R539"/>
  <c r="P539"/>
  <c r="BK539"/>
  <c r="J539"/>
  <c r="BE539"/>
  <c r="BI527"/>
  <c r="BH527"/>
  <c r="BG527"/>
  <c r="BF527"/>
  <c r="T527"/>
  <c r="T526"/>
  <c r="T525"/>
  <c r="R527"/>
  <c r="R526"/>
  <c r="R525"/>
  <c r="P527"/>
  <c r="P526"/>
  <c r="P525"/>
  <c r="BK527"/>
  <c r="BK526"/>
  <c r="J526"/>
  <c r="BK525"/>
  <c r="J525"/>
  <c r="J527"/>
  <c r="BE527"/>
  <c r="J66"/>
  <c r="J65"/>
  <c r="BI522"/>
  <c r="BH522"/>
  <c r="BG522"/>
  <c r="BF522"/>
  <c r="T522"/>
  <c r="T521"/>
  <c r="R522"/>
  <c r="R521"/>
  <c r="P522"/>
  <c r="P521"/>
  <c r="BK522"/>
  <c r="BK521"/>
  <c r="J521"/>
  <c r="J522"/>
  <c r="BE522"/>
  <c r="J64"/>
  <c r="BI515"/>
  <c r="BH515"/>
  <c r="BG515"/>
  <c r="BF515"/>
  <c r="T515"/>
  <c r="R515"/>
  <c r="P515"/>
  <c r="BK515"/>
  <c r="J515"/>
  <c r="BE515"/>
  <c r="BI511"/>
  <c r="BH511"/>
  <c r="BG511"/>
  <c r="BF511"/>
  <c r="T511"/>
  <c r="R511"/>
  <c r="P511"/>
  <c r="BK511"/>
  <c r="J511"/>
  <c r="BE511"/>
  <c r="BI508"/>
  <c r="BH508"/>
  <c r="BG508"/>
  <c r="BF508"/>
  <c r="T508"/>
  <c r="R508"/>
  <c r="P508"/>
  <c r="BK508"/>
  <c r="J508"/>
  <c r="BE508"/>
  <c r="BI505"/>
  <c r="BH505"/>
  <c r="BG505"/>
  <c r="BF505"/>
  <c r="T505"/>
  <c r="T504"/>
  <c r="R505"/>
  <c r="R504"/>
  <c r="P505"/>
  <c r="P504"/>
  <c r="BK505"/>
  <c r="BK504"/>
  <c r="J504"/>
  <c r="J505"/>
  <c r="BE505"/>
  <c r="J63"/>
  <c r="BI501"/>
  <c r="BH501"/>
  <c r="BG501"/>
  <c r="BF501"/>
  <c r="T501"/>
  <c r="R501"/>
  <c r="P501"/>
  <c r="BK501"/>
  <c r="J501"/>
  <c r="BE501"/>
  <c r="BI494"/>
  <c r="BH494"/>
  <c r="BG494"/>
  <c r="BF494"/>
  <c r="T494"/>
  <c r="R494"/>
  <c r="P494"/>
  <c r="BK494"/>
  <c r="J494"/>
  <c r="BE494"/>
  <c r="BI490"/>
  <c r="BH490"/>
  <c r="BG490"/>
  <c r="BF490"/>
  <c r="T490"/>
  <c r="R490"/>
  <c r="P490"/>
  <c r="BK490"/>
  <c r="J490"/>
  <c r="BE490"/>
  <c r="BI484"/>
  <c r="BH484"/>
  <c r="BG484"/>
  <c r="BF484"/>
  <c r="T484"/>
  <c r="R484"/>
  <c r="P484"/>
  <c r="BK484"/>
  <c r="J484"/>
  <c r="BE484"/>
  <c r="BI480"/>
  <c r="BH480"/>
  <c r="BG480"/>
  <c r="BF480"/>
  <c r="T480"/>
  <c r="R480"/>
  <c r="P480"/>
  <c r="BK480"/>
  <c r="J480"/>
  <c r="BE480"/>
  <c r="BI477"/>
  <c r="BH477"/>
  <c r="BG477"/>
  <c r="BF477"/>
  <c r="T477"/>
  <c r="R477"/>
  <c r="P477"/>
  <c r="BK477"/>
  <c r="J477"/>
  <c r="BE477"/>
  <c r="BI473"/>
  <c r="BH473"/>
  <c r="BG473"/>
  <c r="BF473"/>
  <c r="T473"/>
  <c r="R473"/>
  <c r="P473"/>
  <c r="BK473"/>
  <c r="J473"/>
  <c r="BE473"/>
  <c r="BI470"/>
  <c r="BH470"/>
  <c r="BG470"/>
  <c r="BF470"/>
  <c r="T470"/>
  <c r="R470"/>
  <c r="P470"/>
  <c r="BK470"/>
  <c r="J470"/>
  <c r="BE470"/>
  <c r="BI465"/>
  <c r="BH465"/>
  <c r="BG465"/>
  <c r="BF465"/>
  <c r="T465"/>
  <c r="T464"/>
  <c r="R465"/>
  <c r="R464"/>
  <c r="P465"/>
  <c r="P464"/>
  <c r="BK465"/>
  <c r="BK464"/>
  <c r="J464"/>
  <c r="J465"/>
  <c r="BE465"/>
  <c r="J62"/>
  <c r="BI460"/>
  <c r="BH460"/>
  <c r="BG460"/>
  <c r="BF460"/>
  <c r="T460"/>
  <c r="R460"/>
  <c r="P460"/>
  <c r="BK460"/>
  <c r="J460"/>
  <c r="BE460"/>
  <c r="BI458"/>
  <c r="BH458"/>
  <c r="BG458"/>
  <c r="BF458"/>
  <c r="T458"/>
  <c r="R458"/>
  <c r="P458"/>
  <c r="BK458"/>
  <c r="J458"/>
  <c r="BE458"/>
  <c r="BI453"/>
  <c r="BH453"/>
  <c r="BG453"/>
  <c r="BF453"/>
  <c r="T453"/>
  <c r="R453"/>
  <c r="P453"/>
  <c r="BK453"/>
  <c r="J453"/>
  <c r="BE453"/>
  <c r="BI446"/>
  <c r="BH446"/>
  <c r="BG446"/>
  <c r="BF446"/>
  <c r="T446"/>
  <c r="R446"/>
  <c r="P446"/>
  <c r="BK446"/>
  <c r="J446"/>
  <c r="BE446"/>
  <c r="BI439"/>
  <c r="BH439"/>
  <c r="BG439"/>
  <c r="BF439"/>
  <c r="T439"/>
  <c r="R439"/>
  <c r="P439"/>
  <c r="BK439"/>
  <c r="J439"/>
  <c r="BE439"/>
  <c r="BI432"/>
  <c r="BH432"/>
  <c r="BG432"/>
  <c r="BF432"/>
  <c r="T432"/>
  <c r="R432"/>
  <c r="P432"/>
  <c r="BK432"/>
  <c r="J432"/>
  <c r="BE432"/>
  <c r="BI426"/>
  <c r="BH426"/>
  <c r="BG426"/>
  <c r="BF426"/>
  <c r="T426"/>
  <c r="R426"/>
  <c r="P426"/>
  <c r="BK426"/>
  <c r="J426"/>
  <c r="BE426"/>
  <c r="BI418"/>
  <c r="BH418"/>
  <c r="BG418"/>
  <c r="BF418"/>
  <c r="T418"/>
  <c r="R418"/>
  <c r="P418"/>
  <c r="BK418"/>
  <c r="J418"/>
  <c r="BE418"/>
  <c r="BI411"/>
  <c r="BH411"/>
  <c r="BG411"/>
  <c r="BF411"/>
  <c r="T411"/>
  <c r="R411"/>
  <c r="P411"/>
  <c r="BK411"/>
  <c r="J411"/>
  <c r="BE411"/>
  <c r="BI407"/>
  <c r="BH407"/>
  <c r="BG407"/>
  <c r="BF407"/>
  <c r="T407"/>
  <c r="R407"/>
  <c r="P407"/>
  <c r="BK407"/>
  <c r="J407"/>
  <c r="BE407"/>
  <c r="BI402"/>
  <c r="BH402"/>
  <c r="BG402"/>
  <c r="BF402"/>
  <c r="T402"/>
  <c r="R402"/>
  <c r="P402"/>
  <c r="BK402"/>
  <c r="J402"/>
  <c r="BE402"/>
  <c r="BI397"/>
  <c r="BH397"/>
  <c r="BG397"/>
  <c r="BF397"/>
  <c r="T397"/>
  <c r="R397"/>
  <c r="P397"/>
  <c r="BK397"/>
  <c r="J397"/>
  <c r="BE397"/>
  <c r="BI392"/>
  <c r="BH392"/>
  <c r="BG392"/>
  <c r="BF392"/>
  <c r="T392"/>
  <c r="R392"/>
  <c r="P392"/>
  <c r="BK392"/>
  <c r="J392"/>
  <c r="BE392"/>
  <c r="BI388"/>
  <c r="BH388"/>
  <c r="BG388"/>
  <c r="BF388"/>
  <c r="T388"/>
  <c r="R388"/>
  <c r="P388"/>
  <c r="BK388"/>
  <c r="J388"/>
  <c r="BE388"/>
  <c r="BI384"/>
  <c r="BH384"/>
  <c r="BG384"/>
  <c r="BF384"/>
  <c r="T384"/>
  <c r="R384"/>
  <c r="P384"/>
  <c r="BK384"/>
  <c r="J384"/>
  <c r="BE384"/>
  <c r="BI380"/>
  <c r="BH380"/>
  <c r="BG380"/>
  <c r="BF380"/>
  <c r="T380"/>
  <c r="R380"/>
  <c r="P380"/>
  <c r="BK380"/>
  <c r="J380"/>
  <c r="BE380"/>
  <c r="BI373"/>
  <c r="BH373"/>
  <c r="BG373"/>
  <c r="BF373"/>
  <c r="T373"/>
  <c r="T372"/>
  <c r="R373"/>
  <c r="R372"/>
  <c r="P373"/>
  <c r="P372"/>
  <c r="BK373"/>
  <c r="BK372"/>
  <c r="J372"/>
  <c r="J373"/>
  <c r="BE373"/>
  <c r="J61"/>
  <c r="BI368"/>
  <c r="BH368"/>
  <c r="BG368"/>
  <c r="BF368"/>
  <c r="T368"/>
  <c r="R368"/>
  <c r="P368"/>
  <c r="BK368"/>
  <c r="J368"/>
  <c r="BE368"/>
  <c r="BI364"/>
  <c r="BH364"/>
  <c r="BG364"/>
  <c r="BF364"/>
  <c r="T364"/>
  <c r="R364"/>
  <c r="P364"/>
  <c r="BK364"/>
  <c r="J364"/>
  <c r="BE364"/>
  <c r="BI360"/>
  <c r="BH360"/>
  <c r="BG360"/>
  <c r="BF360"/>
  <c r="T360"/>
  <c r="R360"/>
  <c r="P360"/>
  <c r="BK360"/>
  <c r="J360"/>
  <c r="BE360"/>
  <c r="BI356"/>
  <c r="BH356"/>
  <c r="BG356"/>
  <c r="BF356"/>
  <c r="T356"/>
  <c r="R356"/>
  <c r="P356"/>
  <c r="BK356"/>
  <c r="J356"/>
  <c r="BE356"/>
  <c r="BI352"/>
  <c r="BH352"/>
  <c r="BG352"/>
  <c r="BF352"/>
  <c r="T352"/>
  <c r="R352"/>
  <c r="P352"/>
  <c r="BK352"/>
  <c r="J352"/>
  <c r="BE352"/>
  <c r="BI348"/>
  <c r="BH348"/>
  <c r="BG348"/>
  <c r="BF348"/>
  <c r="T348"/>
  <c r="R348"/>
  <c r="P348"/>
  <c r="BK348"/>
  <c r="J348"/>
  <c r="BE348"/>
  <c r="BI342"/>
  <c r="BH342"/>
  <c r="BG342"/>
  <c r="BF342"/>
  <c r="T342"/>
  <c r="R342"/>
  <c r="P342"/>
  <c r="BK342"/>
  <c r="J342"/>
  <c r="BE342"/>
  <c r="BI338"/>
  <c r="BH338"/>
  <c r="BG338"/>
  <c r="BF338"/>
  <c r="T338"/>
  <c r="R338"/>
  <c r="P338"/>
  <c r="BK338"/>
  <c r="J338"/>
  <c r="BE338"/>
  <c r="BI332"/>
  <c r="BH332"/>
  <c r="BG332"/>
  <c r="BF332"/>
  <c r="T332"/>
  <c r="R332"/>
  <c r="P332"/>
  <c r="BK332"/>
  <c r="J332"/>
  <c r="BE332"/>
  <c r="BI328"/>
  <c r="BH328"/>
  <c r="BG328"/>
  <c r="BF328"/>
  <c r="T328"/>
  <c r="R328"/>
  <c r="P328"/>
  <c r="BK328"/>
  <c r="J328"/>
  <c r="BE328"/>
  <c r="BI324"/>
  <c r="BH324"/>
  <c r="BG324"/>
  <c r="BF324"/>
  <c r="T324"/>
  <c r="T323"/>
  <c r="R324"/>
  <c r="R323"/>
  <c r="P324"/>
  <c r="P323"/>
  <c r="BK324"/>
  <c r="BK323"/>
  <c r="J323"/>
  <c r="J324"/>
  <c r="BE324"/>
  <c r="J60"/>
  <c r="BI319"/>
  <c r="BH319"/>
  <c r="BG319"/>
  <c r="BF319"/>
  <c r="T319"/>
  <c r="R319"/>
  <c r="P319"/>
  <c r="BK319"/>
  <c r="J319"/>
  <c r="BE319"/>
  <c r="BI315"/>
  <c r="BH315"/>
  <c r="BG315"/>
  <c r="BF315"/>
  <c r="T315"/>
  <c r="R315"/>
  <c r="P315"/>
  <c r="BK315"/>
  <c r="J315"/>
  <c r="BE315"/>
  <c r="BI311"/>
  <c r="BH311"/>
  <c r="BG311"/>
  <c r="BF311"/>
  <c r="T311"/>
  <c r="R311"/>
  <c r="P311"/>
  <c r="BK311"/>
  <c r="J311"/>
  <c r="BE311"/>
  <c r="BI307"/>
  <c r="BH307"/>
  <c r="BG307"/>
  <c r="BF307"/>
  <c r="T307"/>
  <c r="R307"/>
  <c r="P307"/>
  <c r="BK307"/>
  <c r="J307"/>
  <c r="BE307"/>
  <c r="BI301"/>
  <c r="BH301"/>
  <c r="BG301"/>
  <c r="BF301"/>
  <c r="T301"/>
  <c r="R301"/>
  <c r="P301"/>
  <c r="BK301"/>
  <c r="J301"/>
  <c r="BE301"/>
  <c r="BI297"/>
  <c r="BH297"/>
  <c r="BG297"/>
  <c r="BF297"/>
  <c r="T297"/>
  <c r="R297"/>
  <c r="P297"/>
  <c r="BK297"/>
  <c r="J297"/>
  <c r="BE297"/>
  <c r="BI293"/>
  <c r="BH293"/>
  <c r="BG293"/>
  <c r="BF293"/>
  <c r="T293"/>
  <c r="R293"/>
  <c r="P293"/>
  <c r="BK293"/>
  <c r="J293"/>
  <c r="BE293"/>
  <c r="BI289"/>
  <c r="BH289"/>
  <c r="BG289"/>
  <c r="BF289"/>
  <c r="T289"/>
  <c r="R289"/>
  <c r="P289"/>
  <c r="BK289"/>
  <c r="J289"/>
  <c r="BE289"/>
  <c r="BI285"/>
  <c r="BH285"/>
  <c r="BG285"/>
  <c r="BF285"/>
  <c r="T285"/>
  <c r="R285"/>
  <c r="P285"/>
  <c r="BK285"/>
  <c r="J285"/>
  <c r="BE285"/>
  <c r="BI282"/>
  <c r="BH282"/>
  <c r="BG282"/>
  <c r="BF282"/>
  <c r="T282"/>
  <c r="R282"/>
  <c r="P282"/>
  <c r="BK282"/>
  <c r="J282"/>
  <c r="BE282"/>
  <c r="BI278"/>
  <c r="BH278"/>
  <c r="BG278"/>
  <c r="BF278"/>
  <c r="T278"/>
  <c r="T277"/>
  <c r="R278"/>
  <c r="R277"/>
  <c r="P278"/>
  <c r="P277"/>
  <c r="BK278"/>
  <c r="BK277"/>
  <c r="J277"/>
  <c r="J278"/>
  <c r="BE278"/>
  <c r="J59"/>
  <c r="BI273"/>
  <c r="BH273"/>
  <c r="BG273"/>
  <c r="BF273"/>
  <c r="T273"/>
  <c r="R273"/>
  <c r="P273"/>
  <c r="BK273"/>
  <c r="J273"/>
  <c r="BE273"/>
  <c r="BI269"/>
  <c r="BH269"/>
  <c r="BG269"/>
  <c r="BF269"/>
  <c r="T269"/>
  <c r="R269"/>
  <c r="P269"/>
  <c r="BK269"/>
  <c r="J269"/>
  <c r="BE269"/>
  <c r="BI265"/>
  <c r="BH265"/>
  <c r="BG265"/>
  <c r="BF265"/>
  <c r="T265"/>
  <c r="R265"/>
  <c r="P265"/>
  <c r="BK265"/>
  <c r="J265"/>
  <c r="BE265"/>
  <c r="BI261"/>
  <c r="BH261"/>
  <c r="BG261"/>
  <c r="BF261"/>
  <c r="T261"/>
  <c r="R261"/>
  <c r="P261"/>
  <c r="BK261"/>
  <c r="J261"/>
  <c r="BE261"/>
  <c r="BI257"/>
  <c r="BH257"/>
  <c r="BG257"/>
  <c r="BF257"/>
  <c r="T257"/>
  <c r="R257"/>
  <c r="P257"/>
  <c r="BK257"/>
  <c r="J257"/>
  <c r="BE257"/>
  <c r="BI253"/>
  <c r="BH253"/>
  <c r="BG253"/>
  <c r="BF253"/>
  <c r="T253"/>
  <c r="R253"/>
  <c r="P253"/>
  <c r="BK253"/>
  <c r="J253"/>
  <c r="BE253"/>
  <c r="BI249"/>
  <c r="BH249"/>
  <c r="BG249"/>
  <c r="BF249"/>
  <c r="T249"/>
  <c r="R249"/>
  <c r="P249"/>
  <c r="BK249"/>
  <c r="J249"/>
  <c r="BE249"/>
  <c r="BI245"/>
  <c r="BH245"/>
  <c r="BG245"/>
  <c r="BF245"/>
  <c r="T245"/>
  <c r="R245"/>
  <c r="P245"/>
  <c r="BK245"/>
  <c r="J245"/>
  <c r="BE245"/>
  <c r="BI239"/>
  <c r="BH239"/>
  <c r="BG239"/>
  <c r="BF239"/>
  <c r="T239"/>
  <c r="R239"/>
  <c r="P239"/>
  <c r="BK239"/>
  <c r="J239"/>
  <c r="BE239"/>
  <c r="BI235"/>
  <c r="BH235"/>
  <c r="BG235"/>
  <c r="BF235"/>
  <c r="T235"/>
  <c r="R235"/>
  <c r="P235"/>
  <c r="BK235"/>
  <c r="J235"/>
  <c r="BE235"/>
  <c r="BI229"/>
  <c r="BH229"/>
  <c r="BG229"/>
  <c r="BF229"/>
  <c r="T229"/>
  <c r="R229"/>
  <c r="P229"/>
  <c r="BK229"/>
  <c r="J229"/>
  <c r="BE229"/>
  <c r="BI223"/>
  <c r="BH223"/>
  <c r="BG223"/>
  <c r="BF223"/>
  <c r="T223"/>
  <c r="R223"/>
  <c r="P223"/>
  <c r="BK223"/>
  <c r="J223"/>
  <c r="BE223"/>
  <c r="BI219"/>
  <c r="BH219"/>
  <c r="BG219"/>
  <c r="BF219"/>
  <c r="T219"/>
  <c r="R219"/>
  <c r="P219"/>
  <c r="BK219"/>
  <c r="J219"/>
  <c r="BE219"/>
  <c r="BI208"/>
  <c r="BH208"/>
  <c r="BG208"/>
  <c r="BF208"/>
  <c r="T208"/>
  <c r="R208"/>
  <c r="P208"/>
  <c r="BK208"/>
  <c r="J208"/>
  <c r="BE208"/>
  <c r="BI204"/>
  <c r="BH204"/>
  <c r="BG204"/>
  <c r="BF204"/>
  <c r="T204"/>
  <c r="R204"/>
  <c r="P204"/>
  <c r="BK204"/>
  <c r="J204"/>
  <c r="BE204"/>
  <c r="BI199"/>
  <c r="BH199"/>
  <c r="BG199"/>
  <c r="BF199"/>
  <c r="T199"/>
  <c r="R199"/>
  <c r="P199"/>
  <c r="BK199"/>
  <c r="J199"/>
  <c r="BE199"/>
  <c r="BI195"/>
  <c r="BH195"/>
  <c r="BG195"/>
  <c r="BF195"/>
  <c r="T195"/>
  <c r="R195"/>
  <c r="P195"/>
  <c r="BK195"/>
  <c r="J195"/>
  <c r="BE195"/>
  <c r="BI191"/>
  <c r="BH191"/>
  <c r="BG191"/>
  <c r="BF191"/>
  <c r="T191"/>
  <c r="R191"/>
  <c r="P191"/>
  <c r="BK191"/>
  <c r="J191"/>
  <c r="BE191"/>
  <c r="BI187"/>
  <c r="BH187"/>
  <c r="BG187"/>
  <c r="BF187"/>
  <c r="T187"/>
  <c r="R187"/>
  <c r="P187"/>
  <c r="BK187"/>
  <c r="J187"/>
  <c r="BE187"/>
  <c r="BI183"/>
  <c r="BH183"/>
  <c r="BG183"/>
  <c r="BF183"/>
  <c r="T183"/>
  <c r="R183"/>
  <c r="P183"/>
  <c r="BK183"/>
  <c r="J183"/>
  <c r="BE183"/>
  <c r="BI179"/>
  <c r="BH179"/>
  <c r="BG179"/>
  <c r="BF179"/>
  <c r="T179"/>
  <c r="R179"/>
  <c r="P179"/>
  <c r="BK179"/>
  <c r="J179"/>
  <c r="BE179"/>
  <c r="BI175"/>
  <c r="BH175"/>
  <c r="BG175"/>
  <c r="BF175"/>
  <c r="T175"/>
  <c r="R175"/>
  <c r="P175"/>
  <c r="BK175"/>
  <c r="J175"/>
  <c r="BE175"/>
  <c r="BI171"/>
  <c r="BH171"/>
  <c r="BG171"/>
  <c r="BF171"/>
  <c r="T171"/>
  <c r="R171"/>
  <c r="P171"/>
  <c r="BK171"/>
  <c r="J171"/>
  <c r="BE171"/>
  <c r="BI167"/>
  <c r="BH167"/>
  <c r="BG167"/>
  <c r="BF167"/>
  <c r="T167"/>
  <c r="R167"/>
  <c r="P167"/>
  <c r="BK167"/>
  <c r="J167"/>
  <c r="BE167"/>
  <c r="BI155"/>
  <c r="BH155"/>
  <c r="BG155"/>
  <c r="BF155"/>
  <c r="T155"/>
  <c r="R155"/>
  <c r="P155"/>
  <c r="BK155"/>
  <c r="J155"/>
  <c r="BE155"/>
  <c r="BI151"/>
  <c r="BH151"/>
  <c r="BG151"/>
  <c r="BF151"/>
  <c r="T151"/>
  <c r="R151"/>
  <c r="P151"/>
  <c r="BK151"/>
  <c r="J151"/>
  <c r="BE151"/>
  <c r="BI147"/>
  <c r="BH147"/>
  <c r="BG147"/>
  <c r="BF147"/>
  <c r="T147"/>
  <c r="R147"/>
  <c r="P147"/>
  <c r="BK147"/>
  <c r="J147"/>
  <c r="BE147"/>
  <c r="BI143"/>
  <c r="BH143"/>
  <c r="BG143"/>
  <c r="BF143"/>
  <c r="T143"/>
  <c r="R143"/>
  <c r="P143"/>
  <c r="BK143"/>
  <c r="J143"/>
  <c r="BE143"/>
  <c r="BI136"/>
  <c r="BH136"/>
  <c r="BG136"/>
  <c r="BF136"/>
  <c r="T136"/>
  <c r="R136"/>
  <c r="P136"/>
  <c r="BK136"/>
  <c r="J136"/>
  <c r="BE136"/>
  <c r="BI130"/>
  <c r="BH130"/>
  <c r="BG130"/>
  <c r="BF130"/>
  <c r="T130"/>
  <c r="R130"/>
  <c r="P130"/>
  <c r="BK130"/>
  <c r="J130"/>
  <c r="BE130"/>
  <c r="BI126"/>
  <c r="BH126"/>
  <c r="BG126"/>
  <c r="BF126"/>
  <c r="T126"/>
  <c r="R126"/>
  <c r="P126"/>
  <c r="BK126"/>
  <c r="J126"/>
  <c r="BE126"/>
  <c r="BI120"/>
  <c r="BH120"/>
  <c r="BG120"/>
  <c r="BF120"/>
  <c r="T120"/>
  <c r="R120"/>
  <c r="P120"/>
  <c r="BK120"/>
  <c r="J120"/>
  <c r="BE120"/>
  <c r="BI116"/>
  <c r="BH116"/>
  <c r="BG116"/>
  <c r="BF116"/>
  <c r="T116"/>
  <c r="R116"/>
  <c r="P116"/>
  <c r="BK116"/>
  <c r="J116"/>
  <c r="BE116"/>
  <c r="BI112"/>
  <c r="BH112"/>
  <c r="BG112"/>
  <c r="BF112"/>
  <c r="T112"/>
  <c r="R112"/>
  <c r="P112"/>
  <c r="BK112"/>
  <c r="J112"/>
  <c r="BE112"/>
  <c r="BI108"/>
  <c r="BH108"/>
  <c r="BG108"/>
  <c r="BF108"/>
  <c r="T108"/>
  <c r="R108"/>
  <c r="P108"/>
  <c r="BK108"/>
  <c r="J108"/>
  <c r="BE108"/>
  <c r="BI104"/>
  <c r="BH104"/>
  <c r="BG104"/>
  <c r="BF104"/>
  <c r="T104"/>
  <c r="R104"/>
  <c r="P104"/>
  <c r="BK104"/>
  <c r="J104"/>
  <c r="BE104"/>
  <c r="BI100"/>
  <c r="BH100"/>
  <c r="BG100"/>
  <c r="BF100"/>
  <c r="T100"/>
  <c r="R100"/>
  <c r="P100"/>
  <c r="BK100"/>
  <c r="J100"/>
  <c r="BE100"/>
  <c r="BI96"/>
  <c r="BH96"/>
  <c r="BG96"/>
  <c r="BF96"/>
  <c r="T96"/>
  <c r="R96"/>
  <c r="P96"/>
  <c r="BK96"/>
  <c r="J96"/>
  <c r="BE96"/>
  <c r="BI92"/>
  <c r="F34"/>
  <c i="1" r="BD52"/>
  <c i="2" r="BH92"/>
  <c r="F33"/>
  <c i="1" r="BC52"/>
  <c i="2" r="BG92"/>
  <c r="F32"/>
  <c i="1" r="BB52"/>
  <c i="2" r="BF92"/>
  <c r="J31"/>
  <c i="1" r="AW52"/>
  <c i="2" r="F31"/>
  <c i="1" r="BA52"/>
  <c i="2" r="T92"/>
  <c r="T91"/>
  <c r="T90"/>
  <c r="T89"/>
  <c r="R92"/>
  <c r="R91"/>
  <c r="R90"/>
  <c r="R89"/>
  <c r="P92"/>
  <c r="P91"/>
  <c r="P90"/>
  <c r="P89"/>
  <c i="1" r="AU52"/>
  <c i="2" r="BK92"/>
  <c r="BK91"/>
  <c r="J91"/>
  <c r="BK90"/>
  <c r="J90"/>
  <c r="BK89"/>
  <c r="J89"/>
  <c r="J56"/>
  <c r="J27"/>
  <c i="1" r="AG52"/>
  <c i="2" r="J92"/>
  <c r="BE92"/>
  <c r="J30"/>
  <c i="1" r="AV52"/>
  <c i="2" r="F30"/>
  <c i="1" r="AZ52"/>
  <c i="2" r="J58"/>
  <c r="J57"/>
  <c r="J85"/>
  <c r="F85"/>
  <c r="F83"/>
  <c r="E81"/>
  <c r="J51"/>
  <c r="F51"/>
  <c r="F49"/>
  <c r="E47"/>
  <c r="J36"/>
  <c r="J18"/>
  <c r="E18"/>
  <c r="F86"/>
  <c r="F52"/>
  <c r="J17"/>
  <c r="J12"/>
  <c r="J83"/>
  <c r="J49"/>
  <c r="E7"/>
  <c r="E79"/>
  <c r="E45"/>
  <c i="1" r="BD51"/>
  <c r="W30"/>
  <c r="BC51"/>
  <c r="W29"/>
  <c r="BB51"/>
  <c r="W28"/>
  <c r="BA51"/>
  <c r="W27"/>
  <c r="AZ51"/>
  <c r="W26"/>
  <c r="AY51"/>
  <c r="AX51"/>
  <c r="AW51"/>
  <c r="AK27"/>
  <c r="AV51"/>
  <c r="AK26"/>
  <c r="AU51"/>
  <c r="AT51"/>
  <c r="AS51"/>
  <c r="AG51"/>
  <c r="AK23"/>
  <c r="AT54"/>
  <c r="AN54"/>
  <c r="AT53"/>
  <c r="AN53"/>
  <c r="AT52"/>
  <c r="AN52"/>
  <c r="AN51"/>
  <c r="L47"/>
  <c r="AM46"/>
  <c r="L46"/>
  <c r="AM44"/>
  <c r="L44"/>
  <c r="L42"/>
  <c r="L41"/>
  <c r="AK32"/>
</calcChain>
</file>

<file path=xl/sharedStrings.xml><?xml version="1.0" encoding="utf-8"?>
<sst xmlns="http://schemas.openxmlformats.org/spreadsheetml/2006/main">
  <si>
    <t>Export VZ</t>
  </si>
  <si>
    <t>List obsahuje:</t>
  </si>
  <si>
    <t>1) Rekapitulace stavby</t>
  </si>
  <si>
    <t>2) Rekapitulace objektů stavby a soupisů prací</t>
  </si>
  <si>
    <t>3.0</t>
  </si>
  <si>
    <t/>
  </si>
  <si>
    <t>False</t>
  </si>
  <si>
    <t>{2a255fd7-a608-40a3-a5b4-3177878a1838}</t>
  </si>
  <si>
    <t xml:space="preserve">&gt;&gt;  skryté sloupce  &lt;&lt;</t>
  </si>
  <si>
    <t>0,01</t>
  </si>
  <si>
    <t>21</t>
  </si>
  <si>
    <t>15</t>
  </si>
  <si>
    <t>REKAPITULACE STAVBY</t>
  </si>
  <si>
    <t xml:space="preserve">v ---  níže se nacházejí doplnkové a pomocné údaje k sestavám  --- v</t>
  </si>
  <si>
    <t>Návod na vyplnění</t>
  </si>
  <si>
    <t>0,001</t>
  </si>
  <si>
    <t>Kód:</t>
  </si>
  <si>
    <t>Ol-PR-SOD-002103-201</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</si>
  <si>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</si>
  <si>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</si>
  <si>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Lávka přes Sitku na trase Štěpánov - Olomouc - Černovír</t>
  </si>
  <si>
    <t>KSO:</t>
  </si>
  <si>
    <t>821 19</t>
  </si>
  <si>
    <t>CC-CZ:</t>
  </si>
  <si>
    <t>21411</t>
  </si>
  <si>
    <t>Místo:</t>
  </si>
  <si>
    <t>Olomouc</t>
  </si>
  <si>
    <t>Datum:</t>
  </si>
  <si>
    <t>5. 11. 2018</t>
  </si>
  <si>
    <t>CZ-CPV:</t>
  </si>
  <si>
    <t>45000000-7</t>
  </si>
  <si>
    <t>CZ-CPA:</t>
  </si>
  <si>
    <t>42.13.20</t>
  </si>
  <si>
    <t>Zadavatel:</t>
  </si>
  <si>
    <t>IČ:</t>
  </si>
  <si>
    <t>00299308</t>
  </si>
  <si>
    <t>Statutární město Olomouc, Horní náměstí 583, Olomo</t>
  </si>
  <si>
    <t>DIČ:</t>
  </si>
  <si>
    <t>CZ00299308</t>
  </si>
  <si>
    <t>Uchazeč:</t>
  </si>
  <si>
    <t>Vyplň údaj</t>
  </si>
  <si>
    <t>Projektant:</t>
  </si>
  <si>
    <t>64610357</t>
  </si>
  <si>
    <t>MORAVIA CONSULT Olomouc a.s.</t>
  </si>
  <si>
    <t>CZ64610357</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</si>
  <si>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</si>
  <si>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</si>
  <si>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</si>
  <si>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</si>
  <si>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</si>
  <si>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</si>
  <si>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</si>
  <si>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</si>
  <si>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</si>
  <si>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</si>
  <si>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</si>
  <si>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</si>
  <si>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</si>
  <si>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</si>
  <si>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</si>
  <si>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</si>
  <si>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</si>
  <si>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</si>
  <si>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</si>
  <si>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</si>
  <si>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</si>
  <si>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</si>
  <si>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</si>
  <si>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</si>
  <si>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</si>
  <si>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</si>
  <si>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</si>
  <si>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</si>
  <si>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</si>
  <si>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</si>
  <si>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</si>
  <si>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</si>
  <si>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</si>
  <si>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</si>
  <si>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</si>
  <si>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</si>
  <si>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</si>
  <si>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</si>
  <si>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</si>
  <si>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</si>
  <si>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</si>
  <si>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</si>
  <si>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1</t>
  </si>
  <si>
    <t>SO 201 Lávka přes Sitku</t>
  </si>
  <si>
    <t>STA</t>
  </si>
  <si>
    <t>{2b20f80b-909a-4f41-bc2f-a360650d5b09}</t>
  </si>
  <si>
    <t>2</t>
  </si>
  <si>
    <t>ON.1</t>
  </si>
  <si>
    <t>Ostatní náklady</t>
  </si>
  <si>
    <t>OST</t>
  </si>
  <si>
    <t>{6e88c093-0dbc-40dd-b016-496ecd597114}</t>
  </si>
  <si>
    <t>19821</t>
  </si>
  <si>
    <t>VRN.1</t>
  </si>
  <si>
    <t>Vedlejší rozpočtové náklady</t>
  </si>
  <si>
    <t>VON</t>
  </si>
  <si>
    <t>{50919dae-36b1-4933-8de2-6c2a2299c820}</t>
  </si>
  <si>
    <t>1) Krycí list soupisu</t>
  </si>
  <si>
    <t>2) Rekapitulace</t>
  </si>
  <si>
    <t>3) Soupis prací</t>
  </si>
  <si>
    <t>Zpět na list:</t>
  </si>
  <si>
    <t>Rekapitulace stavby</t>
  </si>
  <si>
    <t>KRYCÍ LIST SOUPISU</t>
  </si>
  <si>
    <t>Objekt:</t>
  </si>
  <si>
    <t>1 - SO 201 Lávka přes Sitku</t>
  </si>
  <si>
    <t>214 11</t>
  </si>
  <si>
    <t>REKAPITULACE ČLENĚNÍ SOUPISU PRACÍ</t>
  </si>
  <si>
    <t>Kód dílu - Popis</t>
  </si>
  <si>
    <t>Cena celkem [CZK]</t>
  </si>
  <si>
    <t>Náklady soupisu celkem</t>
  </si>
  <si>
    <t>-1</t>
  </si>
  <si>
    <t>HSV - Práce a dodávky HSV</t>
  </si>
  <si>
    <t xml:space="preserve">    1 - Zemní práce</t>
  </si>
  <si>
    <t xml:space="preserve">    2 - Zakládání</t>
  </si>
  <si>
    <t xml:space="preserve">    3 - Svislé a kompletní konstrukce</t>
  </si>
  <si>
    <t xml:space="preserve">    4 - Vodorovné konstrukce</t>
  </si>
  <si>
    <t xml:space="preserve">    9 - Ostatní konstrukce a práce, bourání</t>
  </si>
  <si>
    <t xml:space="preserve">    997 - Přesun sutě</t>
  </si>
  <si>
    <t xml:space="preserve">    998 - Přesun hmot</t>
  </si>
  <si>
    <t>PSV - Práce a dodávky PSV</t>
  </si>
  <si>
    <t xml:space="preserve">    711 - Izolace proti vodě, vlhkosti a plynům</t>
  </si>
  <si>
    <t xml:space="preserve">    762 - Konstrukce tesařské</t>
  </si>
  <si>
    <t xml:space="preserve">    783 - Dokončovací práce - nátěry</t>
  </si>
  <si>
    <t xml:space="preserve">    789 - Povrchové úpravy ocelových konstrukcí a technologických zařízení</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</si>
  <si>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</si>
  <si>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</si>
  <si>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</si>
  <si>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</si>
  <si>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</si>
  <si>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</si>
  <si>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</si>
  <si>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</si>
  <si>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</si>
  <si>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</si>
  <si>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</si>
  <si>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</si>
  <si>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</si>
  <si>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</si>
  <si>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</si>
  <si>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</si>
  <si>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</si>
  <si>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</si>
  <si>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</si>
  <si>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111101101</t>
  </si>
  <si>
    <t>Odstranění travin z celkové plochy do 0,1 ha</t>
  </si>
  <si>
    <t>ha</t>
  </si>
  <si>
    <t>CS ÚRS 2018 02</t>
  </si>
  <si>
    <t>4</t>
  </si>
  <si>
    <t>2073715552</t>
  </si>
  <si>
    <t>PP</t>
  </si>
  <si>
    <t xml:space="preserve">Odstranění travin a rákosu  travin, při celkové ploše do 0,1 ha</t>
  </si>
  <si>
    <t>PSC</t>
  </si>
  <si>
    <t xml:space="preserve">Poznámka k souboru cen:_x000d_
1. Ceny nelze použít pro plochy, pro něž se oceňuje odstranění křovin cenami souboru 111 20-11 Odstranění křovin a stromů s odstraněním kořenů. 2. Travinami se rozumějí také všechny zemědělské plodiny apod. Vinná réva, chmel, maliní apod. se považují za křoviny. 3. V ceně jsou započteny i náklady na případné nutné přemístění a uložení travin a rákosu na hromady na vzdálenost do 50 m. 4. Množství jednotek se určí samostatně za každý objekt v ha půdorysné plochy, z níž má být travina odstraněna najednou. </t>
  </si>
  <si>
    <t>VV</t>
  </si>
  <si>
    <t xml:space="preserve">"měřeno digitálně, předpoklad"     (50,0+100,0)/10000</t>
  </si>
  <si>
    <t>111201101</t>
  </si>
  <si>
    <t>Odstranění křovin a stromů průměru kmene do 100 mm i s kořeny z celkové plochy do 1000 m2</t>
  </si>
  <si>
    <t>m2</t>
  </si>
  <si>
    <t>-1146145308</t>
  </si>
  <si>
    <t xml:space="preserve">Odstranění křovin a stromů s odstraněním kořenů  průměru kmene do 100 mm do sklonu terénu 1 : 5, při celkové ploše do 1 000 m2</t>
  </si>
  <si>
    <t xml:space="preserve">Poznámka k souboru cen:_x000d_
1. Cenu -1104 lze použít jestliže se odstranění stromů a křovin neprovádí na holo. 2. Cena -1101 je určena i pro: a) odstraňování křovin a stromů o průměru kmene do 100 mm z ploch, jejichž celková výměra je větší než 1 000 m2 při sklonu terénu strmějším než 1 : 5; b) LTM při jakékoliv celkové ploše jednotlivě přes 30 m2. 3. V ceně jsou započteny i náklady na případné nutné odklizení křovin a stromů na hromady na vzdálenost do 50 m nebo naložení na dopravní prostředek. 4. Průměr kmenů stromů (křovin) se měří 0,15 m nad přilehlým terénem. 5. Množství jednotek se určí samostatně za každý objekt v m2 plochy rovné součtu půdorysných ploch omezených obalovými křivkami korun jednotlivých stromů a křovin, popř. skupin stromů a křovin, jejichž koruny se půdorysně překrývají. Jestliže by byl zmíněný součet ploch větší než půdorysná plocha staveniště, počítá se pouze s plochou staveniště. </t>
  </si>
  <si>
    <t xml:space="preserve">"předpoklad"    30,0+40,0</t>
  </si>
  <si>
    <t>3</t>
  </si>
  <si>
    <t>111301111</t>
  </si>
  <si>
    <t>Sejmutí drnu tl do 100 mm s přemístěním do 50 m nebo naložením na dopravní prostředek</t>
  </si>
  <si>
    <t>-1310838800</t>
  </si>
  <si>
    <t>Sejmutí drnu tl. do 100 mm, v jakékoliv ploše</t>
  </si>
  <si>
    <t xml:space="preserve">Poznámka k souboru cen:_x000d_
1. V cenách jsou započteny i náklady na nařezání, vyrýpnutí, vyzvednutí, přemístění a složení sejmutého drnu na vzdálenost do 50 m nebo s naložením na dopravní prostředek. 2. V ceně nejsou započteny náklady na zálivku před sejmutím drnu. Pro tyto práce lze použít ceny části C02 souboru cen 185 80-43 Zalití rostlin vodou. 3. Ceny jsou určeny jen pro sejmutí drnu pro drnování. 4. Sejmutím drnu se rozumí sejmutí pláství nebo pásů drnu v takové jakosti, aby se jich mohlo použít pro další drnování. 5. Ceny nejsou určeny k pokládce travního drnu (koberce). Tyto práce se oceňují cenami souboru cen 181 4.-11 Založení trávníku 6. Ceny lze použít při zakládání záhonů pro výsadbu rostlin z důvodu snížení profilu terénu. </t>
  </si>
  <si>
    <t xml:space="preserve">"předpoklad"      60,0</t>
  </si>
  <si>
    <t>112101102</t>
  </si>
  <si>
    <t>Odstranění stromů listnatých průměru kmene do 500 mm</t>
  </si>
  <si>
    <t>kus</t>
  </si>
  <si>
    <t>332647314</t>
  </si>
  <si>
    <t>Odstranění stromů s odřezáním kmene a s odvětvením listnatých, průměru kmene přes 300 do 500 mm</t>
  </si>
  <si>
    <t xml:space="preserve">Poznámka k souboru cen:_x000d_
1. Ceny jsou určeny pro odstranění stromů v rámci přípravy staveniště. 2. Ceny lze použít i pro odstranění stromů ze sesuté zeminy, vývratů a polomů. 3. V ceně jsou započteny i náklady na případné nutné odklizení kmene a větví odděleně na vzdálenost do 50 m nebo s naložením na dopravní prostředek. 4. Průměr pařezu se měří v místě řezu kmene na základě dvojího na sebe kolmého měření a následného zprůměrování naměřených hodnot nejčastěji ve výšce 0,15 m. V případě přítomnosti výrazných kořenových náběhů je měření prováděno nad nimi, nejčastěji v rozmezí 0,15-0,45 m nad povrchem stávajícího terénu. 5. Ceny nelze užít v případě, kdy je nutné odstraňování stromu po částech; tyto práce lze oceňovat příslušnými cenami katalogu 823-1 Plochy a úprava území. </t>
  </si>
  <si>
    <t xml:space="preserve">"dle TZ, jasan ztepilý"       2</t>
  </si>
  <si>
    <t>5</t>
  </si>
  <si>
    <t>112201102</t>
  </si>
  <si>
    <t>Odstranění pařezů D do 500 mm</t>
  </si>
  <si>
    <t>-2055471866</t>
  </si>
  <si>
    <t xml:space="preserve">Odstranění pařezů  s jejich vykopáním, vytrháním nebo odstřelením, s přesekáním kořenů průměru přes 300 do 500 mm</t>
  </si>
  <si>
    <t xml:space="preserve">Poznámka k souboru cen:_x000d_
1. Ceny lze použít i pro odstranění pařezů ze sesuté zeminy, vývratů a polomů. 2. V ceně jsou započteny i náklady na případné nutné odklizení pařezů na hromady na vzdálenost do 50 m nebo naložení na dopravní prostředek. 3. Mají-li se odstraňovat pařezy z pokáceného souvislého lesního porostu, lze počet pařezů stanovit s přihlédnutím k tabulce v příloze č. 1. 4. Zásyp jam po pařezech se oceňuje cenami souboru cen 174 20-12 této části katalogu. 5. Průměr pařezu se měří v místě řezu kmene na základě dvojího na sebe kolmého měření a následného zprůměrování naměřených hodnot. </t>
  </si>
  <si>
    <t xml:space="preserve">"jeden pařez, dva kmeny"     1</t>
  </si>
  <si>
    <t>6</t>
  </si>
  <si>
    <t>115001106</t>
  </si>
  <si>
    <t>Převedení vody potrubím DN do 900</t>
  </si>
  <si>
    <t>m</t>
  </si>
  <si>
    <t>-98391988</t>
  </si>
  <si>
    <t>Převedení vody potrubím průměru DN přes 600 do 900</t>
  </si>
  <si>
    <t xml:space="preserve">Poznámka k souboru cen:_x000d_
1. Ceny lze použít na převedení vody na vzdálenost větší než 20 m, tedy za každý další metr přes 20 m. 2. Ceny lze použít i pro převedení vody žlaby; přitom lze použít ceny : a) 1101 pro žlaby rozvinutého obvodu do 0,30 m, b) 1102 pro žlaby rozvinutého obvodu do 0,50 m, c) 1103 pro žlaby rozvinutého obvodu do 0,80 m, d) 1104 pro žlaby rozvinutého obvodu do 1,00 m, e) 1105 pro žlaby rozvinutého obvodu do 2,00 m, f) 1106 pro žlaby rozvinutého obvodu do 3,00 m. 3. Ceny lze použít i pro ocenění výtlačného potrubí. 4. Ceny lze použít jen pro převedení vody, získané čerpáním při provádění stavebních prací. 5. V ceně jsou započteny i náklady na: a) montáž a demontáž potrubí nebo žlabu, těsnění po dobu provozu a opotřebení hmot, b) podpěrné konstrukce dřevěné. 6. V ceně nejsou započteny náklady na nutné zemní práce; tyto se oceňují příslušnými cenami souborů cen této části. </t>
  </si>
  <si>
    <t>12,0*2</t>
  </si>
  <si>
    <t>7</t>
  </si>
  <si>
    <t>122101101</t>
  </si>
  <si>
    <t>Odkopávky a prokopávky nezapažené v hornině tř. 1 a 2 objem do 100 m3</t>
  </si>
  <si>
    <t>m3</t>
  </si>
  <si>
    <t>1468718087</t>
  </si>
  <si>
    <t xml:space="preserve">Odkopávky a prokopávky nezapažené  s přehozením výkopku na vzdálenost do 3 m nebo s naložením na dopravní prostředek v horninách tř. 1 a 2 do 100 m3</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</si>
  <si>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</si>
  <si>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 xml:space="preserve">"dle pol. 171103101, zemní hrázky"      16,0</t>
  </si>
  <si>
    <t>8</t>
  </si>
  <si>
    <t>122201401</t>
  </si>
  <si>
    <t>Vykopávky v zemníku na suchu v hornině tř. 3 objem do 100 m3</t>
  </si>
  <si>
    <t>-691371314</t>
  </si>
  <si>
    <t xml:space="preserve">Vykopávky v zemnících na suchu  s přehozením výkopku na vzdálenost do 3 m nebo s naložením na dopravní prostředek v hornině tř. 3 do 100 m3</t>
  </si>
  <si>
    <t xml:space="preserve">Poznámka k souboru cen:_x000d_
1. Ceny lze použít i pro těžbu haldoviny a pro skrývky s výjimkou skrývek nad povrchový- mi důlními díly. Ceny pro těžbu haldoviny nelze použít, uplatňují-li se v místě těžby báňské předpisy nebo odůvodněné požadavky správce haldy (odvalu), které prokazatelně vyvolávají zvýšení nákladů dodavatele stavebních prací. V těchto případech se vykopávka haldy (odvalu) ocení příslušnými cenami katalogu 823-2 Rekultivace. 2. Ceny lze použít jen pro vykopávky v zemnících nezapažených. Jsou-li zemníky nebo jejich části zapažené, oceňuje se vykopávka v nich podle čl. 3116 Všeobecných podmínek tohoto katalogu. </t>
  </si>
  <si>
    <t xml:space="preserve">"dle pol. 174 101101  zásyp"      27,044</t>
  </si>
  <si>
    <t xml:space="preserve">"dle pol. 175 101201   obsyp"   20,45</t>
  </si>
  <si>
    <t>Součet</t>
  </si>
  <si>
    <t>9</t>
  </si>
  <si>
    <t>129103201</t>
  </si>
  <si>
    <t>Čištění otevřených koryt vodotečí š dna přes 5 m hl do 5 m v hornině tř. 1 a 2</t>
  </si>
  <si>
    <t>16</t>
  </si>
  <si>
    <t>-384105393</t>
  </si>
  <si>
    <t xml:space="preserve">Čištění otevřených koryt vodotečí  s přehozením rozpojeného nánosu do 3 m nebo s naložením na dopravní prostředek při šířce původního dna přes 5 m a hloubce koryta do 5 m v horninách tř. 1 a 2</t>
  </si>
  <si>
    <t xml:space="preserve">Poznámka k souboru cen:_x000d_
1. Ceny jsou určeny pro čištění vodních koryt upravených i neupravených na suchu nebo při hloubce vody do 300 mm nad původním dnem. 2. Ceny nelze použít pro: a) čištění vodních koryt, které nejsou omezeny po obou stranách zdmi při průměrné tloušťce nánosu přes 500 mm; tyto práce se oceňují podle své povahy cenami souborů cen 124 . 0-31 Vykopávky pro koryta vodotečí nebo 127 . 0-32 Vykopávky pod vodou zářezů pro shybky a jiná podzemní vedení části A 01; b) čištění vodních koryt při hloubce vody přes 300 mm; tyto práce se oceňují cenami souboru cen 127 . 0-32 Vykopávky pod vodou zářezů pro shybky a jiná podzemní vedení části A 01 tohoto katalogu; c) čištění uzavřených koryt vodotečí; tyto zemní práce se oceňují individuálně; d) shrabání organických naplavenin na břehových plochách po velké vodě; tyto práce se oceňují cenami souboru cen 185 80-31 Shrabání pokoseného porostu a organických naplavenin a spálení po zaschnutí. 3. Čištění otevřených koryt vodotečí při šířce dna do 5 m a hloubce koryta přes 2,5 m a při šířce dna přes 5 m a hloubce koryta přes 5 m se oceňuje tak, že k cenám tohoto souboru cen se vždy připočítává za každých dalších i započatých 1,5 m hloubky jedno přehození výkopku příslušnou cenou souboru cen 166 10-11 Přehození neulehlého výkopku části A 01 tohoto katalogu. 4. V cenách jsou započteny i náklady na svislé přehození výkopku. 5. Množství jednotek se určuje v m3 nánosu z anorganických nebo organických hmot. </t>
  </si>
  <si>
    <t xml:space="preserve">"měřeno digitálně z řezu koryta"     3,0*10,0</t>
  </si>
  <si>
    <t>10</t>
  </si>
  <si>
    <t>130901121</t>
  </si>
  <si>
    <t>Bourání kcí v hloubených vykopávkách ze zdiva z betonu prostého ručně</t>
  </si>
  <si>
    <t>499604625</t>
  </si>
  <si>
    <t>Bourání konstrukcí v hloubených vykopávkách - ručně z betonu prostého neprokládaného</t>
  </si>
  <si>
    <t xml:space="preserve">Poznámka k souboru cen:_x000d_
1. Ceny jsou určeny pouze pro bourání konstrukcí ze zdiva nebo z betonu ve výkopišti při provádění zemních prací, jsou-li zdivo nebo beton obklopeny horninou nebo sypaninou tak, že k nim bez vykopávky není přístup. 2. Ceny lze použít i pro bourání konstrukcí při vykopávkách zářezů. 3. Ceny nelze použít pro bourání konstrukcí a) na suchu ze zdiva nebo z betonu jako samostatnou stavební práci, i když jsou bourané konstrukce pod úrovní terénu, jako např. zdi, stropy a klenby v suterénu, b) pod vodou - ze zdiva nebo z betonu prostého, zakazuje-li projekt použití trhavin, - z betonu železového nebo předpjatého a ocelových konstrukcí. 4. Svislé, příp. vodorovné přemístění materiálu z rozbouraných konstrukcí ve výkopišti se oceňuje jako přemístění výkopku z hornin 5 až 7 cenami souboru cen 161 10-11 Svislé přemístění výkopku, příp. 162 . 0-1 . Vodorovné přemístění výkopku se složením, ale bez naložení a rozprostření. 5. Bourání konstrukce ze zdiva nebo z betonu prostého pod vodou se oceňuje cenou 127 40-1112 Vykopávka pod vodou v hornině tř. 5 s použitím trhavin. 6. V cenách jsou započteny i náklady na přemístění suti na hromady na vzdálenost do 20 m nebo naložení na dopravní prostředek. 7. Objem vybouraného materiálu pro přemístění se rovná objemu konstrukcí před rozbouráním. </t>
  </si>
  <si>
    <t xml:space="preserve">"část křídel OP1, měřeno digitálně"     6,10*0,40*2</t>
  </si>
  <si>
    <t xml:space="preserve">"část křídel OP2, měřeno digitálně"     5,10*0,40*2</t>
  </si>
  <si>
    <t>11</t>
  </si>
  <si>
    <t>131201101</t>
  </si>
  <si>
    <t>Hloubení jam nezapažených v hornině tř. 3 objemu do 100 m3</t>
  </si>
  <si>
    <t>326014341</t>
  </si>
  <si>
    <t>Hloubení nezapažených jam a zářezů s urovnáním dna do předepsaného profilu a spádu v hornině tř. 3 do 100 m3</t>
  </si>
  <si>
    <t xml:space="preserve">Poznámka k souboru cen:_x000d_
1. Hloubení jam ve stržích a jam pro základy pro příčná a podélná zpevnění dna a břehů pod obrysem výkopu pro koryta vodotečí při lesnicko-technických melioracích (LTM) zejména vykopávky pro konstrukce těles, stupňů, boků, předprahů, prahů, podháněk, výhonů a pro základy zdí, dlažeb, rovnanin, plůtků a hatí se oceňují cenami příslušnými pro objem výkopů do 100 m3, i když skutečný objem výkopu je větší. 2. Ceny lze použít i pro hloubení nezapažených jam a zářezů pro podzemní vedení, jsou-li tyto práce prováděny z povrchu území. 3. Předepisuje-li projekt hloubit jámy popsané v pozn. č. 1 v hornině 5 až 7 bez použití trhavin, oceňuje se toto hloubení a) v suchu nebo v mokru cenami 138 40-1101, 138 50-1101 a 138 60-1101 Dolamování zapažených nebo nezapažených hloubených vykopávek; b) v tekoucí vodě při jakékoliv její rychlosti individuálně. 4. Hloubení nezapažených jam hloubky přes 16 m se oceňuje individuálně. 5. V cenách jsou započteny i náklady na případné nutné přemístění výkopku ve výkopišti a na přehození výkopku na přilehlém terénu na vzdálenost do 3 m od okraje jámy nebo naložení na dopravní prostředek. 6. Náklady na svislé přemístění výkopku nad 1 m hloubky se určí dle ustanovení článku č. 3161 všeobecných podmínek katalogu. </t>
  </si>
  <si>
    <t xml:space="preserve">"měřeno digitálně z řezů, mezistáv. křídly OP1"    5,20*3,30</t>
  </si>
  <si>
    <t xml:space="preserve">"měřeno digitálně z řezů, mezi stáv.křídly OP2"    5,10*7,30</t>
  </si>
  <si>
    <t xml:space="preserve">"odpočet bouraných konstrukcí dle pol.963041211"       -8,923</t>
  </si>
  <si>
    <t>12</t>
  </si>
  <si>
    <t>131201109</t>
  </si>
  <si>
    <t>Příplatek za lepivost u hloubení jam nezapažených v hornině tř. 3</t>
  </si>
  <si>
    <t>1859841060</t>
  </si>
  <si>
    <t>Hloubení nezapažených jam a zářezů s urovnáním dna do předepsaného profilu a spádu Příplatek k cenám za lepivost horniny tř. 3</t>
  </si>
  <si>
    <t xml:space="preserve">"50% dle pol. 131201102"         45,467*0,50 </t>
  </si>
  <si>
    <t>13</t>
  </si>
  <si>
    <t>133201101</t>
  </si>
  <si>
    <t>Hloubení šachet v hornině tř. 3 objemu do 100 m3</t>
  </si>
  <si>
    <t>1585350135</t>
  </si>
  <si>
    <t xml:space="preserve">Hloubení zapažených i nezapažených šachet  s případným nutným přemístěním výkopku ve výkopišti v hornině tř. 3 do 100 m3</t>
  </si>
  <si>
    <t xml:space="preserve">Poznámka k souboru cen:_x000d_
1. Ceny 10-1101 až 40-1101 jsou určeny jen pro šachty hloubky do 12 m. Šachty větších hloubek se oceňují individuálně. 2. V cenách jsou započteny i náklady na: a) svislé přemístění výkopku, b) urovnání dna do předepsaného profilu a spádu. c) přehození výkopku na přilehlém terénu na vzdálenost do 5 m od hrany šachty nebo naložení na dopravní prostředek. 3. V cenách nejsou započteny náklady na roubení. 4. Pažení šachet bentonitovou suspenzí se oceňuje takto: a) dodání bentonitové suspenze cenou 239 68-1711 Bentonitová suspenze pro pažení rýh pro podzemní stěny – její výroba katalogu 800-2 Zvlášní zakládání objektů; množství v m2 se určí jako součin objemu vyhloubeného prostoru (v m3) a koeficientu 1,667, b) doplnění bentonitové suspenze se ocení cenou 239 68-4111 Doplnění bentonitové suspenze katalogu 800-2 Zvlášní zakládání objektů. 5. Vodorovné přemístění výkopku ze šachet, pažených bentonitovou suspenzí, se oceňuje cenami souboru cen 162 . 0-31 Vodorovné přemístění výkopku z rýh podzemních stěn, vodorovné přemístění znehodnocené bentonitové suspenze se oceňuje cenami souboru cen 162 . . -4 . Vodorovné přemístění znehodnocené suspenze katalogu 800-2 Zvláštní zakládání objektů. </t>
  </si>
  <si>
    <t xml:space="preserve">"patky zábradlí"     3,14*0,20*0,20*0,50*(4*3+5)</t>
  </si>
  <si>
    <t>14</t>
  </si>
  <si>
    <t>133201109</t>
  </si>
  <si>
    <t>Příplatek za lepivost u hloubení šachet v hornině tř. 3</t>
  </si>
  <si>
    <t>-1945681755</t>
  </si>
  <si>
    <t xml:space="preserve">Hloubení zapažených i nezapažených šachet  s případným nutným přemístěním výkopku ve výkopišti v hornině tř. 3 Příplatek k cenám za lepivost horniny tř. 3</t>
  </si>
  <si>
    <t xml:space="preserve">"dle pol. 133201101 - 50%"     1,068*0,50</t>
  </si>
  <si>
    <t>162301102</t>
  </si>
  <si>
    <t>Vodorovné přemístění do 1000 m výkopku/sypaniny z horniny tř. 1 až 4</t>
  </si>
  <si>
    <t>-911564353</t>
  </si>
  <si>
    <t xml:space="preserve">Vodorovné přemístění výkopku nebo sypaniny po suchu  na obvyklém dopravním prostředku, bez naložení výkopku, avšak se složením bez rozhrnutí z horniny tř. 1 až 4 na vzdálenost přes 500 do 1 000 m</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</si>
  <si>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 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</si>
  <si>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"skládka 20 km"</t>
  </si>
  <si>
    <t xml:space="preserve">"dle pol. 122101101"       16,0</t>
  </si>
  <si>
    <t xml:space="preserve">"dle pol. 131201101"      45,467</t>
  </si>
  <si>
    <t xml:space="preserve">"dle pol. 133201101"      1,068</t>
  </si>
  <si>
    <t xml:space="preserve">"dle pol. 111301111"      60,0*0,10</t>
  </si>
  <si>
    <t xml:space="preserve">"dle pol. 129103201"      30,0</t>
  </si>
  <si>
    <t xml:space="preserve">"odpočet zásypu pol. 174101101"       -27,044</t>
  </si>
  <si>
    <t xml:space="preserve">"odpočet obsypu pol. 175101101"      -20,45</t>
  </si>
  <si>
    <t>162301152</t>
  </si>
  <si>
    <t>Vodorovné přemístění výkopku/sypaniny z hornin tř. 5 až 7 do 1000 m</t>
  </si>
  <si>
    <t>-163150488</t>
  </si>
  <si>
    <t xml:space="preserve">Vodorovné přemístění výkopku nebo sypaniny po suchu  na obvyklém dopravním prostředku, bez naložení výkopku, avšak se složením bez rozhrnutí z horniny tř. 5 až 7 na vzdálenost přes 500 do 1 000 m</t>
  </si>
  <si>
    <t xml:space="preserve">"dle pol. 130901121"      8,96</t>
  </si>
  <si>
    <t>17</t>
  </si>
  <si>
    <t>162301402</t>
  </si>
  <si>
    <t>Vodorovné přemístění větví stromů listnatých do 5 km D kmene do 500 mm</t>
  </si>
  <si>
    <t>746366851</t>
  </si>
  <si>
    <t xml:space="preserve">Vodorovné přemístění větví, kmenů nebo pařezů  s naložením, složením a dopravou do 5000 m větví stromů listnatých, průměru kmene přes 300 do 500 mm</t>
  </si>
  <si>
    <t xml:space="preserve">Poznámka k souboru cen:_x000d_
1. Průměr kmene i pařezu se měří v místě řezu. 2. Měrná jednotka je 1 strom. </t>
  </si>
  <si>
    <t xml:space="preserve">"jasan"     2</t>
  </si>
  <si>
    <t>18</t>
  </si>
  <si>
    <t>162301412</t>
  </si>
  <si>
    <t>Vodorovné přemístění kmenů stromů listnatých do 5 km D kmene do 500 mm</t>
  </si>
  <si>
    <t>-1276229588</t>
  </si>
  <si>
    <t xml:space="preserve">Vodorovné přemístění větví, kmenů nebo pařezů  s naložením, složením a dopravou do 5000 m kmenů stromů listnatých, průměru přes 300 do 500 mm</t>
  </si>
  <si>
    <t xml:space="preserve">"jasany"       2</t>
  </si>
  <si>
    <t>19</t>
  </si>
  <si>
    <t>162301422</t>
  </si>
  <si>
    <t>Vodorovné přemístění pařezů do 5 km D do 500 mm</t>
  </si>
  <si>
    <t>2006757705</t>
  </si>
  <si>
    <t xml:space="preserve">Vodorovné přemístění větví, kmenů nebo pařezů  s naložením, složením a dopravou do 5000 m pařezů kmenů, průměru přes 300 do 500 mm</t>
  </si>
  <si>
    <t xml:space="preserve">"jeden pařez se dvěma kmeny"       1</t>
  </si>
  <si>
    <t>20</t>
  </si>
  <si>
    <t>162301912</t>
  </si>
  <si>
    <t>Příplatek k vodorovnému přemístění kmenů stromů listnatých D kmene do 500 mm ZKD 5 km</t>
  </si>
  <si>
    <t>1164153003</t>
  </si>
  <si>
    <t xml:space="preserve">Vodorovné přemístění větví, kmenů nebo pařezů  s naložením, složením a dopravou Příplatek k cenám za každých dalších i započatých 5000 m přes 5000 m kmenů stromů listnatých, o průměru přes 300 do 500 mm</t>
  </si>
  <si>
    <t xml:space="preserve">"20 km dva kmeny"     2*3</t>
  </si>
  <si>
    <t>162301922</t>
  </si>
  <si>
    <t>Příplatek k vodorovnému přemístění pařezů D 500 mm ZKD 5 km</t>
  </si>
  <si>
    <t>-1232570639</t>
  </si>
  <si>
    <t xml:space="preserve">Vodorovné přemístění větví, kmenů nebo pařezů  s naložením, složením a dopravou Příplatek k cenám za každých dalších i započatých 5000 m přes 5000 m pařezů kmenů, průměru přes 300 do 500 mm</t>
  </si>
  <si>
    <t xml:space="preserve">"20 km, jeden pařez"       1,0*3</t>
  </si>
  <si>
    <t>22</t>
  </si>
  <si>
    <t>162701109</t>
  </si>
  <si>
    <t>Příplatek k vodorovnému přemístění výkopku/sypaniny z horniny tř. 1 až 4 ZKD 1000 m přes 10000 m</t>
  </si>
  <si>
    <t>1360995117</t>
  </si>
  <si>
    <t xml:space="preserve">Vodorovné přemístění výkopku nebo sypaniny po suchu  na obvyklém dopravním prostředku, bez naložení výkopku, avšak se složením bez rozhrnutí z horniny tř. 1 až 4 na vzdálenost Příplatek k ceně za každých dalších i započatých 1 000 m</t>
  </si>
  <si>
    <t xml:space="preserve">"skládka 20 km dle pol. 162701105"      51,041*(20-1)</t>
  </si>
  <si>
    <t>23</t>
  </si>
  <si>
    <t>162701159</t>
  </si>
  <si>
    <t>Příplatek k vodorovnému přemístění výkopku/sypaniny z horniny tř. 5 až 7 ZKD 1000 m přes 10000 m</t>
  </si>
  <si>
    <t>-981939561</t>
  </si>
  <si>
    <t xml:space="preserve">Vodorovné přemístění výkopku nebo sypaniny po suchu  na obvyklém dopravním prostředku, bez naložení výkopku, avšak se složením bez rozhrnutí z horniny tř. 5 až 7 na vzdálenost Příplatek k ceně za každých dalších i započatých 1 000 m</t>
  </si>
  <si>
    <t xml:space="preserve">"skládka 20 km, dle pol. 162301152"      8,96*(20-1)</t>
  </si>
  <si>
    <t>24</t>
  </si>
  <si>
    <t>171103101</t>
  </si>
  <si>
    <t>Zemní hrázky melioračních kanálů z horniny tř. 1 až 4</t>
  </si>
  <si>
    <t>-2042574393</t>
  </si>
  <si>
    <t xml:space="preserve">Zemní hrázky přívodních a odpadních melioračních kanálů  zhutňované po vrstvách tloušťky 200 mm, s přemístěním sypaniny do 20 m nebo s jejím přehozením do 3 m z hornin tř. 1 až 4</t>
  </si>
  <si>
    <t xml:space="preserve">Poznámka k souboru cen:_x000d_
1. V ceně nejsou započteny náklady na úpravy pláně na koruně hrázek a na svahování na bocích hrázek; tyto zemní práce se oceňují cenami souborů cen 181 *0-11 Úprava pláně vyrovnáním výškových rozdílů a 182 . 0-11 Svahování trvalých svahů do projektovaných profilů, části A 01 tohoto katalogu. 2. Přemístění sypaniny na vzdálenost přes 20 m se oceňuje cenami souboru cen 162 . 0-1 . Vodorovné přemístění výkopku části A01 tohoto katalogu, přičemž vzdálenost 20 m uvedená v popisu souboru cen se neodečítá. </t>
  </si>
  <si>
    <t>zřízení zemních hrázek pro zajištění převedení vody, předpoklad</t>
  </si>
  <si>
    <t>8,0*2</t>
  </si>
  <si>
    <t>25</t>
  </si>
  <si>
    <t>171201211</t>
  </si>
  <si>
    <t>Poplatek za uložení stavebního odpadu - zeminy a kameniva na skládce</t>
  </si>
  <si>
    <t>t</t>
  </si>
  <si>
    <t>-1297338019</t>
  </si>
  <si>
    <t>Poplatek za uložení stavebního odpadu na skládce (skládkovné) zeminy a kameniva zatříděného do Katalogu odpadů pod kódem 170 504</t>
  </si>
  <si>
    <t xml:space="preserve">Poznámka k souboru cen:_x000d_
1. Ceny uvedené v souboru cen lze po dohodě upravit podle místních podmínek. </t>
  </si>
  <si>
    <t xml:space="preserve">"dle pol. 162301102"         51,041*1,90</t>
  </si>
  <si>
    <t>26</t>
  </si>
  <si>
    <t>174101101</t>
  </si>
  <si>
    <t>Zásyp jam, šachet rýh nebo kolem objektů sypaninou se zhutněním</t>
  </si>
  <si>
    <t>2005169363</t>
  </si>
  <si>
    <t xml:space="preserve">Zásyp sypaninou z jakékoliv horniny  s uložením výkopku ve vrstvách se zhutněním jam, šachet, rýh nebo kolem objektů v těchto vykopávkách</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</si>
  <si>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</si>
  <si>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 xml:space="preserve">"dle pol. 131201101, výpočet bez bourání"       17,16+37,23</t>
  </si>
  <si>
    <t xml:space="preserve">"odpočet základy pol. 275321118"    -2,436</t>
  </si>
  <si>
    <t xml:space="preserve">"odpočet opěr pol. 334323118"      -3,696</t>
  </si>
  <si>
    <t xml:space="preserve">"odpočet křídel pol. 3343232118"     -2,40</t>
  </si>
  <si>
    <t xml:space="preserve">"odpočet podklad. betonu pol. 451501111"     -11,025*0,15</t>
  </si>
  <si>
    <t xml:space="preserve">"odpočet výplně pol. 45850111"       -6,40</t>
  </si>
  <si>
    <t xml:space="preserve">"odpočet výplně pol. 458501112"    -10,76</t>
  </si>
  <si>
    <t>27</t>
  </si>
  <si>
    <t>174201202</t>
  </si>
  <si>
    <t>Zásyp jam po pařezech D pařezů do 500 mm</t>
  </si>
  <si>
    <t>1065583151</t>
  </si>
  <si>
    <t xml:space="preserve">Zásyp jam po pařezech  výkopkem z horniny získané při dobývání pařezů s hrubým urovnáním povrchu zasypávky průměru pařezu přes 300 do 500 mm</t>
  </si>
  <si>
    <t xml:space="preserve">Poznámka k souboru cen:_x000d_
1. Zásyp jam po pařezech průměru přes 100 do 300 mm se neoceňuje v případě, že se současně provádí sejmutí ornice. 2. Nestačí-li pro zasypání jámy po pařezu výkopek získaný při dobývání pařezu a je-li projektem předepsáno, oceňuje se se doplnění jámy do úrovně okolního terénu cenou 174 10-1101 Zásyp sypaninou jam, šachet, rýh nebo kolem objektů. 3. Průměr pařezu se měří v místě řezu. </t>
  </si>
  <si>
    <t xml:space="preserve">"jasan ztepilý"     1</t>
  </si>
  <si>
    <t>28</t>
  </si>
  <si>
    <t>175101201</t>
  </si>
  <si>
    <t>Obsypání objektu nad přilehlým původním terénem sypaninou bez prohození sítem, uloženou do 3 m</t>
  </si>
  <si>
    <t>1685099350</t>
  </si>
  <si>
    <t>Obsypání objektů nad přilehlým původním terénem sypaninou z vhodných hornin 1 až 4 nebo materiálem uloženým ve vzdálenosti do 3 m od vnějšího kraje objektu pro jakoukoliv míru zhutnění bez prohození sypaniny sítem</t>
  </si>
  <si>
    <t xml:space="preserve">Poznámka k souboru cen:_x000d_
1. Ceny jsou určeny pro objem obsypu do vzdálenosti 3 m od přilehlého líce objektu nad přilehlým původním terénem. Zásyp pod tímto terénem se oceňuje jako zásyp okolo objektu cenami 174 10-1101, 174 10-1103 nebo 174 20-1101 a 174 20-1103; zbývající obsyp se ocení příslušnými cenami souboru cen 171 . 0-11 Uložení sypaniny do násypů. 2. Ceny platí i pro sypání ochranných valů nebo těch jejich částí, jejichž šířka je v koruně menší než 3 m. Uložení výkopku (sypaniny) do zmíněných valů nebo jejich částí, jejichž šířka v koruně je 3 m a více, se oceňuje cenou 171 20-1101 Uložení sypaniny do nezhutněných násypů. 3. Ceny nelze použít pro obsyp potrubí; tento se oceňuje cenami 175 11-11 Obsyp potrubí ručně, nebo 175 15-11 Obsypání potrubí strojně. 4. V cenách nejsou započteny náklady na: a) svahování obsypu; toto se oceňuje cenami souboru cen 182 . 0-11 Svahování, b) humusování obsypu; toto se oceňuje cenami souboru cen 18 . 30-11 Rozprostření a urovnání ornice, c) osetí obsypu; toto se oceňuje příslušnými cenami souborů cen části A Zřízení konstrukcí katalogu 823-2 Rekultivace. 5. Vzdáleností do 3 m uvedenou v popisu souboru cen se rozumí nejkratší vzdálenost těžiště hromady nebo dočasné skládky, z níž se sypanina odebírá, od vnějšího okraje objektu. Použije-li se pro obsyp objektů sypaniny ze zeminy, kterou je nutno přemisťovat ze vzdálenosti přes 30 m od vnějšího okraje objektu a rozpojovat, oceňuje se toto a) přemístění sypaniny cenami souboru cen 162 . 0-1 . Vodorovné přemístění výkopku, b) rozpojení dle čl. 3172 Všeobecných podmínek katalogu přičemž se vzdálenost 3 m od celkové vzdálenosti neodečítá. 6. Míru zhutnění předepisuje projekt. 7. V cenách nejsou zahrnuty náklady na nakupovanou sypaninu. Tato se oceňuje ve specifikaci. </t>
  </si>
  <si>
    <t xml:space="preserve">"svahové kužely, v=1/3*pi*r2*v, čvrtina kuželu"     1/3*3,14*2,80*2,80*1,70/4*4</t>
  </si>
  <si>
    <t xml:space="preserve">"dopočet před a za kužely"     2,0*2+1,50+1,0</t>
  </si>
  <si>
    <t>29</t>
  </si>
  <si>
    <t>181111112</t>
  </si>
  <si>
    <t>Plošná úprava terénu do 500 m2 zemina tř 1 až 4 nerovnosti do 100 mm ve svahu do 1:2</t>
  </si>
  <si>
    <t>612475266</t>
  </si>
  <si>
    <t>Plošná úprava terénu v zemině tř. 1 až 4 s urovnáním povrchu bez doplnění ornice souvislé plochy do 500 m2 při nerovnostech terénu přes 50 do 100 mm na svahu přes 1:5 do 1:2</t>
  </si>
  <si>
    <t xml:space="preserve">Poznámka k souboru cen:_x000d_
1. Ceny jsou určeny pro vyrovnání nerovností neupraveného rostlého nebo ulehlého terénu. 2. Ceny lze použít pro vyrovnání terénu při zakládání trávníku. 3. V cenách nejsou započteny náklady na hutnění, tyto náklady se oceňují cenami souboru cen 215 90-1.. Zhutnění podloží pod násypy z rostlé horniny tř. 1 až 4 katalogu 800-1 Zemní práce. 4. V cenách o sklonu svahu přes 1:1 jsou uvažovány podmínky pro svahy běžně schůdné; bez použití lezeckých technik. V případě použití lezeckých technik se tyto náklady oceňují individuálně. </t>
  </si>
  <si>
    <t xml:space="preserve">"měřeno digitálně z půdorysu, koef sklonu 1,20, kužely OP1"     9,0*1,20*2</t>
  </si>
  <si>
    <t xml:space="preserve">"měřeno digitálně z půdorysu, koef sklonu 1,20, kužely OP2"     (8,10+7,60)*1,20</t>
  </si>
  <si>
    <t>30</t>
  </si>
  <si>
    <t>M</t>
  </si>
  <si>
    <t>00572410</t>
  </si>
  <si>
    <t>osivo směs travní parková</t>
  </si>
  <si>
    <t>kg</t>
  </si>
  <si>
    <t>-1420115472</t>
  </si>
  <si>
    <t>1 kg travního semene na 50 m2 plochy</t>
  </si>
  <si>
    <t>40,440/50</t>
  </si>
  <si>
    <t>31</t>
  </si>
  <si>
    <t>181411142</t>
  </si>
  <si>
    <t>Založení parterového trávníku výsevem plochy do 1000 m2 ve svahu do 1:2</t>
  </si>
  <si>
    <t>1478082855</t>
  </si>
  <si>
    <t>Založení trávníku na půdě předem připravené plochy do 1000 m2 výsevem včetně utažení parterového na svahu přes 1:5 do 1:2</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</si>
  <si>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</si>
  <si>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32</t>
  </si>
  <si>
    <t>182301121</t>
  </si>
  <si>
    <t>Rozprostření ornice pl do 500 m2 ve svahu přes 1:5 tl vrstvy do 100 mm</t>
  </si>
  <si>
    <t>-558577849</t>
  </si>
  <si>
    <t>Rozprostření a urovnání ornice ve svahu sklonu přes 1:5 při souvislé ploše do 500 m2, tl. vrstvy do 100 mm</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</si>
  <si>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3,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</si>
  <si>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 xml:space="preserve">"dle pol. 181111112"       40,440</t>
  </si>
  <si>
    <t>33</t>
  </si>
  <si>
    <t>183205131</t>
  </si>
  <si>
    <t>Založení záhonu ve svahu do 1:2 zemina tř 1 a 2</t>
  </si>
  <si>
    <t>-489424584</t>
  </si>
  <si>
    <t>Založení záhonu pro výsadbu rostlin na svahu přes 1:5 do 1:2 v zemině tř. 1 až 2</t>
  </si>
  <si>
    <t xml:space="preserve">Poznámka k souboru cen:_x000d_
1. V cenách jsou započteny i náklady na urovnání s případným naložení odpadu na dopravní prostředek, odvoz na vzdálenost do 20 km a složení výkopků. 2. Ceny nelze použít pro založení záhonu s výškovým členěním pro ornamentální výsadby; tyto práce se oceňují individuálně. </t>
  </si>
  <si>
    <t>34</t>
  </si>
  <si>
    <t>183403115</t>
  </si>
  <si>
    <t>Obdělání půdy kultivátorováním ve svahu do 1:2</t>
  </si>
  <si>
    <t>-1836182622</t>
  </si>
  <si>
    <t xml:space="preserve">Obdělání půdy  kultivátorováním na svahu přes 1:5 do 1:2</t>
  </si>
  <si>
    <t xml:space="preserve">Poznámka k souboru cen:_x000d_
1. Každé opakované obdělání půdy se oceňuje samostatně. 2. Ceny -3114 a -3115 lze použít i pro obdělání půdy aktivními branami. </t>
  </si>
  <si>
    <t>35</t>
  </si>
  <si>
    <t>183403253</t>
  </si>
  <si>
    <t>Obdělání půdy hrabáním ve svahu do 1:2</t>
  </si>
  <si>
    <t>1537863786</t>
  </si>
  <si>
    <t xml:space="preserve">Obdělání půdy  hrabáním na svahu přes 1:5 do 1:2</t>
  </si>
  <si>
    <t>36</t>
  </si>
  <si>
    <t>183403261</t>
  </si>
  <si>
    <t>Obdělání půdy válením ve svahu do 1:2</t>
  </si>
  <si>
    <t>-526592072</t>
  </si>
  <si>
    <t xml:space="preserve">Obdělání půdy  válením na svahu přes 1:5 do 1:2</t>
  </si>
  <si>
    <t>37</t>
  </si>
  <si>
    <t>184802211</t>
  </si>
  <si>
    <t>Chemické odplevelení před založením kultury nad 20 m2 postřikem na široko ve svahu do 1:2</t>
  </si>
  <si>
    <t>-1079047733</t>
  </si>
  <si>
    <t xml:space="preserve">Chemické odplevelení půdy před založením kultury, trávníku nebo zpevněných ploch  o výměře jednotlivě přes 20 m2 na svahu přes 1:5 do 1:2 postřikem na široko</t>
  </si>
  <si>
    <t xml:space="preserve">Poznámka k souboru cen:_x000d_
1. Ceny -2111, -2211, -2311 a -2411 lze použít i pro aplikaci retardantů na trávníky. 2. V cenách -2111, -2211, -2311 a -2411 jsou započteny i náklady na dovoz vody do 10 km. 3. V cenách nejsou započteny náklady na případné zapravení přípravku do půdy a) obděláním půdy; tyto práce se oceňují cenami části A02 souboru cen 183 40-31 Obdělání půdy, b) prolitím; toto se oceňuje cenami části C02 souboru cen 185 80-43 Zalití rostlin vodou a případně cenami části A02 souboru cen 185 85-11 Dovoz vody pro zálivku rostlin. 4. Každá opakovaná aplikace se oceňuje samostatně. 5. Chemické odplevelení ploch do 20 m2 se oceňuje příslušnými cenami souboru cen 184 80-26 Chemické odplevelení po založení kultury. 6. V cenách o sklonu svahu přes 1:1 jsou uvažovány podmínky pro svahy běžně schůdné; bez použití lezeckých technik. V případě použití lezeckých technik se tyto náklady oceňují individuálně. </t>
  </si>
  <si>
    <t>38</t>
  </si>
  <si>
    <t>184802621</t>
  </si>
  <si>
    <t>Chemické odplevelení po založení kultury postřikem na široko ve svahu do 1:2</t>
  </si>
  <si>
    <t>1622457919</t>
  </si>
  <si>
    <t xml:space="preserve">Chemické odplevelení po založení kultury  na svahu přes 1:5 do 1:2 postřikem na široko</t>
  </si>
  <si>
    <t xml:space="preserve">Poznámka k souboru cen:_x000d_
1. Ceny -2613, -2617, -2623, -2627, -2633, -2637, -2643 a -2647 jsou určeny pro odplevelení ploch o ploše do 10 m2 jednotlivě, nebo pro odstranění hnízd plevelů o ploše do 20 m2 jednotlivě vzdálených od sebe nejméně 5 m. 2. Ceny nelze použít pro chemické odplevelení trávníku; tyto práce se oceňují cenami části A02 souboru cen 184 80-2 . Chemické odplevelení před založením kultury. 3. V cenách -2611 až -2614, -2621 až -2624, -2631 až –2634 a -2641 až -2644 jsou započteny i náklady na dovoz vody do 10 km. 4. V cenách o sklonu svahu přes 1:1 jsou uvažovány podmínky pro svahy běžně schůdné; bez použití lezeckých technik. V případě použití lezeckých technik se tyto náklady oceňují individuálně. </t>
  </si>
  <si>
    <t>39</t>
  </si>
  <si>
    <t>185803112</t>
  </si>
  <si>
    <t>Ošetření trávníku shrabáním ve svahu do 1:2</t>
  </si>
  <si>
    <t>-333761658</t>
  </si>
  <si>
    <t xml:space="preserve">Ošetření trávníku  jednorázové na svahu přes 1:5 do 1:2</t>
  </si>
  <si>
    <t xml:space="preserve">Poznámka k souboru cen:_x000d_
1. V cenách nejsou započteny náklady na : a) vypletí; tyto práce se oceňují cenami části C02 souboru cen 185 80-42 Vypletí, b) zalití; tyto práce se oceňují cenami části C02 souboru cen 185 80-43 Zalití rostlin vodou c) chemické odplevelení; tyto práce se oceňují cenami části A02 souboru cen 184 80-22 Chemické odplevelení trávníku, d) hnojení; tyto práce se oceňuji cenami části A02 souboru cen 184 85-11 Hnojení roztokem hnojiva nebo 185 80-21 Hnojení. 2. V cenách jsou započteny i náklady na pokosení se shrabáním, naložením shrabu na dopravní prostředek s odvezením do vzdálenosti 20 km a vyložením shrabu. 3. V cenách o sklonu svahu přes 1:1 jsou uvažovány podmínky pro svahy běžně schůdné; bez použití lezeckých technik. V případě použití lezeckých technik se tyto náklady oceňují individuálně. </t>
  </si>
  <si>
    <t>Zakládání</t>
  </si>
  <si>
    <t>40</t>
  </si>
  <si>
    <t>212792212</t>
  </si>
  <si>
    <t>Odvodnění mostní opěry - drenážní flexibilní plastové potrubí DN 160</t>
  </si>
  <si>
    <t>-1305867331</t>
  </si>
  <si>
    <t>Odvodnění mostní opěry z plastových trub drenážní potrubí flexibilní DN 160</t>
  </si>
  <si>
    <t xml:space="preserve">Poznámka k souboru cen:_x000d_
1. V ceně žlabu -1111 jsou započteny i náklady na podélné rozříznutí plastové trouby DN 75 do spádu a na sraz pro odtok vlhkosti do žlábku úložného prahu s přesahem 50 mm od bočního líce dříku opěry. 2. V cenách potrubí -2 . 1 . jsou započteny i náklady na položení plastového drenážního potrubí do spádu a na sraz na podkladní základový betonový trám za mostní opěrou k prostupu dříkem opěry, bez zemích prací, se zajištěním drenáže proti vychýlení. 3. V cenách nejsou započteny náklady na zemní práce, na betonáž podkladního trámu nebo úložného prahu opěry, na obklad potrubí drenážním betonem, na obklad štěrkem a na filtrační obal. </t>
  </si>
  <si>
    <t>(2,10+1,0)*2</t>
  </si>
  <si>
    <t>41</t>
  </si>
  <si>
    <t>224511112</t>
  </si>
  <si>
    <t>Vrty maloprofilové D do 245 mm úklon do 45° hl do 25 m hor. I a II</t>
  </si>
  <si>
    <t>1943029759</t>
  </si>
  <si>
    <t>Maloprofilové vrty průběžným sacím vrtáním průměru přes 195 do 245 mm do úklonu 45° v hl 0 až 25 m v hornině tř. I a II</t>
  </si>
  <si>
    <t xml:space="preserve">"vrty pro mikropiloty"    6,0*(2+2)*2</t>
  </si>
  <si>
    <t>42</t>
  </si>
  <si>
    <t>274311124</t>
  </si>
  <si>
    <t>Základové pasy, prahy, věnce a ostruhy z betonu prostého C 12/15</t>
  </si>
  <si>
    <t>569581281</t>
  </si>
  <si>
    <t>Základové konstrukce z betonu prostého pasy, prahy, věnce a ostruhy ve výkopu nebo na hlavách pilot C 12/15</t>
  </si>
  <si>
    <t xml:space="preserve">Poznámka k souboru cen:_x000d_
1. V cenách jsou započteny i náklady na: a) kontrolu bednění před betonáží, vlastní betonáž zejména čerpadlem betonu, rozhrnutí a hutnění betonu požadované konzistence, uhlazení horního povrchu základu s případnou technologickou přestávkou nutnou pro vytvoření založení dříku opěry nebo pilíře, b) ošetření a ochranu čerstvě uloženého betonu. 2. V cenách nejsou započteny náklady na: a) zhutnění podkladní vrstvy nebo vyčištění základové spáry u plošného založení, b) zhotovení vrtací šablony pilot nebo odbourání hlav pilot u základu založeného na pilotách. </t>
  </si>
  <si>
    <t xml:space="preserve">"podkladní beton drenáže, měřeno digitálně z řezů"       0,47*0,15*2,10*2</t>
  </si>
  <si>
    <t>43</t>
  </si>
  <si>
    <t>274361116</t>
  </si>
  <si>
    <t>Výztuž základových pasů, prahů, věnců a ostruh z betonářské oceli 10 505</t>
  </si>
  <si>
    <t>1278621308</t>
  </si>
  <si>
    <t>Výztuž základových konstrukcí pasů, prahů, věnců a ostruh z betonářské oceli 10 505 (R) nebo BSt 500</t>
  </si>
  <si>
    <t xml:space="preserve">Poznámka k souboru cen:_x000d_
1. V cenách jsou započteny náklady na dodání výztuže z žebírkové betonářské oceli nebo svařovaných sítí, sestavení armokošů a jejich uložení do bednění jeřábem se zajištěním polohy výztuže, vázání výztuže nebo bodové svary jako náhrada za vázání, případné úpravy výztuže nutné pro osazení bednění nebo při spojkování závitové výztuže spojkami WD 90. 2. V cenách jsou započteny i náklady na osazení distančních tělísek pro předepsané krytí výztuže. Materiál těchto tělísek je zahrnut v cenách bednění základů. </t>
  </si>
  <si>
    <t xml:space="preserve">"předpoklad 80 kg/m3"        2,436*80,0/1000</t>
  </si>
  <si>
    <t>44</t>
  </si>
  <si>
    <t>275313811</t>
  </si>
  <si>
    <t>Základové patky z betonu tř. C 25/30</t>
  </si>
  <si>
    <t>-1960645015</t>
  </si>
  <si>
    <t>Základy z betonu prostého patky a bloky z betonu kamenem neprokládaného tř. C 25/30</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</si>
  <si>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t>
  </si>
  <si>
    <t xml:space="preserve">"bloky kotvení zábradlí"     3,14*0,20*0,20*0,50*(4*3+5)</t>
  </si>
  <si>
    <t>45</t>
  </si>
  <si>
    <t>275321118</t>
  </si>
  <si>
    <t>Základové patky a bloky mostních konstrukcí ze ŽB C 30/37</t>
  </si>
  <si>
    <t>-816064063</t>
  </si>
  <si>
    <t>Základové konstrukce z betonu železového patky a bloky ve výkopu nebo na hlavách pilot C 30/37</t>
  </si>
  <si>
    <t xml:space="preserve">Poznámka k souboru cen:_x000d_
1. V cenách jsou započteny i náklady na: a) kontrolu bednění před betonáží, vlastní betonáž zejména čerpadlem betonu, rozhrnutí a hutnění betonu požadované konzistence bez ohledu na hustotu výztuže, uhlazení horního povrchu základu s případnou technologickou přestávkou nutnou pro vytvoření založení dříku opěry nebo pilíře, b) kontrolu uložení výztuže s předepsaným krytím, c) ošetření a ochranu čerstvě uloženého betonu. 2. V cenách nejsou započteny náklady na podkladní vrstvu základu, tyto se oceňují souborem cen 451 3-511 Podkladní nebo vyrovnávací vrstva z betonu prostého. </t>
  </si>
  <si>
    <t xml:space="preserve">"základ opěr, měřeno digitálně po pracovní spáru"      0,58*2,10*2</t>
  </si>
  <si>
    <t>46</t>
  </si>
  <si>
    <t>275354111</t>
  </si>
  <si>
    <t>Bednění základových patek - zřízení</t>
  </si>
  <si>
    <t>168353248</t>
  </si>
  <si>
    <t>Bednění základových konstrukcí patek a bloků zřízení</t>
  </si>
  <si>
    <t xml:space="preserve">Poznámka k souboru cen:_x000d_
1. V ceně -4111 jsou započteny i náklady na založení, sestavení a osazení systémového bednění mobilním jeřábem, nástřik bednění odformovacím postřikem, měsíční nájemné rámů inventárního bednění a spínacích prvků vztažené k ploše bednění, spotřebu výplní rámů bednění z překližek pro nepohledové bednění a distančních prvků. 2. Drobný spotřební materiál (např. hřebíky, vruty, materiál pro vyplnění kuželových otvorů v základu po spínacích tyčích bednění) je započten v režijních nákladech. 3. V ceně -4211 je započteno odbednění a očištění bednění. 4. V cenách nejsou obsaženy náklady na bednění vložky nebo výplně pracovních a dilatačních spár základu. </t>
  </si>
  <si>
    <t xml:space="preserve">"čela základfů, digitálně"    0,58*2*2</t>
  </si>
  <si>
    <t>0,715*2,10*2*2</t>
  </si>
  <si>
    <t>47</t>
  </si>
  <si>
    <t>275354211</t>
  </si>
  <si>
    <t>Bednění základových patek - odstranění</t>
  </si>
  <si>
    <t>2010723370</t>
  </si>
  <si>
    <t>Bednění základových konstrukcí patek a bloků odstranění bednění</t>
  </si>
  <si>
    <t xml:space="preserve">"dle pol. 275354111"      8,326</t>
  </si>
  <si>
    <t>48</t>
  </si>
  <si>
    <t>R282602112</t>
  </si>
  <si>
    <t>Injektování povrchové vysokotlaké s dvojitým obturátorem mikropilot a kotev tlakem do 2 MPa</t>
  </si>
  <si>
    <t>hod</t>
  </si>
  <si>
    <t>422546240</t>
  </si>
  <si>
    <t xml:space="preserve">Injektování povrchové s dvojitým obturátorem mikropilot nebo kotev  tlakem přes 0,60 do 2,0 MPa</t>
  </si>
  <si>
    <t xml:space="preserve">Poznámka k souboru cen:_x000d_
1. Ceny nelze použít pro injektování: a) jednoduchým obturátorem; toto injektování se oceňuje cenami souboru cen 28. 60-11 Injektování, b) aktivovanou maltou; toto injektování se oceňuje cenami souboru cen 28. 60-41 Injektování aktivovanými směsmi, c) vysokotlaké s dvojitým obturátorem; toto injektování se oceňuje cenami souboru cen 282 60-31 Injektování vysokotlaké s dvojitým obturátorem, d) organickými pryskyřicemi neředitelnými vodou; toto injektování se oceňuje cenami souboru cen 282 60-51 Injektování povrchové vysokotlaké pryskyřicemi neředitelnými vodou, e) živicemi za tepla; toto injektování se oceňuje individuálně, f) tryskové; tato injektáž se oceňuje cenami souboru cen 282 61-21 Trysková injektáž. 2. Rozhodující pro volbu ceny podle výšky tlaku je maximální tlak na jednom vrtu. </t>
  </si>
  <si>
    <t xml:space="preserve">"průměr 400 mm pro injektování"       1,30*3,14*0,20*0,20*4,0*4*2</t>
  </si>
  <si>
    <t>49</t>
  </si>
  <si>
    <t>R283111113</t>
  </si>
  <si>
    <t xml:space="preserve">Mikropiloty ocelové, trubkov  tlakové i tahové svislé nebo odklon od svislice do 60°  D+M průměru 200 mm</t>
  </si>
  <si>
    <t>358518789</t>
  </si>
  <si>
    <t xml:space="preserve">Poznámka k souboru cen:_x000d_
1. V cenách jsou započteny i náklady na: a) vyčištění vrtu, b) dodání a výrobu cementové zálivky, c) sestavení mikropiloty, d) veškeré úpravy po injektování. 2. V cenách nejsou započteny náklady na: a) vrty; tyto stavební práce se oceňují cenami souboru cen 22...- Vrty b) injektování; tyto stavební práce se oceňují cenami souboru cen 281 60-21 Injektování mikropilot, c) dodání mikropilot; tyto náklady se oceňují ve specifikaci, d) dodání a osazení hlavy mikropilot; tyto stavební práce se oceňují cenami souboru cen 283 13-11 Zřízení hlavy trubkových mikropilot. </t>
  </si>
  <si>
    <t xml:space="preserve">"mikropiloty"    6,0*(2+2)*2</t>
  </si>
  <si>
    <t>50</t>
  </si>
  <si>
    <t>R283131113</t>
  </si>
  <si>
    <t>Hlavy mikropilot namáhaných tlakem i tahem D do 200 mm</t>
  </si>
  <si>
    <t>-1853009066</t>
  </si>
  <si>
    <t xml:space="preserve">Poznámka k souboru cen:_x000d_
1. V cenách jsou započteny i náklady na přivaření nebo našroubování hlavy mikropiloty a zajištění svarem. 2. V cenách nejsou započteny náklady na materiál hlavy mikropilot; tyto náklady se oceňují ve specifikaci. </t>
  </si>
  <si>
    <t xml:space="preserve">"dle TZ"      2*2*2</t>
  </si>
  <si>
    <t>Svislé a kompletní konstrukce</t>
  </si>
  <si>
    <t>51</t>
  </si>
  <si>
    <t>334323118</t>
  </si>
  <si>
    <t>Mostní opěry a úložné prahy ze ŽB C 30/37</t>
  </si>
  <si>
    <t>-1607608008</t>
  </si>
  <si>
    <t>Mostní opěry a úložné prahy z betonu železového C 30/37</t>
  </si>
  <si>
    <t xml:space="preserve">Poznámka k souboru cen:_x000d_
1. V cenách jsou započteny náklady na betonáž dříku a úložných prahů na plošném základu nebo na vrtací šabloně při založení na pilotách, kontrolu bednění a kontrolu uložení krycí vrstvy výztuže, vlastní betonáž zejména čerpadlem betonu, rozhrnutí a hutnění betonu požadované konzistence bez ohledu na hustotu výztuže, uhlazení horního povrchu úložného prahu včetně vyspádování do odtokového žlábku u závěrné zídky prahu, ošetření a ochranu čerstvě uloženého betonu. 2. V cenách nejsou započteny náklady na: a) uložení plastového žlábku do úložného prahu opěry, tyto se oceňují souborem cen 212 79- . . Odvodnění z plastových trub u mostní opěry, b) navazující kamenný chrlič, tyto se oceňují souborem cen 936 91-11 Montáž chrliče Žlabového ze žulového kamene, c) výplň tmelem a ochranu pracovní nebo dilatační spáry rubové strany výplně za opěrou, tyto se oceňují souborem cen 931 99-41 Těsnění spáry betonové konstrukce pásy, profily, tmely. d) výplň dilatační spáry extrudovaným polystyrenem, tyto se oceňují souborem cen 931 99-21 Výplň dilatačních spár z polystyrenu, e) izolaci proti zemní vlhkosti, tyto se oceňují cenami katalogu 800-711 Izolace proti vodě, vlhkosti a plynům. </t>
  </si>
  <si>
    <t xml:space="preserve">"měřeno digitálně z řezů"    0,88*2,10*2</t>
  </si>
  <si>
    <t>52</t>
  </si>
  <si>
    <t>334323218</t>
  </si>
  <si>
    <t>Mostní křídla a závěrné zídky ze ŽB C 30/37</t>
  </si>
  <si>
    <t>-105576031</t>
  </si>
  <si>
    <t>Mostní křídla a závěrné zídky z betonu železového C 30/37</t>
  </si>
  <si>
    <t xml:space="preserve">Poznámka k souboru cen:_x000d_
1. V cenách jsou započteny náklady na betonáž stěn mostních křídel založených nebo zavěšených a stěn závěrné zídky dodatečně betonované na úložném prahu, kontrolu bednění a kontrolu uložení krycí vrstvy výztuže, vlastní betonáž zejména čerpadlem betonu, rozhrnutí a hutnění betonu požadované konzistence bez ohledu na hustotu výztuže, uhlazení horního povrchu křídel nebo závěrné zídky a ošetření a ochranu čerstvě uloženého betonu. 2. V cenách nejsou započteny náklady na: a) výplň tmelem a ochranu pracovní spáry nebo dilatační spáry mezi křídly a opěrou, pracovní spáry mezi opěrou a závěrnou zídkou rubové strany výplně za opěrou a křídlem, tyto se oceňují souborem cen 931 99-41 Těsnění spáry betonové Konstrukce pásy, profily, tmely, b) výplně dilatační spáry extrudovaným polystyrenem mezi opěrou a křídlem, tyto se oceňují souborem cen 931 99-21 Výplň dilatačních spár z polystyrenu, c) izolaci proti zemní vlhkosti, tyto se oceňují cenami katalogu 800-711 Izolace proti vodě, vlhkosti a plynům, d) kotvení přechodové desky do závěrné zídky vrubovým kloubem - trnem a polystyrenovou deskou, tyto se oceňují souborem cen 428 38- . . Vrubový a pérový kloub železobetonový. </t>
  </si>
  <si>
    <t xml:space="preserve">"měřeno digitálně z výkresu tvaru"  (0,40+1,60)/2*2,0*0,30*2*2</t>
  </si>
  <si>
    <t>53</t>
  </si>
  <si>
    <t>334351115</t>
  </si>
  <si>
    <t>Bednění systémové mostních opěr a úložných prahů z palubek pro ŽB - zřízení</t>
  </si>
  <si>
    <t>-2042213529</t>
  </si>
  <si>
    <t xml:space="preserve">Bednění mostních opěr a úložných prahů ze systémového bednění  zřízení z palubek, pro železobeton</t>
  </si>
  <si>
    <t xml:space="preserve">Poznámka k souboru cen:_x000d_
1. V cenách jsou započteny i náklady na bednění dříku opěr a úložných prahů opěr do výšky 10 m ze systémového bednění s výplní pohledového bednění (palubky) pro lícovou stranu opěry a s výplní nepohledového bednění (překližky) pro rubovou stranu přesýpané výplně za opěrou. 2. V cenách zřízení je započteno sestavení a osazení inventárního bednění jeřábem, nástřik odformovacím prostředkem, nájemné rámů inventárního bednění a spínacích prvků vztažené k ploše bednění, spotřeba výplní opěry a distančních prvků. 3. V cenách odstranění je započteno odbednění dříku nebo úložného prahu, očištění bednění, vyplnění kuželových otvorů v betonu po spínacích tyčích bednění. 4. Drobný spotřební materiál (např. hřebíky, vruty, materiál pro vyplnění kuželových otvorů v základu po spínacích tyčích bednění) je započten v režijních nákladech. 5. Bednění pro železobetonovou konstrukci obsahuje materiál distančních tělísek krytí výztuže, ukládka tělísek je započtena v ukládce betonářské výztuže do bednění. 6. V cenách nejsou započteny náklady na: a) výklenky, drážky, kapsy přes 0,1 m3, zakřivení líce bednění nebo sklon, tyto práce se oceňují cenami příplatku k rovinnému bednění, b) vložení těsnících pásů do bednění pracovních čel nebo čel dilatačních spár, tyto se oceňují souborem cen 931 99-41 Těsnění spáry betonové konstrukce pásy, profily a tmely, c) bednění podpěrné těsnicích pásů, tyto se oceňují souborem cen 327 35-3 . Lištová vzpěra u bednění těsnicích pásů ve svislé spáře nebo souborem cen 411 35-3 . Lištová vzpěra u bednění těssnicích pásů ve vodorovné spáře, d) vložení extrudovaného polystyrenu do dilatačních spár, tyto se oceňují souborem cen 931 99-21 Výplň dilatačních spár z polystyrenu, e) očištění povrchu betonu po odbednění tlakovou vodou, tyto se oceňují cenou 938 53-3111 Očištění povrchu betonu tlakovou vodou části C01. </t>
  </si>
  <si>
    <t xml:space="preserve">"měřeno digitálně, rub a líc"      (1,56+1,13+0,435+0,50)*2,10*2</t>
  </si>
  <si>
    <t xml:space="preserve">"čela, digitálně"    0,88*2*2</t>
  </si>
  <si>
    <t>54</t>
  </si>
  <si>
    <t>334351214</t>
  </si>
  <si>
    <t>Bednění systémové mostních opěr a úložných prahů z palubek - odstranění</t>
  </si>
  <si>
    <t>-488269254</t>
  </si>
  <si>
    <t xml:space="preserve">Bednění mostních opěr a úložných prahů ze systémového bednění  odstranění z palubek</t>
  </si>
  <si>
    <t xml:space="preserve">"dle pol 334351115"       18,745</t>
  </si>
  <si>
    <t>55</t>
  </si>
  <si>
    <t>334352112</t>
  </si>
  <si>
    <t>Bednění mostních křídel a závěrných zídek ze systémového bednění s výplní z palubek - zřízení</t>
  </si>
  <si>
    <t>1570911807</t>
  </si>
  <si>
    <t xml:space="preserve">Bednění mostních křídel a závěrných zídek ze systémového bednění  zřízení z palubek</t>
  </si>
  <si>
    <t xml:space="preserve">Poznámka k souboru cen:_x000d_
1. Výplň bednění se uvažuje z pohledové strany opěry z palubek a z rubové strany z překližky. 2. V cenách zřízení je započteno sestavení a osazení inventárního bednění jeřábem, nástřik odformovacím prostředkem, nájemné rámů inventárního bednění a spínacích prvků vztažené k ploše bednění, spotřeba výplní opěry a distančních prvků. 3. V cenách odstranění je započteno odbednění dříku nebo úložného prahu, očištění bednění, vyplnění kuželových otvorů v betonu po spínacích tyčích bednění. 4. Drobný spotřební materiál (např. hřebíky, vruty, materiál pro vyplnění kuželových otvorů v základu po spínacích tyčích bednění) je započten v režijních nákladech. 5. Bednění pro železobetonovou konstrukci obsahuje materiál distančních tělísek krytí výztuže, ukládka tělísek je započtena v ukládce betonářské výztuže do bednění. 6. V cenách nejsou započteny náklady na: a) prostupy pro drenážní výusti, drážky a výstupky, tyto práce se oceňují cenami 334 35-119 Příplatek k ceně, b) vložení těsnících pásů do pracovních spár nebo čel dilatačních spár, tyto se oceňují souborem cen 931 99-41 Těsnění spáry betonové konstrukce pásy, profily a tmely, c) bednění podpěrné těsnicích pásů, tyto se oceňují souborem cen 327 35-3 . Lištová vzpěra u bednění těsnicích pásů ve svislé spáře nebo souborem cen 411 35-3 . Lištová vzpěra u bednění těsnicích pásů ve vodorovné spáře, d) vložení extrudovaného polystyrenu do dilatačních spár, tyto se oceňují souborem cen 931 99-21 Výplň dilatačních spár z polystyrenu, e) očištění povrchu betonu po odbednění tlakovou vodou, tyto se oceňují cenou 938 53-3111 Očištění povrchu betonu tlakovou vodou části C01. </t>
  </si>
  <si>
    <t xml:space="preserve">"měřeno digitálně z výkresu tvaru"  (0,40+1,60)/2*2,0*2*2*2</t>
  </si>
  <si>
    <t>(0,40+2,20)*0,30*2*2</t>
  </si>
  <si>
    <t>56</t>
  </si>
  <si>
    <t>334352212</t>
  </si>
  <si>
    <t>Bednění mostních křídel a závěrných zídek ze systémového bednění s výplní z palubek - odstranění</t>
  </si>
  <si>
    <t>-1015040456</t>
  </si>
  <si>
    <t xml:space="preserve">Bednění mostních křídel a závěrných zídek ze systémového bednění  odstranění z palubek</t>
  </si>
  <si>
    <t xml:space="preserve">"dle pol 334352112"     19,12</t>
  </si>
  <si>
    <t>57</t>
  </si>
  <si>
    <t>334361216</t>
  </si>
  <si>
    <t>Výztuž dříků opěr z betonářské oceli 10 505</t>
  </si>
  <si>
    <t>193534817</t>
  </si>
  <si>
    <t xml:space="preserve">Výztuž betonářská mostních konstrukcí  opěr, úložných prahů, křídel, závěrných zídek, bloků ložisek, pilířů a sloupů z oceli 10 505 (R) nebo BSt 500 dříků opěr</t>
  </si>
  <si>
    <t xml:space="preserve">Poznámka k souboru cen:_x000d_
1. V cenách jsou započteny náklady na sestavení armokošů a jejich uložení jeřábem do bednění se zajištěním polohy výztuže. 2. V cenách jsou započteny i náklady na osazení distančních tělísek pro předepsané krytí výztuže a případné úpravy pro osazení bednění. Materiál distančních tělísek je obsažen ve skladbě bednění konstrukce. 3. V cenách nejsou započteny náklady na: a) povrchový antikorozní nátěr výztuže v místech pracovní spáry, tyto se oceňují souborem cen 931 99-51 Nátěr betonářské výztuže, b) úpravu bednění ukládané výztuže ke zhotovení spoje, tyto se oceňují souborem cen 273 36-2 . Spoje nosné betonářské výztuže se zaručenou nebo dobrou svařitelností. </t>
  </si>
  <si>
    <t xml:space="preserve">"dle pol. 334323118, předpoklad 80 kg/m3"    3,696*80,0/1000</t>
  </si>
  <si>
    <t>58</t>
  </si>
  <si>
    <t>334361226</t>
  </si>
  <si>
    <t>Výztuž křídel, závěrných zdí z betonářské oceli 10 505</t>
  </si>
  <si>
    <t>-310960145</t>
  </si>
  <si>
    <t xml:space="preserve">Výztuž betonářská mostních konstrukcí  opěr, úložných prahů, křídel, závěrných zídek, bloků ložisek, pilířů a sloupů z oceli 10 505 (R) nebo BSt 500 křídel, závěrných zdí</t>
  </si>
  <si>
    <t xml:space="preserve">"dle pol. 334323218, předpoklad 80 kg/m3"    2,40*80,0/1000</t>
  </si>
  <si>
    <t>59</t>
  </si>
  <si>
    <t>334791113</t>
  </si>
  <si>
    <t>Prostup v betonových zdech z plastových trub DN do 160</t>
  </si>
  <si>
    <t>84722033</t>
  </si>
  <si>
    <t xml:space="preserve">Prostup v betonových zdech z plastových trub  průměru do DN 160</t>
  </si>
  <si>
    <t xml:space="preserve">Poznámka k souboru cen:_x000d_
1. V cenách jsou započteny náklady na nařezání plastového potrubí na potřebnou délku a osazení do bednění bez výřezu bednění, utěsnění prostupu a bednění tmelem před betonáží. </t>
  </si>
  <si>
    <t xml:space="preserve">"prostup v opěře pro odvodnění"       0,70*2</t>
  </si>
  <si>
    <t>60</t>
  </si>
  <si>
    <t>348171111</t>
  </si>
  <si>
    <t>Osazení mostního ocelového zábradlí nesnímatelného do betonu říms přímo</t>
  </si>
  <si>
    <t>329503047</t>
  </si>
  <si>
    <t xml:space="preserve">Osazení mostního ocelového zábradlí  přímo do betonu říms</t>
  </si>
  <si>
    <t xml:space="preserve">Poznámka k souboru cen:_x000d_
1. V cenách osazení zábradlí jsou započteny náklady na sejmutí dočasného ochranného zábradlí, osazení ocelového zábradlí s výškovým a směrovým vyrovnáním, zabetonování, u kapes osazení odvodňovací trubičky, uložení nastříhané sklotkaniny a výplně dna kapsy kamenivem frakce 8/16 a bednění kapsy. 2. V ceně -1911 Příplatek za dodávku a uložení lana do dvojdílných madel zábradlí jsou započteny náklady na vložení lana do spodního ocelového profilu madla, provedení lanové zatáčky nad sloupkem v každých dvou metrech dílu a zakončené smyčkou včetně spojkování lana a přišroubovaní horního profilu krytu madla. 3. V cenách nejsou započteny náklady na: a) zábradlí včetně povrchové ochrany metalizace a nátěru, tyto se oceňují ve specifikaci, b) ochranný elastický nátěr spáry mezi zabetonovaným nesnímatelným sloupkem zábradlí a betonem římsy, tyto se oceňují souborem cen 628 61-11.. Nátěr mostních betonových konstrukcí akrylátový na siloxanové a plasticko-elastické bázi, </t>
  </si>
  <si>
    <t xml:space="preserve">"měřeno digitálně z podélného řezu"     24,20*2</t>
  </si>
  <si>
    <t>61</t>
  </si>
  <si>
    <t>R34817131</t>
  </si>
  <si>
    <t>Zábradlí z dílců kovových - kompletní dodávka bez povrchové úpravy</t>
  </si>
  <si>
    <t>-366718086</t>
  </si>
  <si>
    <t>"montáž viz pol. 348171111"</t>
  </si>
  <si>
    <t xml:space="preserve">"dle tabulky projektanta"     1623,50</t>
  </si>
  <si>
    <t>Vodorovné konstrukce</t>
  </si>
  <si>
    <t>62</t>
  </si>
  <si>
    <t>421953311</t>
  </si>
  <si>
    <t>Dřevěné mostní podlahy trvalé z fošen a hranolů - výroba</t>
  </si>
  <si>
    <t>-983277000</t>
  </si>
  <si>
    <t>Dřevěné mostní podlahy z fošen a hranolů trvalé výroba</t>
  </si>
  <si>
    <t xml:space="preserve">Poznámka k souboru cen:_x000d_
1. V cenách výroby -3011 a -3311 jsou započteny náklady na vytvoření tesařské nosné konstrukce z dílců v kombinaci hranolů s fošnami a dodávku měkkého dřeva včetně spojovacího materiálu. 2. V cenách montáže -3112 a -3321 jsou započteny náklady na osazení dílců ručně a jeřábem, ukotvení do nosné konstrukce, kontrola stability podlahy případně i pro provizorní mosty, rampy a železniční mostní provizoria. 3. V cenách montáže -3112 a -3321 nejsou započteny náklady na dodávku materiálu. U vyráběných podlah jsou tyto náklady zahrnuty v ceně výroby. U montáže nakupovaných hotových podlah se jejich dodávka oceňuje ve specifikaci. 4. V cenách nejsou započteny náklady na: a) impregnaci a nátěr konstrukce, tyto se oceňují cenami katalogu 800-783 Nátěry, b) dočasné dřevěné opěry a pilíře provizorních mostů a lávek s dodávkou použitého dřeva, tyto se oceňují souborem cen 334 95- . 1 Podpěrné skruže dočasné ze dřeva, c) dočasné nosné konstrukce z ocelových nosníků, tyto se oceňují souborem cen 948 42-1 . Podpěrné konstrukce dočasné z ocelových nosníků. </t>
  </si>
  <si>
    <t xml:space="preserve">"fošny dle tabulky materiálu projektanta"     0,20*1,90*56</t>
  </si>
  <si>
    <t xml:space="preserve">"podélník"     0,10*11,46*3</t>
  </si>
  <si>
    <t xml:space="preserve">"záklop"         0,30*11,46*2</t>
  </si>
  <si>
    <t>63</t>
  </si>
  <si>
    <t>421953321</t>
  </si>
  <si>
    <t>Dřevěné mostní podlahy trvalé z fošen a hranolů - montáž</t>
  </si>
  <si>
    <t>1121997308</t>
  </si>
  <si>
    <t>Dřevěné mostní podlahy z fošen a hranolů trvalé montáž</t>
  </si>
  <si>
    <t xml:space="preserve">"dle pol. 421953311"       31,594</t>
  </si>
  <si>
    <t>64</t>
  </si>
  <si>
    <t>428941123</t>
  </si>
  <si>
    <t>Osazení mostního ložiska ocelového pevného zatížení do 2500 kN</t>
  </si>
  <si>
    <t>-1739611733</t>
  </si>
  <si>
    <t xml:space="preserve">Osazení mostního ložiska ocelového nebo hrncového  ocelového pevného do 2500 kN</t>
  </si>
  <si>
    <t xml:space="preserve">Poznámka k souboru cen:_x000d_
1. U kovových válečkových nebo pevných ložisek náležejících k válečkovému ložisku jsou započteny náklady na upevnění do ložiskového bloku, nastavení ložiska a u válečkového ložiska zpevnění nebo dočasné uvolnění ložiska. 2. U ložiska vodícího (přídržného) jsou započteny náklady na osazení s kotevní deskou na úložnou plochu, rozprostření maltové směsi a nastavení ložiska. 3. U ložiska hrncového jsou započteny náklady na uložení mostního ložiska na ložiskové bloky včetně kotevních desek s kotevními trny, zpevnění nebo uvolnění ložiska včetně geodetického zaměření a kontrolní zkoušky s certifikací pro napojení ložiska k bednění a betonáži nosné konstrukce. 4. Hrncová ložiska spřahovaná s dodatečnou výplní spáry s dobedněním horní spáry k betonové nosné mostní konstrukci obsahují navíc náklady na vícepráce bednění a výplň horní spáry, případně vložení výztužné mřížky. 5. V cenách nejsou započteny náklady na: a) výrobu a vyplnění lože nebo horní případně spodní spáry ložiska modifikovanou maltou, tyto se oceňují souborem cen 452 47-11 Podkladní a výplňová vrstva z modifikované malty cementové, b) lože z plastbetonu, tyto se oceňují souborem cen 451 47- . 1 Podkladní vrstva plastbetonová, c) bednění horní nebo dolní spáry terče ložiska při příčném nebo podélném sklonu, tyto se oceňují souborem cen 428 35-11 Bednění bloku ložiska, d) certifikovaná ložiska podle typu a zatížení podle projektu, tyto se oceňují ve specifikaci. </t>
  </si>
  <si>
    <t>2+2</t>
  </si>
  <si>
    <t>65</t>
  </si>
  <si>
    <t>451315125</t>
  </si>
  <si>
    <t>Podkladní nebo výplňová vrstva z betonu C 16/20 tl do 150 mm</t>
  </si>
  <si>
    <t>1237417544</t>
  </si>
  <si>
    <t xml:space="preserve">Podkladní a výplňové vrstvy z betonu prostého  tloušťky do 150 mm, z betonu C 16/20</t>
  </si>
  <si>
    <t xml:space="preserve">Poznámka k souboru cen:_x000d_
1. Cenu lze použít pro podkladní vrstvu z prostého betonu pod základové konstrukce. 2. Příplatek řeší náklady na vícepráce při ruční ukládce pro sklon podkladní vrstvy ve svahu (skluzy u opěry). 3. V cenách jsou započteny náklady na vlastní betonáž, rozhrnutí a případně hutnění betonu požadované konzistence, uhlazení horního povrchu podkladní vrstvy, ošetření a ochranu čerstvě uloženého betonu. 4. V cenách nejsou započteny náklady na: a) zhutnění podloží pod podkladní vrstvy a vyčištění základové spáry, tyto se oceňují cenami katalogu 800-2 Základy a zvláštní zakládání, b) podkladní vrstva ze štěrku hutněného u plošného založení, tyto se oceňují souborem cen 451 57-78 Podkladní a výplňová vrstva z kameniva, c) zhotovení bednění vrtací šablony pilot nebo odbourání hlav pilot ze železobetonu u základu založeného na pilotách. </t>
  </si>
  <si>
    <t xml:space="preserve">"podkladní beton základů opěr, měřeno digitálně z řezů"       1,75*3,15*2</t>
  </si>
  <si>
    <t>66</t>
  </si>
  <si>
    <t>451317777</t>
  </si>
  <si>
    <t>Podklad nebo lože pod dlažbu vodorovný nebo do sklonu 1:5 z betonu prostého tl do 100 mm</t>
  </si>
  <si>
    <t>-1177111172</t>
  </si>
  <si>
    <t xml:space="preserve">Podklad nebo lože pod dlažbu (přídlažbu)  v ploše vodorovné nebo ve sklonu do 1:5, tloušťky od 50 do 100 mm z betonu prostého</t>
  </si>
  <si>
    <t xml:space="preserve">Poznámka k souboru cen:_x000d_
1. Ceny lze použít i pro podklad nebo lože pod dlažby silničních příkopů a kuželů. 2. Ceny nelze použít pro: a) lože rigolů dlážděných, které je započteno v cenách souborů cen 597 . 6- . 1 Rigol dlážděný, 597 17- . 1 Rigol krajnicový s kamennou obrubou a 597 16-1111 Rigol dlážděný z lomového kamene, b) podklad nebo lože pod dlažby (přídlažby) související s vodotečí, které se oceňují cenami části A 01 katalogu 832-1 Hráze a úpravy na tocích - úpravy toků a kanálů. 3. V cenách -7777 Podklad z prohozené zeminy, -9777 Příplatek za dalších 10 mm tloušťky z prohozené zeminy, -9779 Příplatek za sklon přes 1:5 z prohozené zeminy jsou započteny i náklady na prohození zeminy. 4. V cenách nejsou započteny náklady na: a) opatření zeminy a její přemístění k místu zabudování, které se oceňují podle ustanovení čl. 3111 Všeobecných podmínek části A 01 tohoto katalogu, b) úpravu pláně, která se oceňuje u silnic cenami části A 01, u dálnic cenami části A 02 katalogu 800-1 Zemní práce, c) odklizení odpadu po prohození zeminy, které se oceňuje cenami části A 01 katalogu 800-1 Zemní práce, d) svahování, které se oceňuje cenami části A 01 katalogu 800-1 Zemní práce. </t>
  </si>
  <si>
    <t>lavička a svah nad ní, měřeno digitálně z půdorysu, koef sklonu 1"1,70 = 1,15</t>
  </si>
  <si>
    <t>(11,80+11,30)*1,15</t>
  </si>
  <si>
    <t>67</t>
  </si>
  <si>
    <t>451319777</t>
  </si>
  <si>
    <t>Příplatek ZKD 10 mm tl přes 100 mm u podkladu nebo lože pod dlažbu z betonu</t>
  </si>
  <si>
    <t>-1139859395</t>
  </si>
  <si>
    <t xml:space="preserve">Podklad nebo lože pod dlažbu (přídlažbu)  Příplatek k cenám za každých dalších i započatých 10 mm tloušťky podkladu nebo lože přes 100 mm z betonu prostého</t>
  </si>
  <si>
    <t>celkova tloušťka podkladního betonu 150 mm</t>
  </si>
  <si>
    <t xml:space="preserve">"dle pol. 451317777"     26,565*5</t>
  </si>
  <si>
    <t>68</t>
  </si>
  <si>
    <t>451319779</t>
  </si>
  <si>
    <t>Příplatek za sklon nad 1:5 podkladu nebo lože z betonu</t>
  </si>
  <si>
    <t>483445239</t>
  </si>
  <si>
    <t xml:space="preserve">Podklad nebo lože pod dlažbu (přídlažbu)  Příplatek k cenám za zřízení podkladu nebo lože pod dlažbu ve sklonu přes 1:5, pro jakoukoliv tloušťku z betonu prostého</t>
  </si>
  <si>
    <t>69</t>
  </si>
  <si>
    <t>457311117</t>
  </si>
  <si>
    <t>Vyrovnávací nebo spádový beton C 25/30 včetně úpravy povrchu</t>
  </si>
  <si>
    <t>-1182198002</t>
  </si>
  <si>
    <t xml:space="preserve">Vyrovnávací nebo spádový beton včetně úpravy povrchu  C 25/30</t>
  </si>
  <si>
    <t xml:space="preserve">Poznámka k souboru cen:_x000d_
1. V cenách jsou započteny náklady na kontrolu bednění, vlastní betonáž zejména čerpadlem betonu, rozhrnutí a hutnění betonu vibrační lištou, uhlazení horního povrchu betonu vyrovnávací nebo spádové konstrukce v tloušťce větší než 60 mm, v případě železobetonu přes 100 mm, ošetření a ochranu čerstvě uloženého certifikovaného betonu požadované konzistence. Rovinnost povrchu - třída 9 až 10. 2. Příplatek za rovinnost povrchu platí pro všechny ceny ukládaného konstrukčního betonu pod celoplošnou izolaci mostovky v požadovaném příčném nebo podélném minimálním sklonu 0,5 %. Rovinnost je daná normou 8 mm pod 2 m lati a třídou 8 přesnosti. 3. V cenách nejsou započteny náklady na: a) železobetonovou desku nebo spřahující desku ze železobetonu tloušťky přes 100 mm, b) bednění vyrovnávacího a spádového betonu, c) vyrovnávací vrstvy ze sanační reprofilační malty, tyto se oceňují souborem cen 628 63-21 Úprava příčných spár u montovaných mostů, d) dobroušení povrchu na požadovanou třídu 6 přesnosti. </t>
  </si>
  <si>
    <t xml:space="preserve">"podkladní beton pod dlažbu ve svahu 1,5:1 u OP1 a OP2, měřeno digitálně"     0,80*6,0*2</t>
  </si>
  <si>
    <t>70</t>
  </si>
  <si>
    <t>458501111</t>
  </si>
  <si>
    <t>Výplňové klíny za opěrou z kameniva těženého hutněného po vrstvách</t>
  </si>
  <si>
    <t>805600024</t>
  </si>
  <si>
    <t xml:space="preserve">Výplňové klíny za opěrou z kameniva hutněného po vrstvách  těženého</t>
  </si>
  <si>
    <t xml:space="preserve">Poznámka k souboru cen:_x000d_
1. V cenách jsou započteny náklady na dodání vhodného kameniva, rozprostření konstrukce zemního tělesa po vrstvách do 300 mm se zhutněním na potřebnou míru zhutnění za mostní opěrou, případné vlhčení k dosažení potřebné konzistence štěrkopísku nebo štěrkodrtě, zhutnění od 90 do 100 % Proctor Standard nebo indexu density Id 0,8 až 0,9. 2. V cenách nejsou započteny náklady na nájezdy zemních strojů na rozhrnovaní a hutnění, protože práce probíhá současně se zhotovením zemní konstrukce násypu příjezdové komunikace. </t>
  </si>
  <si>
    <t>měřeno digitálně z podélného řezu mezi křídly, ochranný zásyp</t>
  </si>
  <si>
    <t xml:space="preserve">"OP1"     1,60*2,0</t>
  </si>
  <si>
    <t xml:space="preserve">"OP2"     1,60*2,0</t>
  </si>
  <si>
    <t>71</t>
  </si>
  <si>
    <t>458501112</t>
  </si>
  <si>
    <t>Výplňové klíny za opěrou z kameniva drceného hutněného po vrstvách</t>
  </si>
  <si>
    <t>1638722004</t>
  </si>
  <si>
    <t xml:space="preserve">Výplňové klíny za opěrou z kameniva hutněného po vrstvách  drceného</t>
  </si>
  <si>
    <t>výplň ze štěrkodrti nad drenáží, měřeno digitálně z podélného řezu, OP1 a OP2</t>
  </si>
  <si>
    <t>(1,50+1,60)*2</t>
  </si>
  <si>
    <t>výplň ze štěrkodrti pod drenáží, nakupovaný materiál, měřeno digitálně z podélného řezu, OP1 a OP2</t>
  </si>
  <si>
    <t>1,14*2,0*2</t>
  </si>
  <si>
    <t>72</t>
  </si>
  <si>
    <t>461310212</t>
  </si>
  <si>
    <t>Patka z betonu se zvýšenými nároky na prostředí C 25/30</t>
  </si>
  <si>
    <t>-2130679039</t>
  </si>
  <si>
    <t xml:space="preserve">Patka z betonu prostého do rýhy nebo do bednění  s provedením dilatačních spár v osové vzdálenosti 2 m a jejich zalitím živičnou zálivkou z betonu se zvýšenými nároky na prostředí tř. C 25/30</t>
  </si>
  <si>
    <t xml:space="preserve">Poznámka k souboru cen:_x000d_
1. Ceny jsou určeny pro patky úprav podélného zpevnění. 2. V cenách jsou započteny i náklady na bednění a na zvětšení objemu betonu, způsobené nerovností dna a stěn výkopu. </t>
  </si>
  <si>
    <t xml:space="preserve">"práh dlažby v korytě"     0,60*0,80*2,15*4</t>
  </si>
  <si>
    <t>0,60*0,80*4,80*2</t>
  </si>
  <si>
    <t>73</t>
  </si>
  <si>
    <t>462511111</t>
  </si>
  <si>
    <t>Zához prostoru z lomového kamene</t>
  </si>
  <si>
    <t>-1669741530</t>
  </si>
  <si>
    <t xml:space="preserve">Zához prostoru  z lomového kamene</t>
  </si>
  <si>
    <t xml:space="preserve">Poznámka k souboru cen:_x000d_
1. Drenážní beton může být použit k záhozu drenážních trub. 2. V cenách jsou započteny náklady na rozprostření záhozu bez zhutnění po vrstvách tak, aby zásyp tvořil pevný celek, případně v poslední vrstvě s urovnáním povrchu, náklady na manipulaci ručně kolečkem a odstranění záhozu ručně mezi pilotami pro odbourání hlav železobetonových vrtaných pilot nebo z prostoru mimo piloty ručně. 3. V cenách nejsou započteny náklady na nutné zemní práce. </t>
  </si>
  <si>
    <t>dle půdorysu a podélného řezu</t>
  </si>
  <si>
    <t xml:space="preserve"> "1:1,7, koef. sklonu 1,15"  2,0*1,20*7,45*0,30*2</t>
  </si>
  <si>
    <t xml:space="preserve">"rovina v toku"     6,0*10,0*0,30</t>
  </si>
  <si>
    <t>74</t>
  </si>
  <si>
    <t>462512169</t>
  </si>
  <si>
    <t>Příplatek za urovnání líce záhozu z lomového kamene záhozového do 200 kg</t>
  </si>
  <si>
    <t>-1330489865</t>
  </si>
  <si>
    <t>Zához z lomového kamene neupraveného provedený ze břehu nebo z lešení, do sucha nebo do vody záhozového, hmotnost jednotlivých kamenů do 200 kg Příplatek k ceně za urovnání líce záhozu</t>
  </si>
  <si>
    <t xml:space="preserve">Poznámka k souboru cen:_x000d_
1. V příplatcích jsou započteny náklady na urovnání líce záhozu do projektovaného profilu. </t>
  </si>
  <si>
    <t xml:space="preserve"> "1:1,7, koef. sklonu 1,15"  2,0*1,20*7,45*2</t>
  </si>
  <si>
    <t xml:space="preserve">"rovina v toku"     6,0*10,0</t>
  </si>
  <si>
    <t>75</t>
  </si>
  <si>
    <t>465513157</t>
  </si>
  <si>
    <t>Dlažba svahu u opěr z upraveného lomového žulového kamene tl 200 mm do lože C 25/30 pl přes 10 m2</t>
  </si>
  <si>
    <t>-1876897669</t>
  </si>
  <si>
    <t xml:space="preserve">Dlažba svahu u mostních opěr z upraveného lomového žulového kamene  s vyspárováním maltou MC 25, šíře spáry 15 mm do betonového lože C 25/30 tloušťky 200 mm, plochy přes 10 m2</t>
  </si>
  <si>
    <t xml:space="preserve">Poznámka k souboru cen:_x000d_
1. V cenách jsou započteny náklady na dodání písku nebo betonové směsi pro lože a spáry, rozhrnutí a úpravu lože do tl. 140 mm, navlhčení podkladu, rozměření a výběr, případně upravení kamene s urovnáním povrchu lícování dlažby a vyspárovaní MC 25, šíře spáry 15 mm. 2. V cenách nejsou započteny náklady na podkladní vrstvy ze štěrkopísku, tyto se oceňují souborem cen 451 57- . 1 Podkladní a výplňová vrstva z kameniva. </t>
  </si>
  <si>
    <t xml:space="preserve">"dlažba ve svahu 1,5:1, měřeno digitálně bez lavičky"     2,60*6,0*2</t>
  </si>
  <si>
    <t>lavička a svah nad ní, měřeno digitálně z půdorysu, koef sklonu 1:1,70 = 1,15</t>
  </si>
  <si>
    <t>76</t>
  </si>
  <si>
    <t>R42317411</t>
  </si>
  <si>
    <t>Montáž OK s 2 nosníky s mostovkou š do 2,4 m, v do 3,0 m most o 1 poli rozpětí do 13 m</t>
  </si>
  <si>
    <t>-314740012</t>
  </si>
  <si>
    <t xml:space="preserve">"dle tabulky prokjektanta, prořez 5%"   (2360,076+70,12+72,29+26,04+76,40+127,17+94,95)*1,05/1000</t>
  </si>
  <si>
    <t xml:space="preserve">"spojovací materiál, šrouby, vruty, matice, podložky, dle tabulky"      50,16/1000</t>
  </si>
  <si>
    <t>77</t>
  </si>
  <si>
    <t>R5314110</t>
  </si>
  <si>
    <t xml:space="preserve">montovaná konstrukce ocelová z hlavních nosníků a příčníků, plechů, spojovacího materiálu </t>
  </si>
  <si>
    <t>882642432</t>
  </si>
  <si>
    <t>78</t>
  </si>
  <si>
    <t>R428992118</t>
  </si>
  <si>
    <t>Mostní ložisko ocelové, zatížení do 1000 KN včetně kompletní povrchové úpravy</t>
  </si>
  <si>
    <t>-632991295</t>
  </si>
  <si>
    <t>Mostní ložisko ocelové zatížení do 1000 KN včetně kompletní povrchové úpravy</t>
  </si>
  <si>
    <t xml:space="preserve">Poznámka k souboru cen:_x000d_
1. V cenách jsou započteny náklady na osazení ložiska s deskami a kotevními trny na úložný ložiskový blok, výškové vyrovnání ložiska v příčném nebo podélném sklonu mostu, nastavení ložiska včetně kontrolní zkoušky, zpevnění nebo dočasné uvolnění ložiska včetně geodetických zaměření a kontroly posunů. 2. V cenách nejsou započteny náklady na: a) výrobu a vyplnění lože nebo horní případně spodní spáry ložiska modifikovanou maltou, tyto se oceňují souborem cen 452 47-11 Podkladní a výplňová vrstva z modifikované malty cementové, b) lože z plastbetonu, tyto se oceňují souborem cen 451 47- . 1 Podkladní vrstva plastbetonová, c) bednění horní nebo dolní spáry terče ložiska při příčném nebo podélném sklonu, tyto se oceňují souborem cen 428 35-11 Bednění bloku ložiska, d) certifikovaná elastomerová ložiska, tyto se oceňují ve specifikaci. 3. Ložisko vodící nebo přídržné pro mosty s elastomerovými ložisky se oceňuje cenou 428 94-1121. </t>
  </si>
  <si>
    <t xml:space="preserve">"dle tabulky projektanta, výpis oceli"     3,01+33,91+10,13+13,89+37,30+14,77+21,10+2,03</t>
  </si>
  <si>
    <t>Ostatní konstrukce a práce, bourání</t>
  </si>
  <si>
    <t>79</t>
  </si>
  <si>
    <t>914111111</t>
  </si>
  <si>
    <t>Montáž svislé dopravní značky do velikosti 1 m2 objímkami na sloupek nebo konzolu</t>
  </si>
  <si>
    <t>1610380964</t>
  </si>
  <si>
    <t xml:space="preserve">Montáž svislé dopravní značky základní  velikosti do 1 m2 objímkami na sloupky nebo konzoly</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</si>
  <si>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</si>
  <si>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"viz TZ"</t>
  </si>
  <si>
    <t xml:space="preserve">"vodoteč"      1+1</t>
  </si>
  <si>
    <t>80</t>
  </si>
  <si>
    <t>40445420</t>
  </si>
  <si>
    <t>značka dopravní svislá nereflexní FeZn prolis 500x150mm</t>
  </si>
  <si>
    <t>-1951619649</t>
  </si>
  <si>
    <t xml:space="preserve">"viz pol. 914111111"      2,0</t>
  </si>
  <si>
    <t>81</t>
  </si>
  <si>
    <t>914112111</t>
  </si>
  <si>
    <t>Tabulka s označením evidenčního čísla mostu</t>
  </si>
  <si>
    <t>1988575658</t>
  </si>
  <si>
    <t xml:space="preserve">Tabulka s označením evidenčního čísla mostu  na sloupek</t>
  </si>
  <si>
    <t xml:space="preserve">Poznámka k souboru cen:_x000d_
1. V cenách jsou započteny náklady na montáž a dodávku tabulky a sloupku včetně upevňovacího materiálu 2. V ceně nejsou započteny náklady na naložení a odklizení výkopku, tyto se oceňují cenami části A 01 katalogu 800-1 Zemní práce. </t>
  </si>
  <si>
    <t xml:space="preserve">"viz TZ"      1+1</t>
  </si>
  <si>
    <t>82</t>
  </si>
  <si>
    <t>936942211</t>
  </si>
  <si>
    <t>Zhotovení tabulky s letopočtem opravy mostu vložením šablony do bednění</t>
  </si>
  <si>
    <t>-692222567</t>
  </si>
  <si>
    <t>Zhotovení tabulky s letopočtem opravy nebo větší údržby vložením šablony do bednění</t>
  </si>
  <si>
    <t xml:space="preserve">"reliefní matrice (gumová) do bednění na svislou stěnu, výška písma 200 mm (letopočet roku výstavby)"       1+1</t>
  </si>
  <si>
    <t>83</t>
  </si>
  <si>
    <t>961065423</t>
  </si>
  <si>
    <t>Bourání mostovek ze dřeva tvrdého z prken nebo fošen základů</t>
  </si>
  <si>
    <t>-723047448</t>
  </si>
  <si>
    <t>Bourání mostních konstrukcí základů mostovek ze dřeva tvrdého z prken nebo fošen</t>
  </si>
  <si>
    <t xml:space="preserve">Poznámka k souboru cen:_x000d_
1. Cena 05-1111 lze použít i pro bourání konstrukcí z předpjatého betonu. 2. Ceny 06-5413 a 06-5423 lze použít i pro rozebrání dřevěných truhlíků nebo žlabů uložených na dřevěné konstrukci mostu. 3. Ceny nelze použít: a) pro bourání základových konstrukcí prováděné ve spojitosti se zemními pracemi; toto bourání se oceňuje cenami 122 90-1 - Bourání konstrukcí, části A 01 katalogu 800-1 Zemní práce; b) ceny nelze použít pro bourání konstrukcí pod vodou; tyto práce se oceňují podle ustanovení úvodního katalogu. 4. Ceny 04-1211 až 05-1111 nelze použít pro ocenění demontáže (vyjmutí) prefabrikovaných dílců nebo nosných konstrukcí v celku; tyto práce se oceňují podle ustanovení úvodního katalogu. 5. Ceny 06-5111 a 06-5112, 06-5611 a 06-5612 nelze použít pro vytažení pilot, bárek na pilotách a ledolamů; vytažení pilot se oceňuje příslušnými cenami katalogu 800-2 - Zvláštní zakládání objektů. 6. Množství měrných jednotek se určuje: a) u cen 02-1112 až 05-1111 v m3 objemu konstrukce nebo její části před bouráním, b) u cen 06-5111 až 06-5612 v m3 objemu dřeva v konstrukci nebo její části před bouráním. </t>
  </si>
  <si>
    <t xml:space="preserve">"fošny stávající NK"        0,05*0,20*4,20*5</t>
  </si>
  <si>
    <t>84</t>
  </si>
  <si>
    <t>963041211</t>
  </si>
  <si>
    <t>Bourání mostní nosné konstrukce z betonu prostého</t>
  </si>
  <si>
    <t>2040717309</t>
  </si>
  <si>
    <t>Bourání mostních konstrukcí nosných konstrukcí z prostého betonu</t>
  </si>
  <si>
    <t xml:space="preserve">"část opěr, měřeno digitálně"     1,02*4,314+0,90*4,10</t>
  </si>
  <si>
    <t xml:space="preserve">"římsy křídel"     0,35*0,10*(5,30*2+6,29+6,913)</t>
  </si>
  <si>
    <t>85</t>
  </si>
  <si>
    <t>966006211</t>
  </si>
  <si>
    <t>Odstranění svislých dopravních značek ze sloupů, sloupků nebo konzol</t>
  </si>
  <si>
    <t>36317387</t>
  </si>
  <si>
    <t xml:space="preserve">Odstranění (demontáž) svislých dopravních značek  s odklizením materiálu na skládku na vzdálenost do 20 m nebo s naložením na dopravní prostředek ze sloupů, sloupků nebo konzol</t>
  </si>
  <si>
    <t xml:space="preserve">Poznámka k souboru cen:_x000d_
1. Přemístění demontovaných značek na vzdálenost přes 20 m se oceňuje cenami souborů cen 997 22-1 Vodorovná doprava vybouraných hmot. </t>
  </si>
  <si>
    <t xml:space="preserve">"stávající značka na zábraně"     1+1</t>
  </si>
  <si>
    <t>86</t>
  </si>
  <si>
    <t>966077141</t>
  </si>
  <si>
    <t>Odstranění různých doplňkových ocelových konstrukcí hmotnosti do 500 kg</t>
  </si>
  <si>
    <t>1005925893</t>
  </si>
  <si>
    <t>Odstranění různých konstrukcí na mostech doplňkových ocelových konstrukcí hmotnosti jednotlivě přes 100 do 500 kg</t>
  </si>
  <si>
    <t xml:space="preserve">"I300, dl.  (4,10+4,30)*54,20=455,0/2=222,22 "      2</t>
  </si>
  <si>
    <t xml:space="preserve">"I300 dl. 10,0m 5 ks"      5</t>
  </si>
  <si>
    <t xml:space="preserve">"profily zorés (4,60+4,80/2*14*23,71=1560,0/14= 111,43"      14</t>
  </si>
  <si>
    <t xml:space="preserve">"profily zorés (4,90+5,15)/2*20*23,71=2383,0/20=119,0"        20</t>
  </si>
  <si>
    <t>87</t>
  </si>
  <si>
    <t>R966075211</t>
  </si>
  <si>
    <t>Demontáž ocelové zábrany před mostem</t>
  </si>
  <si>
    <t>-600713592</t>
  </si>
  <si>
    <t xml:space="preserve">"dle řezu stávajícícho stavu, zábrana"      3,0*2</t>
  </si>
  <si>
    <t>997</t>
  </si>
  <si>
    <t>Přesun sutě</t>
  </si>
  <si>
    <t>88</t>
  </si>
  <si>
    <t>997211111</t>
  </si>
  <si>
    <t>Svislá doprava suti na v 3,5 m</t>
  </si>
  <si>
    <t>2022718717</t>
  </si>
  <si>
    <t xml:space="preserve">Svislá doprava suti nebo vybouraných hmot  s naložením do dopravního zařízení a s vyprázdněním dopravního zařízení na hromadu nebo do dopravního prostředku suti na výšku do 3,5 m</t>
  </si>
  <si>
    <t xml:space="preserve">Poznámka k souboru cen:_x000d_
1. Shazuje-li se suť z jakékoliv výšky na místo, kde zůstane ležet, aniž se s ní dále manipuluje, oceňuje se její svislá doprava pouze cenou 1111. 2. Výška svislé dopravy je svislá vzdálenost mezi místem nakládání do zařízení pro svislou dopravu a místem, kde se toto zařízení vyprazdňuje. </t>
  </si>
  <si>
    <t>89</t>
  </si>
  <si>
    <t>997211521</t>
  </si>
  <si>
    <t>Vodorovná doprava vybouraných hmot po suchu na vzdálenost do 1 km</t>
  </si>
  <si>
    <t>1369716319</t>
  </si>
  <si>
    <t xml:space="preserve">Vodorovná doprava suti nebo vybouraných hmot  vybouraných hmot se složením a hrubým urovnáním nebo s přeložením na jiný dopravní prostředek kromě lodi, na vzdálenost do 1 km</t>
  </si>
  <si>
    <t xml:space="preserve">Poznámka k souboru cen:_x000d_
1. Ceny nelze použít pro vodorovnou dopravu po železnici, po vodě nebo neobvyklými dopravními prostředky. 2. Je-li na dopravní dráze pro vodorovnou dopravu překážka, pro kterou je nutné překládat suť nebo vybourané hmoty z jednoho obvyklého dopravního prostředku na jiný, oceňuje se tato lomená doprava v každém úseku samostatně. </t>
  </si>
  <si>
    <t>90</t>
  </si>
  <si>
    <t>997211529</t>
  </si>
  <si>
    <t>Příplatek ZKD 1 km u vodorovné dopravy vybouraných hmot</t>
  </si>
  <si>
    <t>-2075267570</t>
  </si>
  <si>
    <t xml:space="preserve">Vodorovná doprava suti nebo vybouraných hmot  vybouraných hmot se složením a hrubým urovnáním nebo s přeložením na jiný dopravní prostředek kromě lodi, na vzdálenost Příplatek k ceně za každý další i započatý 1 km přes 1 km</t>
  </si>
  <si>
    <t xml:space="preserve">"skládka 20 km dle pol. 997211521"     53,322*(20-1)</t>
  </si>
  <si>
    <t>91</t>
  </si>
  <si>
    <t>997221815</t>
  </si>
  <si>
    <t>Poplatek za uložení na skládce (skládkovné) stavebního odpadu betonového kód odpadu 170 101</t>
  </si>
  <si>
    <t>-729501759</t>
  </si>
  <si>
    <t>Poplatek za uložení stavebního odpadu na skládce (skládkovné) z prostého betonu zatříděného do Katalogu odpadů pod kódem 170 101</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</si>
  <si>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</si>
  <si>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 xml:space="preserve">"dle pol. 997211521"        53,352*2,20</t>
  </si>
  <si>
    <t xml:space="preserve">"dle pol. 130901121"       8,96*2,20</t>
  </si>
  <si>
    <t>998</t>
  </si>
  <si>
    <t>Přesun hmot</t>
  </si>
  <si>
    <t>92</t>
  </si>
  <si>
    <t>998212111</t>
  </si>
  <si>
    <t>Přesun hmot pro mosty zděné, monolitické betonové nebo ocelové v do 20 m</t>
  </si>
  <si>
    <t>46028726</t>
  </si>
  <si>
    <t xml:space="preserve">Přesun hmot pro mosty zděné, betonové monolitické, spřažené ocelobetonové nebo kovové  vodorovná dopravní vzdálenost do 100 m výška mostu do 20 m</t>
  </si>
  <si>
    <t xml:space="preserve">Poznámka k souboru cen:_x000d_
1. Ceny nelze použít pro oceňování přesunu hmot ocelových mostních konstrukcí oceňovaných cenami katalogů montážních prací; tento přesun se oceňuje individuálně. 2. Přesun betonu do mostní konstrukce je zahrnut v cenách betonáže, které obsahují i ukládku betonu do konstrukce (čerpadlem betonu nebo jeřábem s kontejnerem). U betonů je proto uvedena nulová hmotnost, tzn. že hmotnost betonů nevstupuje do výpočtu přesunu hmot. </t>
  </si>
  <si>
    <t>PSV</t>
  </si>
  <si>
    <t>Práce a dodávky PSV</t>
  </si>
  <si>
    <t>711</t>
  </si>
  <si>
    <t>Izolace proti vodě, vlhkosti a plynům</t>
  </si>
  <si>
    <t>93</t>
  </si>
  <si>
    <t>711112001</t>
  </si>
  <si>
    <t>Provedení izolace proti zemní vlhkosti svislé za studena nátěrem penetračním</t>
  </si>
  <si>
    <t>118769991</t>
  </si>
  <si>
    <t xml:space="preserve">Provedení izolace proti zemní vlhkosti natěradly a tmely za studena  na ploše svislé S nátěrem penetračním</t>
  </si>
  <si>
    <t xml:space="preserve">Poznámka k souboru cen:_x000d_
1. Izolace plochy jednotlivě do 10 m2 se oceňují skladebně cenou příslušné izolace a cenou 711 19-9095 Příplatek za plochu do 10 m2. </t>
  </si>
  <si>
    <t xml:space="preserve">"OP 1 rub"      2,30*2,10</t>
  </si>
  <si>
    <t xml:space="preserve">"OP 1 líc"        0,80*2,10</t>
  </si>
  <si>
    <t xml:space="preserve">"čela digitálně"             0,80*2</t>
  </si>
  <si>
    <t xml:space="preserve">"OP 2 rub"       2,30*2,10</t>
  </si>
  <si>
    <t xml:space="preserve">"OP 2 líc"         0,90*2,10  </t>
  </si>
  <si>
    <t xml:space="preserve">"čela"              0,80*2</t>
  </si>
  <si>
    <t xml:space="preserve">"křídla OP 1"   (0,40+1,60)/2*2,0*2+1,10*2+(0,40+2,20)*0,30*2 </t>
  </si>
  <si>
    <t xml:space="preserve">"křídla OP 2"   (0,40+1,60)/2*2,0*2+1,10*2+(0,40+2,20)*0,30*2</t>
  </si>
  <si>
    <t>94</t>
  </si>
  <si>
    <t>111631500</t>
  </si>
  <si>
    <t>lak asfaltový penetrační</t>
  </si>
  <si>
    <t>-383737457</t>
  </si>
  <si>
    <t>P</t>
  </si>
  <si>
    <t>Poznámka k položce:
Spotřeba 0,3-0,4kg/m2</t>
  </si>
  <si>
    <t xml:space="preserve">"plochy svislé z pol. č. 711112001"                 31,95*0,00035</t>
  </si>
  <si>
    <t>95</t>
  </si>
  <si>
    <t>711142559</t>
  </si>
  <si>
    <t>Provedení izolace proti zemní vlhkosti pásy přitavením svislé NAIP</t>
  </si>
  <si>
    <t>1523095200</t>
  </si>
  <si>
    <t xml:space="preserve">Provedení izolace proti zemní vlhkosti pásy přitavením  NAIP na ploše svislé S</t>
  </si>
  <si>
    <t xml:space="preserve">Poznámka k souboru cen:_x000d_
1. Izolace plochy jednotlivě do 10 m2 se oceňují skladebně cenou příslušné izolace a cenou 711 19-9097 Příplatek za plochu do 10 m2. </t>
  </si>
  <si>
    <t xml:space="preserve">"dle pol. 711112001"     31,95</t>
  </si>
  <si>
    <t>96</t>
  </si>
  <si>
    <t>628321340R</t>
  </si>
  <si>
    <t xml:space="preserve">pás těžký asfaltovaný </t>
  </si>
  <si>
    <t>-1297441358</t>
  </si>
  <si>
    <t xml:space="preserve">"svislá z pol. č. 711142559, ztratné 1,20"      31,95*1,20</t>
  </si>
  <si>
    <t>97</t>
  </si>
  <si>
    <t>711471053</t>
  </si>
  <si>
    <t>Provedení vodorovné izolace proti tlakové vodě termoplasty volně položenou fólií z nízkolehčeného PE</t>
  </si>
  <si>
    <t>66141603</t>
  </si>
  <si>
    <t xml:space="preserve">Provedení izolace proti povrchové a podpovrchové tlakové vodě termoplasty  na ploše vodorovné V folií z nízkolehčeného PE položenou volně</t>
  </si>
  <si>
    <t xml:space="preserve">Poznámka k souboru cen:_x000d_
1. Izolace plochy jednotlivě do 10 m2 lze oceňovat cenami příslušných izolací a cenou 711 49-9097 Příplatek za plochy do 10 m2. 2. Cenami lze oceňovat i montáž proti zemní vlhkosti. </t>
  </si>
  <si>
    <t xml:space="preserve">"v přechodové oblasti"   1,80*2,10*2</t>
  </si>
  <si>
    <t>98</t>
  </si>
  <si>
    <t>693410130R</t>
  </si>
  <si>
    <t>folie hydroizolační hladké HDPE /tl. 2 mm/</t>
  </si>
  <si>
    <t>1852811030</t>
  </si>
  <si>
    <t xml:space="preserve">"v přechodové oblasti dle pol. 711471053"  7,56</t>
  </si>
  <si>
    <t>99</t>
  </si>
  <si>
    <t>711491272</t>
  </si>
  <si>
    <t>Provedení izolace proti tlakové vodě svislé z textilií vrstva ochranná</t>
  </si>
  <si>
    <t>-2119129298</t>
  </si>
  <si>
    <t xml:space="preserve">Provedení izolace proti povrchové a podpovrchové tlakové vodě ostatní  na ploše svislé S z textilií, vrstva ochranná</t>
  </si>
  <si>
    <t xml:space="preserve">Poznámka k souboru cen:_x000d_
1. Cenami -9095 až -9097 lze oceňovat jen tehdy, nepřesáhne-li součet souvislé plochy vodorovné a svislé izolační vrstvy 10 m2. 2. Cenou -1175 lze oceňovat i připevnění izolace na ploše svislé. 3. Cenami -1171 až -1273 lze oceňovat i izolace proti zemní vlhkosti. 4. V ceně -1177 jsou započteny i náklady na navrtání, osazení hmoždinek a zatmelení. </t>
  </si>
  <si>
    <t xml:space="preserve">"dle pol. 711112001"    31,95</t>
  </si>
  <si>
    <t>100</t>
  </si>
  <si>
    <t>69311083</t>
  </si>
  <si>
    <t>geotextilie netkaná PP 600g/m2</t>
  </si>
  <si>
    <t>485254465</t>
  </si>
  <si>
    <t xml:space="preserve">"dle pol 711491272"     31,95</t>
  </si>
  <si>
    <t>31,95*1,05 'Přepočtené koeficientem množství</t>
  </si>
  <si>
    <t>101</t>
  </si>
  <si>
    <t>998711101</t>
  </si>
  <si>
    <t>Přesun hmot tonážní pro izolace proti vodě, vlhkosti a plynům v objektech výšky do 6 m</t>
  </si>
  <si>
    <t>-72578155</t>
  </si>
  <si>
    <t xml:space="preserve">Přesun hmot pro izolace proti vodě, vlhkosti a plynům  stanovený z hmotnosti přesunovaného materiálu vodorovná dopravní vzdálenost do 50 m v objektech výšky do 6 m</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</si>
  <si>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</si>
  <si>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762</t>
  </si>
  <si>
    <t>Konstrukce tesařské</t>
  </si>
  <si>
    <t>102</t>
  </si>
  <si>
    <t>762083122</t>
  </si>
  <si>
    <t>Impregnace řeziva proti dřevokaznému hmyzu, houbám a plísním máčením třída ohrožení 3 a 4</t>
  </si>
  <si>
    <t>-649834857</t>
  </si>
  <si>
    <t xml:space="preserve">Práce společné pro tesařské konstrukce  impregnace řeziva máčením proti dřevokaznému hmyzu, houbám a plísním, třída ohrožení 3 a 4 (dřevo v exteriéru)</t>
  </si>
  <si>
    <t xml:space="preserve">Poznámka k souboru cen:_x000d_
1. Soubor cen 762 08-3 Impregnace řeziva neobsahuje položky pro ocenění imregnace řeziva nátěrem; tyto se oceňují příslušnými cenami souboru cen 783 2. -31.1 Napouštěcí nátěr tesařských konstrukcí, katalogu 800-783 Nátěry. 2. Soubor cen 762 08-5 Montáž ocelových spojovacích prostředků neobsahuje položky pro ocenění chemických kotev; tyto lze ocenit příslušnými cenami souboru cen 953 96 Kotvy chemické, katalogu 801-1 Budovy a haly - konstrukce zděné a monolitické. 3. V cenách 762 08-5 nejsou započteny náklady na dodávku spojovacích prostředků; tato dodávka se oceňuje ve specifikaci. 4. U položek 762 08-6 se určení cen řídí hmotností jednotlivě montovaného dílu konstrukce, dodávka veškerého materiálu se oceňuje ve specifikaci. </t>
  </si>
  <si>
    <t xml:space="preserve">"fošny dle tabulky materiálu projektanta"     0,20*0,05*1,90*56</t>
  </si>
  <si>
    <t xml:space="preserve">"podélník"     0,10*0,10*11,46*3</t>
  </si>
  <si>
    <t xml:space="preserve">"záklop"         0,30*0,05*11,46*2</t>
  </si>
  <si>
    <t>103</t>
  </si>
  <si>
    <t>998762101</t>
  </si>
  <si>
    <t>Přesun hmot tonážní pro kce tesařské v objektech v do 6 m</t>
  </si>
  <si>
    <t>911912308</t>
  </si>
  <si>
    <t xml:space="preserve">Přesun hmot pro konstrukce tesařské  stanovený z hmotnosti přesunovaného materiálu vodorovná dopravní vzdálenost do 50 m v objektech výšky do 6 m</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</si>
  <si>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-2181 pro přesun prováděný bez použití mechanizace, tj. za ztížených podmínek, lze použít pouze pro hmotnost materiálu, která se tímto způsobem skutečně přemísťuje. </t>
  </si>
  <si>
    <t>783</t>
  </si>
  <si>
    <t>Dokončovací práce - nátěry</t>
  </si>
  <si>
    <t>104</t>
  </si>
  <si>
    <t>783334201</t>
  </si>
  <si>
    <t>Základní antikorozní jednonásobný epoxidový nátěr zámečnických konstrukcí</t>
  </si>
  <si>
    <t>-2007712865</t>
  </si>
  <si>
    <t>Základní antikorozní nátěr zámečnických konstrukcí jednonásobný epoxidový</t>
  </si>
  <si>
    <t xml:space="preserve">"dle tabulky oceli projektanta - NK"    55,28</t>
  </si>
  <si>
    <t xml:space="preserve">"zábradlí"       63,24</t>
  </si>
  <si>
    <t>105</t>
  </si>
  <si>
    <t>783347101</t>
  </si>
  <si>
    <t>Krycí jednonásobný polyuretanový nátěr zámečnických konstrukcí</t>
  </si>
  <si>
    <t>304023529</t>
  </si>
  <si>
    <t>Krycí nátěr (email) zámečnických konstrukcí jednonásobný polyuretanový</t>
  </si>
  <si>
    <t>789</t>
  </si>
  <si>
    <t>Povrchové úpravy ocelových konstrukcí a technologických zařízení</t>
  </si>
  <si>
    <t>106</t>
  </si>
  <si>
    <t>R789412123</t>
  </si>
  <si>
    <t>Provedení žárového stříkání zařízení členitých Zn 100 um</t>
  </si>
  <si>
    <t>-966929495</t>
  </si>
  <si>
    <t>Provedení žárového stříkání zařízení s povrchem členitým zinkem, tloušťky 100 μm (1,264 kg Zn/m2)</t>
  </si>
  <si>
    <t>ON.1 - Ostatní náklady</t>
  </si>
  <si>
    <t>OST - Ostatní náklady</t>
  </si>
  <si>
    <t>012103001</t>
  </si>
  <si>
    <t>Náklady na geodetické práce před výstavbou</t>
  </si>
  <si>
    <t>Kč</t>
  </si>
  <si>
    <t>262144</t>
  </si>
  <si>
    <t>1653782060</t>
  </si>
  <si>
    <t>Náklady na průzkumné, geodetické a projektové práce geodetické před výstavbou</t>
  </si>
  <si>
    <t>Poznámka k položce:
Jedná se zejména o náklady na zajištění: 
- geodetického vytýčení hlavních bodů stavebních objektů před zahájením stavebních prací,
- vytýčení staveniště,
- vytýčení ochranných pásem,
- vytýčení zajišťovacích bodů stavby,
- vytýčení kontrolních bodů na stávajících objektech pro zajištění pasportizace stávajících konstrukcí,
apod.
Veškerá geodetická zaměření budou zapisována do stavebního deníku a jejich výsledek bude předán objednateli v elektronické a papírové podobě.</t>
  </si>
  <si>
    <t>012203001</t>
  </si>
  <si>
    <t>Náklady na geodetické práce při provádění stavby</t>
  </si>
  <si>
    <t>-1702913950</t>
  </si>
  <si>
    <t>Náklady na průzkumné, geodetické a projektové práce geodetické při provádění stavby</t>
  </si>
  <si>
    <t xml:space="preserve">Poznámka k položce:
Jedná se zejména o náklady na zajištění:
- dokumentace zakrývaných konstrukcí a liniových staveb geodetickým zaměřením,
- vytyčovacích prácí k jednotlivým stavebním objektům,
- zaměření stávajících napojení přílehlých produktovodů/konstrukcí k navrhovaným produktovodům/konstrukcím, 
- kontrolních měření prováděných stavebních prací (ověření umístění prováděných konstrukcí dle projektové dokumentace),
-  zaměření objemů výkopových prací,
- veškerých měření, které mají charakter kontrolních a upřesňujících činností,
apod.
Veškerá geodetická zaměření budou zapisována do stavebního deníku a jejich výsledek bude předán objednateli v elektronické a papírové podobě.</t>
  </si>
  <si>
    <t>012303001</t>
  </si>
  <si>
    <t>Náklady na geodetické práce po výstavbě</t>
  </si>
  <si>
    <t>885550095</t>
  </si>
  <si>
    <t>Náklady na průzkumné, geodetické a projektové práce geodetické práce po výstavbě</t>
  </si>
  <si>
    <t>Poznámka k položce:
Jedná se zejména o náklady na zajištění:
- dokumentace skutečného stavu geodetickým zaměřením, 
- kontrolního měření změn polohy novostavby v průběhu zkušebního provozu pokud je zkušební provoz součástí SOD,
apod.
Veškerá geodetická zaměření budou zapisována do stavebního deníku a jejich výsledek bude předán objednateli v elektronické a papírové podobě.</t>
  </si>
  <si>
    <t>013254001</t>
  </si>
  <si>
    <t>Náklady na vyhotovení dokumentace skutečného provedení stavby</t>
  </si>
  <si>
    <t>-439758816</t>
  </si>
  <si>
    <t>Náklad na projektové práce pro zhotovení dokumentace skutečného provedení stavby (výkresová a textová část)</t>
  </si>
  <si>
    <t>Poznámka k položce:
Jedná se zejména o náklady na zajištění dokumentace skutečného provedení díla v rozsahu dle platné vyhlášky na dokumentaci staveb v počtu 5 x papírově a 1 x elektronicky ve formátu DWG a PDF.</t>
  </si>
  <si>
    <t>013251201</t>
  </si>
  <si>
    <t>Náklady na pasportizaci stávajících objektů</t>
  </si>
  <si>
    <t>1934745723</t>
  </si>
  <si>
    <t>Poznámka k položce:
Jedná se zejména o náklady na zajištění pasportizace nemovitostí a objektů včetně pozemních komunikací dotčených stavební činností před zahájením a po dokončení stavebních prací formou fotodokumentace nebo videozáznamu.
Cílem pasportizace je zachycení existujícího stavu objektů a konstrukcí, případných poruch a poškození, kvantitativní definování šířky trhlin a dalších poruch.</t>
  </si>
  <si>
    <t>013254101</t>
  </si>
  <si>
    <t>Náklady na monitoring průběhu výstavby</t>
  </si>
  <si>
    <t>1393988542</t>
  </si>
  <si>
    <t>Náklady na pořízení fotografií nebo videozáznamů zakrývaných konstrukcí a postupu výstavby.</t>
  </si>
  <si>
    <t>013284001</t>
  </si>
  <si>
    <t>Náklady na zpracování a vedení plánu KZP</t>
  </si>
  <si>
    <t>-1350481483</t>
  </si>
  <si>
    <t>Náklad na zpracování dokumentu KZP a evidenci provedených zkoušek, revizí a měření.</t>
  </si>
  <si>
    <t xml:space="preserve">Poznámka k položce:
KZP = kontrolní a zkušební plán je dokument zpracovaný do podrobností kontrolovatelných položek rozpočtu, povinně obsahující všechny zkoušky, revize a měření požadované technickými normami a předpisy ve vztahu k prováděným pracím, dodávkám a službám.
</t>
  </si>
  <si>
    <t>043103001</t>
  </si>
  <si>
    <t xml:space="preserve">Náklady na provedení zkoušek, revizí a měření </t>
  </si>
  <si>
    <t>765689242</t>
  </si>
  <si>
    <t xml:space="preserve">Náklady na provedení zkoušek, revizí a měření, které jsou vyžadovány v  technických normách a dalších předpisech ve vztahu k prováděným pracím, dodávkám a službám.</t>
  </si>
  <si>
    <t>090001001</t>
  </si>
  <si>
    <t>Náklady na vyhotovení dokumentace k předání stavby</t>
  </si>
  <si>
    <t>-1674963114</t>
  </si>
  <si>
    <t>Náklady spojené s vyhotovením, kopírováním a kompletací všech dokumentů požadovaných podle znění SOD a VOP k předání stavby objednateli.</t>
  </si>
  <si>
    <t>090001002</t>
  </si>
  <si>
    <t>Ostatní náklady vyplývající ze znění SOD a VOP</t>
  </si>
  <si>
    <t>507966744</t>
  </si>
  <si>
    <t>Poznámka k položce:
Jedná se zejména o náklady:
- na sjednání bankovních záruk,
- na sjednání pojištění odpovědnosti za škodu způsobenou provozní činností včetně odpovědnosti vyplývající z provádění stavebně-montážní činnosti,
- na vypracování technologických postupů,
- na vypracování oznámení změn a změnových listů,
- spojené s převzetím staveniště,
- spojené s předáním díla, 
apod.</t>
  </si>
  <si>
    <t>091002101</t>
  </si>
  <si>
    <t>Náklady na publicitu projektu SMOl - informační tabule</t>
  </si>
  <si>
    <t>Kus</t>
  </si>
  <si>
    <t>-1099052922</t>
  </si>
  <si>
    <t>Náklad na zřízení informační tabule 1500 x 1000 nebo 2500 x 2000 (šxv) s potiskem informací o stavbě podle vzoru SMOl včetně jejich nosné konstrukce.</t>
  </si>
  <si>
    <t xml:space="preserve">Poznámka k položce:
Náklad zahrnuje cenu za  dodávku, montáž, údržbu, demontáž a likvidaci informační tabule.</t>
  </si>
  <si>
    <t>012303101</t>
  </si>
  <si>
    <t>Náklady na vyhotovení geometrických plánů</t>
  </si>
  <si>
    <t>ks</t>
  </si>
  <si>
    <t>1156368569</t>
  </si>
  <si>
    <t xml:space="preserve">Poznámka k položce:
Jedná se zejména o náklady na vypracování geometrických plánů ve formě a dle požadavků KÚ pro vklad do KN.
Geometrické plány budou zpracovány:
- pro nově vybudované objekty a přístavby,
- pro nově vzniklé služebnosti (věcná břemena),
- pro zcelení nebo rozdělení pozemků,
apod.
Geometrické plány budou předány objednateli písemně v 6-ti vyhotoveních a jednou elektronicky.
</t>
  </si>
  <si>
    <t>013274001</t>
  </si>
  <si>
    <t>Náklady na vyhotovení realizační (dílenské) dokumentace</t>
  </si>
  <si>
    <t>1988972608</t>
  </si>
  <si>
    <t>Náklady na realizační (dílenskou) dokumentaci a/nebo dokumentaci postupu bouracích prací.</t>
  </si>
  <si>
    <t xml:space="preserve">Poznámka k položce:
Náklad zhotovitele na zpracování realizační (dílenské) dokumentace. 
Náklad na zhotovení dokumentace postupu bouracích prací.
Soulad realizační dokumentace se zadávací dokumentací (dokumentací pro provádení stavby) musí být před vlastní realizací odsouhlasena autorským dozorem.
</t>
  </si>
  <si>
    <t>011403001</t>
  </si>
  <si>
    <t>Náklady na provedení rozborů na výskyt nebezpečných látek bez rozlišení</t>
  </si>
  <si>
    <t>451036842</t>
  </si>
  <si>
    <t xml:space="preserve">Náklady na provedení rozborů odtěženého/vybouraného materiálu/hmot na výskyt nebezpečných látek. </t>
  </si>
  <si>
    <t>011434001</t>
  </si>
  <si>
    <t>Náklady na měření (monitorování) vlivů stavebních prací</t>
  </si>
  <si>
    <t>-1688615224</t>
  </si>
  <si>
    <t>Náklady na měření (monitorování) vlivů stavebních prací na okolí staveniště v průběhu výstavby a zkušebního provozu</t>
  </si>
  <si>
    <t xml:space="preserve">Poznámka k položce:
Jedná se zejména o náklady na zajištění:
- monitoringu hlukové zátěže při výstavbě včetně vyhodnocení a zřízení případných opravných prostředků při výstavbě,
- monitoringu znečištění ovzduší při výstavbě včetně vyhodnocení a zřízení případných opravných prostředků při výstavbě,
- monitoringu vibrací při výstavbě včetně vyhodnocení a zřízení případných opravných prostředků při výstavbě,
apod.
</t>
  </si>
  <si>
    <t>VRN.1 - Vedlejší rozpočtové náklady</t>
  </si>
  <si>
    <t xml:space="preserve">VRN -   Vedlejší rozpočtové náklady</t>
  </si>
  <si>
    <t>VRN</t>
  </si>
  <si>
    <t xml:space="preserve">  Vedlejší rozpočtové náklady</t>
  </si>
  <si>
    <t>012103101</t>
  </si>
  <si>
    <t>Náklady na vytýčení inženýrských sítí</t>
  </si>
  <si>
    <t>1024</t>
  </si>
  <si>
    <t>1775039649</t>
  </si>
  <si>
    <t>Vytýčení inženýrských sítí dotčených nebo souvisejících se stavbou před a v průběhu výstavby.</t>
  </si>
  <si>
    <t>030001001</t>
  </si>
  <si>
    <t>Náklady na zřízení zařízení staveniště v souladu s dokumentací ZOV</t>
  </si>
  <si>
    <t>796712806</t>
  </si>
  <si>
    <t>Náklady na dokumentaci ZS, na přípravu území pro ZS včetně odstranění materiálu a konstrukcí v prostoru staveniště, na vybudování odběrných míst, na zřízení přípojek médií, na vlastní vybudování objektů ZS, provizornich komunikací, oplocení a osvětlení pěších/dopravních koridorů apod.</t>
  </si>
  <si>
    <t>030001002</t>
  </si>
  <si>
    <t>Náklady na provoz a údržbu zařízení staveniště</t>
  </si>
  <si>
    <t>-1656609831</t>
  </si>
  <si>
    <t>Náklady na vybavení/pronájem objektů ZS, náklady na energie, úklid, údržbu a opravy objektů ZS, čištění pojezdových a manipulačních ploch, zabezpečení staveniště apod.</t>
  </si>
  <si>
    <t>039001003</t>
  </si>
  <si>
    <t>Náklady na zrušení zařízení staveniště</t>
  </si>
  <si>
    <t>-539450297</t>
  </si>
  <si>
    <t xml:space="preserve">Náklady na demontáž/odstranění objektů ZS a jejich odvozu a náklady na uvedení pozemku do původního stavu včetně nákladů s tím spojených.
</t>
  </si>
  <si>
    <t>034403001</t>
  </si>
  <si>
    <t>Náklady na dopravní značení na staveništi a/nebo v okolí staveniště</t>
  </si>
  <si>
    <t>28903536</t>
  </si>
  <si>
    <t>Náklady na zřízení, údržbu a zrušení dočasného dopravního značení, potřebného k zajištění přístupu nebo provozu na staveništi a/nebo v okolí staveniště.</t>
  </si>
  <si>
    <t>041703002</t>
  </si>
  <si>
    <t>Náklady na zajištění kolektivní bezpečnosti osob</t>
  </si>
  <si>
    <t>-1393076254</t>
  </si>
  <si>
    <t>Náklady na zbudování, údržbu a zrušení prostředků a konstrukcí na zajištění kolektivní bezpečnosti osob.</t>
  </si>
  <si>
    <t xml:space="preserve">Poznámka k položce:
Jedná se zejména o náklady na zajištění:
- osazeníí výstaražných a informačních tabulí/tabulek
- zabezpečení okrajů konstrukcí proti pádu osob
- zabepečení  komunikací pro pohyb osob po staveništi
- zabezpečení přechodů přes výkopy 
- a další prvky kolektivní ochrany osob.</t>
  </si>
  <si>
    <t>045203001</t>
  </si>
  <si>
    <t>Kompletační činnost</t>
  </si>
  <si>
    <t>1400615144</t>
  </si>
  <si>
    <t>Náklad zhotovitele na řízení a koordinaci subdodavatelů.</t>
  </si>
  <si>
    <t>Poznámka k položce:
		</t>
  </si>
  <si>
    <t>049103001</t>
  </si>
  <si>
    <t>Náklady na inženýrskou činnost zhotovitele vzniklou v souvislosti s realizací stavby</t>
  </si>
  <si>
    <t>1692090768</t>
  </si>
  <si>
    <t>Inženýrská činnost prováděná v průběhu stavebních prací vyplývající z povahy díla, a požadavků v SOD a VOP</t>
  </si>
  <si>
    <t>Poznámka k položce:
Jedná se zejména o náklady na zajištění:
- vyřízení záborů, žádostí o uzavírky¨,
- vyřízení stanovisek dotčených orgánů ke kolaudaci,
- jednání s úřady,
- jednání s dotčenými účastníky stavebního řízení,
- zpracování havarijního a povodňového plánu,
apod.</t>
  </si>
  <si>
    <t>049103002</t>
  </si>
  <si>
    <t>Náklady vzniklé v souvislosti s realizací stavby</t>
  </si>
  <si>
    <t>2044190139</t>
  </si>
  <si>
    <t xml:space="preserve">Náklady vzniklé v průběhu stavebních prací vyplývající z povahy díla, a  požadavků v SOD a VOP</t>
  </si>
  <si>
    <t>Poznámka k položce:
Jedná se zejména o náklady na zajištění:
- čištění veřejných komunikací znečištěných v souvislosti s realizací stavby
- zimní údržby komunikací přístupných veřejnosti v obvodu staveniště
- ochrany díla,
apod.</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</si>
  <si>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</si>
  <si>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</si>
  <si>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</si>
  <si>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</si>
  <si>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Trebuchet MS"/>
        <charset val="238"/>
        <i val="1"/>
        <color auto="1"/>
        <sz val="9"/>
        <scheme val="none"/>
      </rPr>
      <t xml:space="preserve">Rekapitulace stavby </t>
    </r>
    <r>
      <rPr>
        <rFont val="Trebuchet MS"/>
        <charset val="238"/>
        <color auto="1"/>
        <sz val="9"/>
        <scheme val="none"/>
      </rPr>
      <t>obsahuje sestavu Rekapitulace stavby a Rekapitulace objektů stavby a soupisů prací.</t>
    </r>
  </si>
  <si>
    <r>
      <t xml:space="preserve">V sestavě </t>
    </r>
    <r>
      <rPr>
        <rFont val="Trebuchet MS"/>
        <charset val="238"/>
        <b val="1"/>
        <color auto="1"/>
        <sz val="9"/>
        <scheme val="none"/>
      </rPr>
      <t>Rekapitulace stavby</t>
    </r>
    <r>
      <rPr>
        <rFont val="Trebuchet MS"/>
        <charset val="238"/>
        <color auto="1"/>
        <sz val="9"/>
        <scheme val="none"/>
      </rPr>
      <t xml:space="preserve"> jsou uvedeny informace identifikující předmět veřejné zakázky na stavební práce, KSO, CC-CZ, CZ-CPV, CZ-CPA a rekapitulaci </t>
    </r>
  </si>
  <si>
    <t>celkové nabídkové ceny uchazeče.</t>
  </si>
  <si>
    <r>
      <t xml:space="preserve">V sestavě </t>
    </r>
    <r>
      <rPr>
        <rFont val="Trebuchet MS"/>
        <charset val="238"/>
        <b val="1"/>
        <color auto="1"/>
        <sz val="9"/>
        <scheme val="none"/>
      </rPr>
      <t>Rekapitulace objektů stavby a soupisů prací</t>
    </r>
    <r>
      <rPr>
        <rFont val="Trebuchet MS"/>
        <charset val="238"/>
        <color auto="1"/>
        <sz val="9"/>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</si>
  <si>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</si>
  <si>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</si>
  <si>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</si>
  <si>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</si>
  <si>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</si>
  <si>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</si>
  <si>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</si>
  <si>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Vedlejší a ostatní náklady</t>
  </si>
  <si>
    <t>Ostatní</t>
  </si>
  <si>
    <t>Soupis</t>
  </si>
  <si>
    <t>Soupis prací pro daný typ objektu</t>
  </si>
  <si>
    <r>
      <rPr>
        <rFont val="Trebuchet MS"/>
        <charset val="238"/>
        <i val="1"/>
        <color auto="1"/>
        <sz val="9"/>
        <scheme val="none"/>
      </rPr>
      <t xml:space="preserve">Soupis prací </t>
    </r>
    <r>
      <rPr>
        <rFont val="Trebuchet MS"/>
        <charset val="238"/>
        <color auto="1"/>
        <sz val="9"/>
        <scheme val="none"/>
      </rPr>
      <t>pro jednotlivé objekty obsahuje sestavy Krycí list soupisu, Rekapitulace členění soupisu prací, Soupis prací. Za soupis prací může být považován</t>
    </r>
  </si>
  <si>
    <t>i objekt stavby v případě, že neobsahuje podřízenou zakázku.</t>
  </si>
  <si>
    <r>
      <rPr>
        <rFont val="Trebuchet MS"/>
        <charset val="238"/>
        <b val="1"/>
        <color auto="1"/>
        <sz val="9"/>
        <scheme val="none"/>
      </rPr>
      <t>Krycí list soupisu</t>
    </r>
    <r>
      <rPr>
        <rFont val="Trebuchet MS"/>
        <charset val="238"/>
        <color auto="1"/>
        <sz val="9"/>
        <scheme val="none"/>
      </rPr>
      <t xml:space="preserve"> obsahuje rekapitulaci informací o předmětu veřejné zakázky ze sestavy Rekapitulace stavby, informaci o zařazení objektu do KSO, </t>
    </r>
  </si>
  <si>
    <t>CC-CZ, CZ-CPV, CZ-CPA a rekapitulaci celkové nabídkové ceny uchazeče za aktuální soupis prací.</t>
  </si>
  <si>
    <r>
      <rPr>
        <rFont val="Trebuchet MS"/>
        <charset val="238"/>
        <b val="1"/>
        <color auto="1"/>
        <sz val="9"/>
        <scheme val="none"/>
      </rPr>
      <t>Rekapitulace členění soupisu prací</t>
    </r>
    <r>
      <rPr>
        <rFont val="Trebuchet MS"/>
        <charset val="238"/>
        <color auto="1"/>
        <sz val="9"/>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</si>
  <si>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</si>
  <si>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Trebuchet MS"/>
        <charset val="238"/>
        <b val="1"/>
        <color auto="1"/>
        <sz val="9"/>
        <scheme val="none"/>
      </rPr>
      <t xml:space="preserve">Soupis prací </t>
    </r>
    <r>
      <rPr>
        <rFont val="Trebuchet MS"/>
        <charset val="238"/>
        <color auto="1"/>
        <sz val="9"/>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</si>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</sst>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7">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F0000"/>
      <name val="Trebuchet MS"/>
    </font>
    <font>
      <sz val="8"/>
      <color rgb="FF800080"/>
      <name val="Trebuchet MS"/>
    </font>
    <font>
      <sz val="8"/>
      <name val="Trebuchet MS"/>
      <family val="0"/>
      <charset val="238"/>
    </font>
    <font>
      <sz val="8"/>
      <color rgb="FFFAE682"/>
      <name val="Trebuchet MS"/>
    </font>
    <font>
      <sz val="10"/>
      <name val="Trebuchet MS"/>
    </font>
    <font>
      <sz val="10"/>
      <color rgb="FF960000"/>
      <name val="Trebuchet MS"/>
    </font>
    <font>
      <u/>
      <sz val="10"/>
      <color theme="10"/>
      <name val="Trebuchet MS"/>
    </font>
    <font>
      <sz val="8"/>
      <color rgb="FF3366FF"/>
      <name val="Trebuchet MS"/>
    </font>
    <font>
      <b/>
      <sz val="16"/>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sz val="7"/>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s>
  <fills count="7">
    <fill>
      <patternFill patternType="none"/>
    </fill>
    <fill>
      <patternFill patternType="gray125"/>
    </fill>
    <fill>
      <patternFill patternType="solid">
        <fgColor rgb="FFFAE682"/>
      </patternFill>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37">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right style="thin">
        <color rgb="FF000000"/>
      </right>
      <top style="hair">
        <color rgb="FF969696"/>
      </top>
    </border>
    <border>
      <right style="thin">
        <color rgb="FF000000"/>
      </right>
      <top style="hair">
        <color rgb="FF000000"/>
      </top>
      <bottom style="hair">
        <color rgb="FF000000"/>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46" fillId="0" borderId="0" applyNumberFormat="0" applyFill="0" applyBorder="0" applyAlignment="0" applyProtection="0"/>
  </cellStyleXfs>
  <cellXfs count="338">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lignment horizontal="center" vertical="center"/>
      <protection locked="0"/>
    </xf>
    <xf numFmtId="0" fontId="12" fillId="2" borderId="0" xfId="0" applyFont="1" applyFill="1" applyAlignment="1" applyProtection="1">
      <alignment horizontal="left" vertical="center"/>
    </xf>
    <xf numFmtId="0" fontId="13" fillId="2" borderId="0" xfId="0" applyFont="1" applyFill="1" applyAlignment="1" applyProtection="1">
      <alignment vertical="center"/>
    </xf>
    <xf numFmtId="0" fontId="14" fillId="2" borderId="0" xfId="0" applyFont="1" applyFill="1" applyAlignment="1" applyProtection="1">
      <alignment horizontal="left" vertical="center"/>
    </xf>
    <xf numFmtId="0" fontId="15" fillId="2" borderId="0" xfId="1" applyFont="1" applyFill="1" applyAlignment="1" applyProtection="1">
      <alignment vertical="center"/>
    </xf>
    <xf numFmtId="0" fontId="46" fillId="2" borderId="0" xfId="1" applyFill="1"/>
    <xf numFmtId="0" fontId="0" fillId="2" borderId="0" xfId="0" applyFill="1"/>
    <xf numFmtId="0" fontId="12" fillId="2" borderId="0" xfId="0" applyFont="1" applyFill="1" applyAlignment="1">
      <alignment horizontal="left" vertical="center"/>
    </xf>
    <xf numFmtId="0" fontId="12" fillId="0" borderId="0" xfId="0" applyFont="1" applyAlignment="1">
      <alignment horizontal="left" vertical="center"/>
    </xf>
    <xf numFmtId="0" fontId="16" fillId="3" borderId="0" xfId="0" applyFont="1" applyFill="1" applyAlignment="1">
      <alignment horizontal="center"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17" fillId="0" borderId="0" xfId="0" applyFont="1" applyBorder="1" applyAlignment="1">
      <alignment horizontal="left" vertical="center"/>
    </xf>
    <xf numFmtId="0" fontId="0" fillId="0" borderId="6" xfId="0" applyBorder="1"/>
    <xf numFmtId="0" fontId="16" fillId="0" borderId="0" xfId="0" applyFont="1" applyAlignment="1">
      <alignment horizontal="left" vertical="center"/>
    </xf>
    <xf numFmtId="0" fontId="18" fillId="0" borderId="0" xfId="0" applyFont="1" applyAlignment="1">
      <alignment horizontal="left" vertical="center"/>
    </xf>
    <xf numFmtId="0" fontId="19" fillId="0" borderId="0" xfId="0" applyFont="1" applyBorder="1" applyAlignment="1">
      <alignment horizontal="left" vertical="top"/>
    </xf>
    <xf numFmtId="0" fontId="2" fillId="0" borderId="0" xfId="0" applyFont="1" applyBorder="1" applyAlignment="1">
      <alignment horizontal="left" vertical="center"/>
    </xf>
    <xf numFmtId="0" fontId="20" fillId="0" borderId="0" xfId="0" applyFont="1" applyAlignment="1">
      <alignment horizontal="left" vertical="top" wrapText="1"/>
    </xf>
    <xf numFmtId="0" fontId="3" fillId="0" borderId="0" xfId="0" applyFont="1" applyBorder="1" applyAlignment="1">
      <alignment horizontal="left" vertical="top"/>
    </xf>
    <xf numFmtId="0" fontId="3" fillId="0" borderId="0" xfId="0" applyFont="1" applyBorder="1" applyAlignment="1">
      <alignment horizontal="left" vertical="top" wrapText="1"/>
    </xf>
    <xf numFmtId="0" fontId="20" fillId="0" borderId="0" xfId="0" applyFont="1" applyAlignment="1">
      <alignment horizontal="left" vertical="center"/>
    </xf>
    <xf numFmtId="0" fontId="19" fillId="0" borderId="0" xfId="0" applyFont="1" applyBorder="1" applyAlignment="1">
      <alignment horizontal="left" vertical="center"/>
    </xf>
    <xf numFmtId="0" fontId="2" fillId="4" borderId="0" xfId="0" applyFont="1" applyFill="1" applyBorder="1" applyAlignment="1" applyProtection="1">
      <alignment horizontal="left" vertical="center"/>
      <protection locked="0"/>
    </xf>
    <xf numFmtId="0" fontId="2" fillId="0" borderId="0" xfId="0" applyFont="1" applyBorder="1" applyAlignment="1">
      <alignment horizontal="left" vertical="top"/>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lignment horizontal="left" vertical="center"/>
    </xf>
    <xf numFmtId="0" fontId="2" fillId="0" borderId="0" xfId="0" applyFont="1" applyBorder="1" applyAlignment="1">
      <alignment horizontal="left" vertical="center" wrapText="1"/>
    </xf>
    <xf numFmtId="0" fontId="0" fillId="0" borderId="7" xfId="0" applyBorder="1"/>
    <xf numFmtId="0" fontId="0" fillId="0" borderId="5" xfId="0" applyFont="1" applyBorder="1" applyAlignment="1">
      <alignment vertical="center"/>
    </xf>
    <xf numFmtId="0" fontId="0" fillId="0" borderId="0" xfId="0" applyFont="1" applyBorder="1" applyAlignment="1">
      <alignment vertical="center"/>
    </xf>
    <xf numFmtId="0" fontId="21" fillId="0" borderId="8" xfId="0" applyFont="1" applyBorder="1" applyAlignment="1">
      <alignment horizontal="left" vertical="center"/>
    </xf>
    <xf numFmtId="0" fontId="0" fillId="0" borderId="8" xfId="0" applyFont="1" applyBorder="1" applyAlignment="1">
      <alignment vertical="center"/>
    </xf>
    <xf numFmtId="4" fontId="21" fillId="0" borderId="8" xfId="0" applyNumberFormat="1" applyFont="1" applyBorder="1" applyAlignment="1">
      <alignment vertical="center"/>
    </xf>
    <xf numFmtId="0" fontId="0" fillId="0" borderId="6" xfId="0" applyFont="1" applyBorder="1" applyAlignment="1">
      <alignment vertical="center"/>
    </xf>
    <xf numFmtId="0" fontId="1" fillId="0" borderId="0" xfId="0" applyFont="1" applyBorder="1" applyAlignment="1">
      <alignment horizontal="righ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164" fontId="1" fillId="0" borderId="0" xfId="0" applyNumberFormat="1" applyFont="1" applyBorder="1" applyAlignment="1">
      <alignment horizontal="center" vertical="center"/>
    </xf>
    <xf numFmtId="4" fontId="20" fillId="0" borderId="0" xfId="0" applyNumberFormat="1" applyFont="1" applyBorder="1" applyAlignment="1">
      <alignment vertical="center"/>
    </xf>
    <xf numFmtId="0" fontId="1" fillId="0" borderId="6" xfId="0" applyFont="1" applyBorder="1" applyAlignment="1">
      <alignment vertical="center"/>
    </xf>
    <xf numFmtId="0" fontId="0" fillId="5" borderId="0" xfId="0" applyFont="1" applyFill="1" applyBorder="1" applyAlignment="1">
      <alignment vertical="center"/>
    </xf>
    <xf numFmtId="0" fontId="3" fillId="5" borderId="9" xfId="0" applyFont="1" applyFill="1" applyBorder="1" applyAlignment="1">
      <alignment horizontal="left" vertical="center"/>
    </xf>
    <xf numFmtId="0" fontId="0" fillId="5" borderId="10" xfId="0" applyFont="1" applyFill="1" applyBorder="1" applyAlignment="1">
      <alignment vertical="center"/>
    </xf>
    <xf numFmtId="0" fontId="3" fillId="5" borderId="10" xfId="0" applyFont="1" applyFill="1" applyBorder="1" applyAlignment="1">
      <alignment horizontal="center" vertical="center"/>
    </xf>
    <xf numFmtId="0" fontId="3" fillId="5" borderId="10" xfId="0" applyFont="1" applyFill="1" applyBorder="1" applyAlignment="1">
      <alignment horizontal="left" vertical="center"/>
    </xf>
    <xf numFmtId="4" fontId="3" fillId="5" borderId="10" xfId="0" applyNumberFormat="1" applyFont="1" applyFill="1" applyBorder="1" applyAlignment="1">
      <alignment vertical="center"/>
    </xf>
    <xf numFmtId="0" fontId="0" fillId="5" borderId="11" xfId="0" applyFont="1" applyFill="1" applyBorder="1" applyAlignment="1">
      <alignment vertical="center"/>
    </xf>
    <xf numFmtId="0" fontId="0" fillId="5" borderId="6" xfId="0" applyFont="1" applyFill="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7" fillId="0" borderId="0" xfId="0" applyFont="1" applyAlignment="1">
      <alignment horizontal="left" vertical="center"/>
    </xf>
    <xf numFmtId="0" fontId="2" fillId="0" borderId="5" xfId="0" applyFont="1" applyBorder="1" applyAlignment="1">
      <alignment vertical="center"/>
    </xf>
    <xf numFmtId="0" fontId="19" fillId="0" borderId="0" xfId="0" applyFont="1" applyAlignment="1">
      <alignment horizontal="left" vertical="center"/>
    </xf>
    <xf numFmtId="0" fontId="3" fillId="0" borderId="5"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22" fillId="0" borderId="0" xfId="0" applyFont="1" applyAlignment="1">
      <alignment vertical="center"/>
    </xf>
    <xf numFmtId="165" fontId="2" fillId="0" borderId="0" xfId="0" applyNumberFormat="1" applyFont="1" applyAlignment="1">
      <alignment horizontal="left" vertical="center"/>
    </xf>
    <xf numFmtId="0" fontId="23" fillId="0" borderId="15" xfId="0" applyFont="1" applyBorder="1" applyAlignment="1">
      <alignment horizontal="center" vertical="center"/>
    </xf>
    <xf numFmtId="0" fontId="23" fillId="0" borderId="16" xfId="0" applyFont="1" applyBorder="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1" fillId="0" borderId="18" xfId="0" applyFont="1" applyBorder="1" applyAlignment="1">
      <alignment horizontal="left" vertical="center"/>
    </xf>
    <xf numFmtId="0" fontId="0" fillId="0" borderId="19" xfId="0" applyFont="1" applyBorder="1" applyAlignment="1">
      <alignment vertical="center"/>
    </xf>
    <xf numFmtId="0" fontId="2" fillId="6" borderId="9" xfId="0" applyFont="1" applyFill="1" applyBorder="1" applyAlignment="1">
      <alignment horizontal="center" vertical="center"/>
    </xf>
    <xf numFmtId="0" fontId="2" fillId="6" borderId="10" xfId="0" applyFont="1" applyFill="1" applyBorder="1" applyAlignment="1">
      <alignment horizontal="left" vertical="center"/>
    </xf>
    <xf numFmtId="0" fontId="0" fillId="6" borderId="10" xfId="0" applyFont="1" applyFill="1" applyBorder="1" applyAlignment="1">
      <alignment vertical="center"/>
    </xf>
    <xf numFmtId="0" fontId="2" fillId="6" borderId="10" xfId="0" applyFont="1" applyFill="1" applyBorder="1" applyAlignment="1">
      <alignment horizontal="center" vertical="center"/>
    </xf>
    <xf numFmtId="0" fontId="2" fillId="6" borderId="10" xfId="0" applyFont="1" applyFill="1" applyBorder="1" applyAlignment="1">
      <alignment horizontal="right" vertical="center"/>
    </xf>
    <xf numFmtId="0" fontId="2" fillId="6" borderId="11" xfId="0" applyFont="1" applyFill="1" applyBorder="1" applyAlignment="1">
      <alignment horizontal="center" vertical="center"/>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0" fillId="0" borderId="15"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horizontal="right" vertical="center"/>
    </xf>
    <xf numFmtId="4" fontId="24" fillId="0" borderId="0" xfId="0" applyNumberFormat="1" applyFont="1" applyAlignment="1">
      <alignment vertical="center"/>
    </xf>
    <xf numFmtId="0" fontId="3" fillId="0" borderId="0" xfId="0" applyFont="1" applyAlignment="1">
      <alignment horizontal="center" vertical="center"/>
    </xf>
    <xf numFmtId="4" fontId="23" fillId="0" borderId="18" xfId="0" applyNumberFormat="1" applyFont="1" applyBorder="1" applyAlignment="1">
      <alignment vertical="center"/>
    </xf>
    <xf numFmtId="4" fontId="23" fillId="0" borderId="0" xfId="0" applyNumberFormat="1" applyFont="1" applyBorder="1" applyAlignment="1">
      <alignment vertical="center"/>
    </xf>
    <xf numFmtId="166" fontId="23" fillId="0" borderId="0" xfId="0" applyNumberFormat="1" applyFont="1" applyBorder="1" applyAlignment="1">
      <alignment vertical="center"/>
    </xf>
    <xf numFmtId="4" fontId="23" fillId="0" borderId="19" xfId="0" applyNumberFormat="1" applyFont="1" applyBorder="1" applyAlignment="1">
      <alignment vertical="center"/>
    </xf>
    <xf numFmtId="0" fontId="25" fillId="0" borderId="0" xfId="0" applyFont="1" applyAlignment="1">
      <alignment horizontal="left" vertical="center"/>
    </xf>
    <xf numFmtId="0" fontId="26" fillId="0" borderId="0" xfId="1" applyFont="1" applyAlignment="1">
      <alignment horizontal="center" vertical="center"/>
    </xf>
    <xf numFmtId="0" fontId="4" fillId="0" borderId="5"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wrapText="1"/>
    </xf>
    <xf numFmtId="0" fontId="28" fillId="0" borderId="0" xfId="0" applyFont="1" applyAlignment="1">
      <alignment vertical="center"/>
    </xf>
    <xf numFmtId="4" fontId="28" fillId="0" borderId="0" xfId="0" applyNumberFormat="1" applyFont="1" applyAlignment="1">
      <alignment vertical="center"/>
    </xf>
    <xf numFmtId="0" fontId="29" fillId="0" borderId="0" xfId="0" applyFont="1" applyAlignment="1">
      <alignment horizontal="center" vertical="center"/>
    </xf>
    <xf numFmtId="4" fontId="30" fillId="0" borderId="18" xfId="0" applyNumberFormat="1" applyFont="1" applyBorder="1" applyAlignment="1">
      <alignment vertical="center"/>
    </xf>
    <xf numFmtId="4" fontId="30" fillId="0" borderId="0" xfId="0" applyNumberFormat="1" applyFont="1" applyBorder="1" applyAlignment="1">
      <alignment vertical="center"/>
    </xf>
    <xf numFmtId="166" fontId="30" fillId="0" borderId="0" xfId="0" applyNumberFormat="1" applyFont="1" applyBorder="1" applyAlignment="1">
      <alignment vertical="center"/>
    </xf>
    <xf numFmtId="4" fontId="30" fillId="0" borderId="19" xfId="0" applyNumberFormat="1" applyFont="1" applyBorder="1" applyAlignment="1">
      <alignment vertical="center"/>
    </xf>
    <xf numFmtId="0" fontId="4" fillId="0" borderId="0" xfId="0" applyFont="1" applyAlignment="1">
      <alignment horizontal="left" vertical="center"/>
    </xf>
    <xf numFmtId="4" fontId="30" fillId="0" borderId="23" xfId="0" applyNumberFormat="1" applyFont="1" applyBorder="1" applyAlignment="1">
      <alignment vertical="center"/>
    </xf>
    <xf numFmtId="4" fontId="30" fillId="0" borderId="24" xfId="0" applyNumberFormat="1" applyFont="1" applyBorder="1" applyAlignment="1">
      <alignment vertical="center"/>
    </xf>
    <xf numFmtId="166" fontId="30" fillId="0" borderId="24" xfId="0" applyNumberFormat="1" applyFont="1" applyBorder="1" applyAlignment="1">
      <alignment vertical="center"/>
    </xf>
    <xf numFmtId="4" fontId="30" fillId="0" borderId="25" xfId="0" applyNumberFormat="1" applyFont="1" applyBorder="1" applyAlignment="1">
      <alignment vertical="center"/>
    </xf>
    <xf numFmtId="0" fontId="0" fillId="0" borderId="0" xfId="0" applyProtection="1">
      <protection locked="0"/>
    </xf>
    <xf numFmtId="0" fontId="13" fillId="2" borderId="0" xfId="0" applyFont="1" applyFill="1" applyAlignment="1">
      <alignment vertical="center"/>
    </xf>
    <xf numFmtId="0" fontId="14" fillId="2" borderId="0" xfId="0" applyFont="1" applyFill="1" applyAlignment="1">
      <alignment horizontal="left" vertical="center"/>
    </xf>
    <xf numFmtId="0" fontId="31" fillId="2" borderId="0" xfId="1" applyFont="1" applyFill="1" applyAlignment="1">
      <alignment vertical="center"/>
    </xf>
    <xf numFmtId="0" fontId="13" fillId="2"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19" fillId="0" borderId="0" xfId="0" applyFont="1" applyBorder="1" applyAlignment="1">
      <alignment horizontal="left" vertical="center" wrapText="1"/>
    </xf>
    <xf numFmtId="0" fontId="0" fillId="0" borderId="0" xfId="0" applyFont="1" applyBorder="1" applyAlignment="1" applyProtection="1">
      <alignment vertical="center"/>
      <protection locked="0"/>
    </xf>
    <xf numFmtId="0" fontId="3" fillId="0" borderId="0" xfId="0" applyFont="1" applyBorder="1" applyAlignment="1">
      <alignment horizontal="left" vertical="center" wrapText="1"/>
    </xf>
    <xf numFmtId="0" fontId="19" fillId="0" borderId="0" xfId="0" applyFont="1" applyBorder="1" applyAlignment="1" applyProtection="1">
      <alignment horizontal="left" vertical="center"/>
      <protection locked="0"/>
    </xf>
    <xf numFmtId="165" fontId="2" fillId="0" borderId="0" xfId="0" applyNumberFormat="1" applyFont="1" applyBorder="1" applyAlignment="1">
      <alignment horizontal="left" vertical="center"/>
    </xf>
    <xf numFmtId="0" fontId="19" fillId="0" borderId="0" xfId="0" applyFont="1" applyBorder="1" applyAlignment="1" applyProtection="1">
      <alignment horizontal="left" vertical="top"/>
      <protection locked="0"/>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lignment vertical="center" wrapText="1"/>
    </xf>
    <xf numFmtId="0" fontId="0" fillId="0" borderId="16" xfId="0" applyFont="1" applyBorder="1" applyAlignment="1" applyProtection="1">
      <alignment vertical="center"/>
      <protection locked="0"/>
    </xf>
    <xf numFmtId="0" fontId="0" fillId="0" borderId="26" xfId="0" applyFont="1" applyBorder="1" applyAlignment="1">
      <alignment vertical="center"/>
    </xf>
    <xf numFmtId="0" fontId="21" fillId="0" borderId="0" xfId="0" applyFont="1" applyBorder="1" applyAlignment="1">
      <alignment horizontal="left" vertical="center"/>
    </xf>
    <xf numFmtId="4" fontId="24" fillId="0" borderId="0" xfId="0" applyNumberFormat="1" applyFont="1" applyBorder="1" applyAlignment="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lignment vertical="center"/>
    </xf>
    <xf numFmtId="0" fontId="3" fillId="6" borderId="9" xfId="0" applyFont="1" applyFill="1" applyBorder="1" applyAlignment="1">
      <alignment horizontal="left" vertical="center"/>
    </xf>
    <xf numFmtId="0" fontId="3" fillId="6" borderId="10" xfId="0" applyFont="1" applyFill="1" applyBorder="1" applyAlignment="1">
      <alignment horizontal="right" vertical="center"/>
    </xf>
    <xf numFmtId="0" fontId="3" fillId="6" borderId="10" xfId="0" applyFont="1" applyFill="1" applyBorder="1" applyAlignment="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lignment vertical="center"/>
    </xf>
    <xf numFmtId="0" fontId="0" fillId="6" borderId="27" xfId="0" applyFont="1" applyFill="1" applyBorder="1" applyAlignment="1">
      <alignment vertical="center"/>
    </xf>
    <xf numFmtId="0" fontId="0" fillId="0" borderId="13"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0" fillId="0" borderId="0" xfId="0" applyFont="1" applyBorder="1" applyAlignment="1">
      <alignment horizontal="left" vertical="center"/>
    </xf>
    <xf numFmtId="0" fontId="2" fillId="6" borderId="0" xfId="0" applyFont="1" applyFill="1" applyBorder="1" applyAlignment="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lignment horizontal="right" vertical="center"/>
    </xf>
    <xf numFmtId="0" fontId="0" fillId="6" borderId="6" xfId="0" applyFont="1" applyFill="1" applyBorder="1" applyAlignment="1">
      <alignment vertical="center"/>
    </xf>
    <xf numFmtId="0" fontId="32" fillId="0" borderId="0" xfId="0" applyFont="1" applyBorder="1" applyAlignment="1">
      <alignment horizontal="lef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24" xfId="0" applyFont="1" applyBorder="1" applyAlignment="1">
      <alignment horizontal="left" vertical="center"/>
    </xf>
    <xf numFmtId="0" fontId="5" fillId="0" borderId="24" xfId="0" applyFont="1" applyBorder="1" applyAlignment="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lignment vertical="center"/>
    </xf>
    <xf numFmtId="0" fontId="5" fillId="0" borderId="6"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lignment vertical="center"/>
    </xf>
    <xf numFmtId="0" fontId="6" fillId="0" borderId="6" xfId="0" applyFont="1" applyBorder="1" applyAlignment="1">
      <alignment vertical="center"/>
    </xf>
    <xf numFmtId="0" fontId="19" fillId="0" borderId="0" xfId="0" applyFont="1" applyAlignment="1">
      <alignment horizontal="left" vertical="center" wrapText="1"/>
    </xf>
    <xf numFmtId="0" fontId="2" fillId="0" borderId="0" xfId="0" applyFont="1" applyAlignment="1">
      <alignment horizontal="left" vertical="center"/>
    </xf>
    <xf numFmtId="0" fontId="19" fillId="0" borderId="0" xfId="0" applyFont="1" applyAlignment="1" applyProtection="1">
      <alignment horizontal="left" vertical="center"/>
      <protection locked="0"/>
    </xf>
    <xf numFmtId="0" fontId="0" fillId="0" borderId="5" xfId="0" applyFont="1" applyBorder="1" applyAlignment="1">
      <alignment horizontal="center" vertical="center" wrapText="1"/>
    </xf>
    <xf numFmtId="0" fontId="2"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0" fontId="2" fillId="6" borderId="22" xfId="0" applyFont="1" applyFill="1" applyBorder="1" applyAlignment="1">
      <alignment horizontal="center" vertical="center" wrapText="1"/>
    </xf>
    <xf numFmtId="4" fontId="24" fillId="0" borderId="0" xfId="0" applyNumberFormat="1" applyFont="1" applyAlignment="1"/>
    <xf numFmtId="166" fontId="33" fillId="0" borderId="16" xfId="0" applyNumberFormat="1" applyFont="1" applyBorder="1" applyAlignment="1"/>
    <xf numFmtId="166" fontId="33" fillId="0" borderId="17" xfId="0" applyNumberFormat="1" applyFont="1" applyBorder="1" applyAlignment="1"/>
    <xf numFmtId="4" fontId="34" fillId="0" borderId="0" xfId="0" applyNumberFormat="1" applyFont="1" applyAlignment="1">
      <alignment vertical="center"/>
    </xf>
    <xf numFmtId="0" fontId="7" fillId="0" borderId="5" xfId="0" applyFont="1" applyBorder="1" applyAlignment="1"/>
    <xf numFmtId="0" fontId="7" fillId="0" borderId="0" xfId="0" applyFont="1" applyAlignment="1">
      <alignment horizontal="left"/>
    </xf>
    <xf numFmtId="0" fontId="5" fillId="0" borderId="0" xfId="0" applyFont="1" applyAlignment="1">
      <alignment horizontal="left"/>
    </xf>
    <xf numFmtId="0" fontId="7" fillId="0" borderId="0" xfId="0" applyFont="1" applyAlignment="1" applyProtection="1">
      <protection locked="0"/>
    </xf>
    <xf numFmtId="4" fontId="5" fillId="0" borderId="0" xfId="0" applyNumberFormat="1" applyFont="1" applyAlignment="1"/>
    <xf numFmtId="0" fontId="7" fillId="0" borderId="18" xfId="0" applyFont="1" applyBorder="1" applyAlignment="1"/>
    <xf numFmtId="0" fontId="7" fillId="0" borderId="0" xfId="0" applyFont="1" applyBorder="1" applyAlignment="1"/>
    <xf numFmtId="166" fontId="7" fillId="0" borderId="0" xfId="0" applyNumberFormat="1" applyFont="1" applyBorder="1" applyAlignment="1"/>
    <xf numFmtId="166" fontId="7" fillId="0" borderId="19" xfId="0" applyNumberFormat="1" applyFont="1" applyBorder="1" applyAlignment="1"/>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lignment horizontal="left"/>
    </xf>
    <xf numFmtId="4" fontId="6" fillId="0" borderId="0" xfId="0" applyNumberFormat="1" applyFont="1" applyAlignment="1"/>
    <xf numFmtId="0" fontId="0" fillId="0" borderId="5" xfId="0" applyFont="1" applyBorder="1" applyAlignment="1" applyProtection="1">
      <alignment vertical="center"/>
      <protection locked="0"/>
    </xf>
    <xf numFmtId="0" fontId="0" fillId="0" borderId="28" xfId="0" applyFont="1" applyBorder="1" applyAlignment="1" applyProtection="1">
      <alignment horizontal="center" vertical="center"/>
      <protection locked="0"/>
    </xf>
    <xf numFmtId="49" fontId="0" fillId="0" borderId="28" xfId="0" applyNumberFormat="1"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28" xfId="0" applyFont="1" applyBorder="1" applyAlignment="1" applyProtection="1">
      <alignment horizontal="center" vertical="center" wrapText="1"/>
      <protection locked="0"/>
    </xf>
    <xf numFmtId="167" fontId="0" fillId="0" borderId="28" xfId="0" applyNumberFormat="1" applyFont="1" applyBorder="1" applyAlignment="1" applyProtection="1">
      <alignment vertical="center"/>
      <protection locked="0"/>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protection locked="0"/>
    </xf>
    <xf numFmtId="0" fontId="1" fillId="4" borderId="28" xfId="0" applyFont="1" applyFill="1" applyBorder="1" applyAlignment="1" applyProtection="1">
      <alignment horizontal="left" vertical="center"/>
      <protection locked="0"/>
    </xf>
    <xf numFmtId="0" fontId="1" fillId="0" borderId="0" xfId="0" applyFont="1" applyBorder="1" applyAlignment="1">
      <alignment horizontal="center" vertical="center"/>
    </xf>
    <xf numFmtId="166" fontId="1" fillId="0" borderId="0" xfId="0" applyNumberFormat="1" applyFont="1" applyBorder="1" applyAlignment="1">
      <alignment vertical="center"/>
    </xf>
    <xf numFmtId="166" fontId="1" fillId="0" borderId="19" xfId="0" applyNumberFormat="1" applyFont="1" applyBorder="1" applyAlignment="1">
      <alignment vertical="center"/>
    </xf>
    <xf numFmtId="4" fontId="0" fillId="0" borderId="0" xfId="0" applyNumberFormat="1" applyFont="1" applyAlignment="1">
      <alignment vertical="center"/>
    </xf>
    <xf numFmtId="0" fontId="35" fillId="0" borderId="0" xfId="0" applyFont="1" applyAlignment="1">
      <alignment horizontal="left" vertical="center"/>
    </xf>
    <xf numFmtId="0" fontId="36" fillId="0" borderId="0" xfId="0" applyFont="1" applyAlignment="1">
      <alignment horizontal="left" vertical="center" wrapText="1"/>
    </xf>
    <xf numFmtId="0" fontId="0" fillId="0" borderId="0" xfId="0" applyFont="1" applyAlignment="1" applyProtection="1">
      <alignment vertical="center"/>
      <protection locked="0"/>
    </xf>
    <xf numFmtId="0" fontId="0" fillId="0" borderId="18" xfId="0" applyFont="1" applyBorder="1" applyAlignment="1">
      <alignment vertical="center"/>
    </xf>
    <xf numFmtId="0" fontId="37" fillId="0" borderId="0" xfId="0" applyFont="1" applyAlignment="1">
      <alignment vertical="center" wrapText="1"/>
    </xf>
    <xf numFmtId="0" fontId="8" fillId="0" borderId="5"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167" fontId="8" fillId="0" borderId="0" xfId="0" applyNumberFormat="1" applyFont="1" applyAlignment="1">
      <alignment vertical="center"/>
    </xf>
    <xf numFmtId="0" fontId="8" fillId="0" borderId="0" xfId="0" applyFont="1" applyAlignment="1" applyProtection="1">
      <alignment vertical="center"/>
      <protection locked="0"/>
    </xf>
    <xf numFmtId="0" fontId="8" fillId="0" borderId="18" xfId="0" applyFont="1" applyBorder="1" applyAlignment="1">
      <alignment vertical="center"/>
    </xf>
    <xf numFmtId="0" fontId="8" fillId="0" borderId="0" xfId="0" applyFont="1" applyBorder="1" applyAlignment="1">
      <alignment vertical="center"/>
    </xf>
    <xf numFmtId="0" fontId="8" fillId="0" borderId="19" xfId="0" applyFont="1" applyBorder="1" applyAlignment="1">
      <alignment vertical="center"/>
    </xf>
    <xf numFmtId="0" fontId="9" fillId="0" borderId="5"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8" xfId="0" applyFont="1" applyBorder="1" applyAlignment="1">
      <alignment vertical="center"/>
    </xf>
    <xf numFmtId="0" fontId="9" fillId="0" borderId="0" xfId="0" applyFont="1" applyBorder="1" applyAlignment="1">
      <alignment vertical="center"/>
    </xf>
    <xf numFmtId="0" fontId="9" fillId="0" borderId="19" xfId="0" applyFont="1" applyBorder="1" applyAlignment="1">
      <alignment vertical="center"/>
    </xf>
    <xf numFmtId="0" fontId="10" fillId="0" borderId="5"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pplyProtection="1">
      <alignment vertical="center"/>
      <protection locked="0"/>
    </xf>
    <xf numFmtId="0" fontId="10" fillId="0" borderId="18" xfId="0" applyFont="1" applyBorder="1" applyAlignment="1">
      <alignment vertical="center"/>
    </xf>
    <xf numFmtId="0" fontId="10" fillId="0" borderId="0" xfId="0" applyFont="1" applyBorder="1" applyAlignment="1">
      <alignment vertical="center"/>
    </xf>
    <xf numFmtId="0" fontId="10" fillId="0" borderId="19" xfId="0" applyFont="1" applyBorder="1" applyAlignment="1">
      <alignment vertical="center"/>
    </xf>
    <xf numFmtId="0" fontId="38" fillId="0" borderId="28" xfId="0" applyFont="1" applyBorder="1" applyAlignment="1" applyProtection="1">
      <alignment horizontal="center" vertical="center"/>
      <protection locked="0"/>
    </xf>
    <xf numFmtId="49" fontId="38" fillId="0" borderId="28" xfId="0" applyNumberFormat="1" applyFont="1" applyBorder="1" applyAlignment="1" applyProtection="1">
      <alignment horizontal="left" vertical="center" wrapText="1"/>
      <protection locked="0"/>
    </xf>
    <xf numFmtId="0" fontId="38" fillId="0" borderId="28" xfId="0" applyFont="1" applyBorder="1" applyAlignment="1" applyProtection="1">
      <alignment horizontal="left" vertical="center" wrapText="1"/>
      <protection locked="0"/>
    </xf>
    <xf numFmtId="0" fontId="38" fillId="0" borderId="28" xfId="0" applyFont="1" applyBorder="1" applyAlignment="1" applyProtection="1">
      <alignment horizontal="center" vertical="center" wrapText="1"/>
      <protection locked="0"/>
    </xf>
    <xf numFmtId="167" fontId="38" fillId="0" borderId="28" xfId="0" applyNumberFormat="1" applyFont="1" applyBorder="1" applyAlignment="1" applyProtection="1">
      <alignment vertical="center"/>
      <protection locked="0"/>
    </xf>
    <xf numFmtId="4" fontId="38" fillId="4" borderId="28" xfId="0" applyNumberFormat="1" applyFont="1" applyFill="1" applyBorder="1" applyAlignment="1" applyProtection="1">
      <alignment vertical="center"/>
      <protection locked="0"/>
    </xf>
    <xf numFmtId="4" fontId="38" fillId="0" borderId="28" xfId="0" applyNumberFormat="1" applyFont="1" applyBorder="1" applyAlignment="1" applyProtection="1">
      <alignment vertical="center"/>
      <protection locked="0"/>
    </xf>
    <xf numFmtId="0" fontId="38" fillId="0" borderId="5" xfId="0" applyFont="1" applyBorder="1" applyAlignment="1">
      <alignment vertical="center"/>
    </xf>
    <xf numFmtId="0" fontId="38" fillId="4" borderId="28" xfId="0" applyFont="1" applyFill="1" applyBorder="1" applyAlignment="1" applyProtection="1">
      <alignment horizontal="left" vertical="center"/>
      <protection locked="0"/>
    </xf>
    <xf numFmtId="0" fontId="38" fillId="0" borderId="0" xfId="0" applyFont="1" applyBorder="1" applyAlignment="1">
      <alignment horizontal="center"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0" fillId="0" borderId="0" xfId="0" applyAlignment="1">
      <alignment vertical="top"/>
      <protection locked="0"/>
    </xf>
    <xf numFmtId="0" fontId="39" fillId="0" borderId="29" xfId="0" applyFont="1" applyBorder="1" applyAlignment="1">
      <alignment vertical="center" wrapText="1"/>
      <protection locked="0"/>
    </xf>
    <xf numFmtId="0" fontId="39" fillId="0" borderId="30" xfId="0" applyFont="1" applyBorder="1" applyAlignment="1">
      <alignment vertical="center" wrapText="1"/>
      <protection locked="0"/>
    </xf>
    <xf numFmtId="0" fontId="39" fillId="0" borderId="31" xfId="0" applyFont="1" applyBorder="1" applyAlignment="1">
      <alignment vertical="center" wrapText="1"/>
      <protection locked="0"/>
    </xf>
    <xf numFmtId="0" fontId="39" fillId="0" borderId="32" xfId="0" applyFont="1" applyBorder="1" applyAlignment="1">
      <alignment horizontal="center" vertical="center" wrapText="1"/>
      <protection locked="0"/>
    </xf>
    <xf numFmtId="0" fontId="40" fillId="0" borderId="1" xfId="0" applyFont="1" applyBorder="1" applyAlignment="1">
      <alignment horizontal="center" vertical="center" wrapText="1"/>
      <protection locked="0"/>
    </xf>
    <xf numFmtId="0" fontId="39" fillId="0" borderId="33" xfId="0" applyFont="1" applyBorder="1" applyAlignment="1">
      <alignment horizontal="center" vertical="center" wrapText="1"/>
      <protection locked="0"/>
    </xf>
    <xf numFmtId="0" fontId="39" fillId="0" borderId="32" xfId="0" applyFont="1" applyBorder="1" applyAlignment="1">
      <alignment vertical="center" wrapText="1"/>
      <protection locked="0"/>
    </xf>
    <xf numFmtId="0" fontId="41" fillId="0" borderId="34" xfId="0" applyFont="1" applyBorder="1" applyAlignment="1">
      <alignment horizontal="left" wrapText="1"/>
      <protection locked="0"/>
    </xf>
    <xf numFmtId="0" fontId="39" fillId="0" borderId="33" xfId="0" applyFont="1" applyBorder="1" applyAlignment="1">
      <alignment vertical="center" wrapText="1"/>
      <protection locked="0"/>
    </xf>
    <xf numFmtId="0" fontId="41" fillId="0" borderId="1" xfId="0" applyFont="1" applyBorder="1" applyAlignment="1">
      <alignment horizontal="left" vertical="center" wrapText="1"/>
      <protection locked="0"/>
    </xf>
    <xf numFmtId="0" fontId="42" fillId="0" borderId="1" xfId="0" applyFont="1" applyBorder="1" applyAlignment="1">
      <alignment horizontal="left" vertical="center" wrapText="1"/>
      <protection locked="0"/>
    </xf>
    <xf numFmtId="0" fontId="42" fillId="0" borderId="32" xfId="0" applyFont="1" applyBorder="1" applyAlignment="1">
      <alignment vertical="center" wrapText="1"/>
      <protection locked="0"/>
    </xf>
    <xf numFmtId="0" fontId="42" fillId="0" borderId="1" xfId="0" applyFont="1" applyBorder="1" applyAlignment="1">
      <alignment vertical="center" wrapText="1"/>
      <protection locked="0"/>
    </xf>
    <xf numFmtId="0" fontId="42" fillId="0" borderId="1" xfId="0" applyFont="1" applyBorder="1" applyAlignment="1">
      <alignment vertical="center"/>
      <protection locked="0"/>
    </xf>
    <xf numFmtId="0" fontId="42" fillId="0" borderId="1" xfId="0" applyFont="1" applyBorder="1" applyAlignment="1">
      <alignment horizontal="left" vertical="center"/>
      <protection locked="0"/>
    </xf>
    <xf numFmtId="49" fontId="42" fillId="0" borderId="1" xfId="0" applyNumberFormat="1" applyFont="1" applyBorder="1" applyAlignment="1">
      <alignment horizontal="left" vertical="center" wrapText="1"/>
      <protection locked="0"/>
    </xf>
    <xf numFmtId="49" fontId="42" fillId="0" borderId="1" xfId="0" applyNumberFormat="1" applyFont="1" applyBorder="1" applyAlignment="1">
      <alignment vertical="center" wrapText="1"/>
      <protection locked="0"/>
    </xf>
    <xf numFmtId="0" fontId="39" fillId="0" borderId="35" xfId="0" applyFont="1" applyBorder="1" applyAlignment="1">
      <alignment vertical="center" wrapText="1"/>
      <protection locked="0"/>
    </xf>
    <xf numFmtId="0" fontId="43" fillId="0" borderId="34" xfId="0" applyFont="1" applyBorder="1" applyAlignment="1">
      <alignment vertical="center" wrapText="1"/>
      <protection locked="0"/>
    </xf>
    <xf numFmtId="0" fontId="39" fillId="0" borderId="36" xfId="0" applyFont="1" applyBorder="1" applyAlignment="1">
      <alignment vertical="center" wrapText="1"/>
      <protection locked="0"/>
    </xf>
    <xf numFmtId="0" fontId="39" fillId="0" borderId="1" xfId="0" applyFont="1" applyBorder="1" applyAlignment="1">
      <alignment vertical="top"/>
      <protection locked="0"/>
    </xf>
    <xf numFmtId="0" fontId="39" fillId="0" borderId="0" xfId="0" applyFont="1" applyAlignment="1">
      <alignment vertical="top"/>
      <protection locked="0"/>
    </xf>
    <xf numFmtId="0" fontId="39" fillId="0" borderId="29" xfId="0" applyFont="1" applyBorder="1" applyAlignment="1">
      <alignment horizontal="left" vertical="center"/>
      <protection locked="0"/>
    </xf>
    <xf numFmtId="0" fontId="39" fillId="0" borderId="30" xfId="0" applyFont="1" applyBorder="1" applyAlignment="1">
      <alignment horizontal="left" vertical="center"/>
      <protection locked="0"/>
    </xf>
    <xf numFmtId="0" fontId="39" fillId="0" borderId="31" xfId="0" applyFont="1" applyBorder="1" applyAlignment="1">
      <alignment horizontal="left" vertical="center"/>
      <protection locked="0"/>
    </xf>
    <xf numFmtId="0" fontId="39" fillId="0" borderId="32" xfId="0" applyFont="1" applyBorder="1" applyAlignment="1">
      <alignment horizontal="left" vertical="center"/>
      <protection locked="0"/>
    </xf>
    <xf numFmtId="0" fontId="40" fillId="0" borderId="1" xfId="0" applyFont="1" applyBorder="1" applyAlignment="1">
      <alignment horizontal="center" vertical="center"/>
      <protection locked="0"/>
    </xf>
    <xf numFmtId="0" fontId="39" fillId="0" borderId="33" xfId="0" applyFont="1" applyBorder="1" applyAlignment="1">
      <alignment horizontal="left" vertical="center"/>
      <protection locked="0"/>
    </xf>
    <xf numFmtId="0" fontId="41" fillId="0" borderId="1" xfId="0" applyFont="1" applyBorder="1" applyAlignment="1">
      <alignment horizontal="left" vertical="center"/>
      <protection locked="0"/>
    </xf>
    <xf numFmtId="0" fontId="44" fillId="0" borderId="0" xfId="0" applyFont="1" applyAlignment="1">
      <alignment horizontal="left" vertical="center"/>
      <protection locked="0"/>
    </xf>
    <xf numFmtId="0" fontId="41" fillId="0" borderId="34" xfId="0" applyFont="1" applyBorder="1" applyAlignment="1">
      <alignment horizontal="left" vertical="center"/>
      <protection locked="0"/>
    </xf>
    <xf numFmtId="0" fontId="41" fillId="0" borderId="34" xfId="0" applyFont="1" applyBorder="1" applyAlignment="1">
      <alignment horizontal="center" vertical="center"/>
      <protection locked="0"/>
    </xf>
    <xf numFmtId="0" fontId="44" fillId="0" borderId="34" xfId="0" applyFont="1" applyBorder="1" applyAlignment="1">
      <alignment horizontal="left" vertical="center"/>
      <protection locked="0"/>
    </xf>
    <xf numFmtId="0" fontId="45" fillId="0" borderId="1" xfId="0" applyFont="1" applyBorder="1" applyAlignment="1">
      <alignment horizontal="left" vertical="center"/>
      <protection locked="0"/>
    </xf>
    <xf numFmtId="0" fontId="42" fillId="0" borderId="0" xfId="0" applyFont="1" applyAlignment="1">
      <alignment horizontal="left" vertical="center"/>
      <protection locked="0"/>
    </xf>
    <xf numFmtId="0" fontId="42" fillId="0" borderId="1" xfId="0" applyFont="1" applyBorder="1" applyAlignment="1">
      <alignment horizontal="center" vertical="center"/>
      <protection locked="0"/>
    </xf>
    <xf numFmtId="0" fontId="42" fillId="0" borderId="32" xfId="0" applyFont="1" applyBorder="1" applyAlignment="1">
      <alignment horizontal="left" vertical="center"/>
      <protection locked="0"/>
    </xf>
    <xf numFmtId="0" fontId="42" fillId="0" borderId="1" xfId="0" applyFont="1" applyFill="1" applyBorder="1" applyAlignment="1">
      <alignment horizontal="left" vertical="center"/>
      <protection locked="0"/>
    </xf>
    <xf numFmtId="0" fontId="42" fillId="0" borderId="1" xfId="0" applyFont="1" applyFill="1" applyBorder="1" applyAlignment="1">
      <alignment horizontal="center" vertical="center"/>
      <protection locked="0"/>
    </xf>
    <xf numFmtId="0" fontId="39" fillId="0" borderId="35" xfId="0" applyFont="1" applyBorder="1" applyAlignment="1">
      <alignment horizontal="left" vertical="center"/>
      <protection locked="0"/>
    </xf>
    <xf numFmtId="0" fontId="43" fillId="0" borderId="34" xfId="0" applyFont="1" applyBorder="1" applyAlignment="1">
      <alignment horizontal="left" vertical="center"/>
      <protection locked="0"/>
    </xf>
    <xf numFmtId="0" fontId="39" fillId="0" borderId="36" xfId="0" applyFont="1" applyBorder="1" applyAlignment="1">
      <alignment horizontal="left" vertical="center"/>
      <protection locked="0"/>
    </xf>
    <xf numFmtId="0" fontId="39" fillId="0" borderId="1" xfId="0" applyFont="1" applyBorder="1" applyAlignment="1">
      <alignment horizontal="left" vertical="center"/>
      <protection locked="0"/>
    </xf>
    <xf numFmtId="0" fontId="43" fillId="0" borderId="1" xfId="0" applyFont="1" applyBorder="1" applyAlignment="1">
      <alignment horizontal="left" vertical="center"/>
      <protection locked="0"/>
    </xf>
    <xf numFmtId="0" fontId="44" fillId="0" borderId="1" xfId="0" applyFont="1" applyBorder="1" applyAlignment="1">
      <alignment horizontal="left" vertical="center"/>
      <protection locked="0"/>
    </xf>
    <xf numFmtId="0" fontId="42" fillId="0" borderId="34" xfId="0" applyFont="1" applyBorder="1" applyAlignment="1">
      <alignment horizontal="left" vertical="center"/>
      <protection locked="0"/>
    </xf>
    <xf numFmtId="0" fontId="39" fillId="0" borderId="1" xfId="0" applyFont="1" applyBorder="1" applyAlignment="1">
      <alignment horizontal="left" vertical="center" wrapText="1"/>
      <protection locked="0"/>
    </xf>
    <xf numFmtId="0" fontId="42" fillId="0" borderId="1" xfId="0" applyFont="1" applyBorder="1" applyAlignment="1">
      <alignment horizontal="center" vertical="center" wrapText="1"/>
      <protection locked="0"/>
    </xf>
    <xf numFmtId="0" fontId="39" fillId="0" borderId="29" xfId="0" applyFont="1" applyBorder="1" applyAlignment="1">
      <alignment horizontal="left" vertical="center" wrapText="1"/>
      <protection locked="0"/>
    </xf>
    <xf numFmtId="0" fontId="39" fillId="0" borderId="30" xfId="0" applyFont="1" applyBorder="1" applyAlignment="1">
      <alignment horizontal="left" vertical="center" wrapText="1"/>
      <protection locked="0"/>
    </xf>
    <xf numFmtId="0" fontId="39" fillId="0" borderId="31" xfId="0" applyFont="1" applyBorder="1" applyAlignment="1">
      <alignment horizontal="left" vertical="center" wrapText="1"/>
      <protection locked="0"/>
    </xf>
    <xf numFmtId="0" fontId="39" fillId="0" borderId="32" xfId="0" applyFont="1" applyBorder="1" applyAlignment="1">
      <alignment horizontal="left" vertical="center" wrapText="1"/>
      <protection locked="0"/>
    </xf>
    <xf numFmtId="0" fontId="39" fillId="0" borderId="33" xfId="0" applyFont="1" applyBorder="1" applyAlignment="1">
      <alignment horizontal="left" vertical="center" wrapText="1"/>
      <protection locked="0"/>
    </xf>
    <xf numFmtId="0" fontId="44" fillId="0" borderId="32" xfId="0" applyFont="1" applyBorder="1" applyAlignment="1">
      <alignment horizontal="left" vertical="center" wrapText="1"/>
      <protection locked="0"/>
    </xf>
    <xf numFmtId="0" fontId="44" fillId="0" borderId="33" xfId="0" applyFont="1" applyBorder="1" applyAlignment="1">
      <alignment horizontal="left" vertical="center" wrapText="1"/>
      <protection locked="0"/>
    </xf>
    <xf numFmtId="0" fontId="42" fillId="0" borderId="32" xfId="0" applyFont="1" applyBorder="1" applyAlignment="1">
      <alignment horizontal="left" vertical="center" wrapText="1"/>
      <protection locked="0"/>
    </xf>
    <xf numFmtId="0" fontId="42" fillId="0" borderId="33" xfId="0" applyFont="1" applyBorder="1" applyAlignment="1">
      <alignment horizontal="left" vertical="center" wrapText="1"/>
      <protection locked="0"/>
    </xf>
    <xf numFmtId="0" fontId="42" fillId="0" borderId="33" xfId="0" applyFont="1" applyBorder="1" applyAlignment="1">
      <alignment horizontal="left" vertical="center"/>
      <protection locked="0"/>
    </xf>
    <xf numFmtId="0" fontId="42" fillId="0" borderId="35" xfId="0" applyFont="1" applyBorder="1" applyAlignment="1">
      <alignment horizontal="left" vertical="center" wrapText="1"/>
      <protection locked="0"/>
    </xf>
    <xf numFmtId="0" fontId="42" fillId="0" borderId="34" xfId="0" applyFont="1" applyBorder="1" applyAlignment="1">
      <alignment horizontal="left" vertical="center" wrapText="1"/>
      <protection locked="0"/>
    </xf>
    <xf numFmtId="0" fontId="42" fillId="0" borderId="36" xfId="0" applyFont="1" applyBorder="1" applyAlignment="1">
      <alignment horizontal="left" vertical="center" wrapText="1"/>
      <protection locked="0"/>
    </xf>
    <xf numFmtId="0" fontId="42" fillId="0" borderId="1" xfId="0" applyFont="1" applyBorder="1" applyAlignment="1">
      <alignment horizontal="left" vertical="top"/>
      <protection locked="0"/>
    </xf>
    <xf numFmtId="0" fontId="42" fillId="0" borderId="1" xfId="0" applyFont="1" applyBorder="1" applyAlignment="1">
      <alignment horizontal="center" vertical="top"/>
      <protection locked="0"/>
    </xf>
    <xf numFmtId="0" fontId="42" fillId="0" borderId="35" xfId="0" applyFont="1" applyBorder="1" applyAlignment="1">
      <alignment horizontal="left" vertical="center"/>
      <protection locked="0"/>
    </xf>
    <xf numFmtId="0" fontId="42" fillId="0" borderId="36" xfId="0" applyFont="1" applyBorder="1" applyAlignment="1">
      <alignment horizontal="left" vertical="center"/>
      <protection locked="0"/>
    </xf>
    <xf numFmtId="0" fontId="44" fillId="0" borderId="0" xfId="0" applyFont="1" applyAlignment="1">
      <alignment vertical="center"/>
      <protection locked="0"/>
    </xf>
    <xf numFmtId="0" fontId="41" fillId="0" borderId="1" xfId="0" applyFont="1" applyBorder="1" applyAlignment="1">
      <alignment vertical="center"/>
      <protection locked="0"/>
    </xf>
    <xf numFmtId="0" fontId="44" fillId="0" borderId="34" xfId="0" applyFont="1" applyBorder="1" applyAlignment="1">
      <alignment vertical="center"/>
      <protection locked="0"/>
    </xf>
    <xf numFmtId="0" fontId="41" fillId="0" borderId="34" xfId="0" applyFont="1" applyBorder="1" applyAlignment="1">
      <alignment vertical="center"/>
      <protection locked="0"/>
    </xf>
    <xf numFmtId="0" fontId="0" fillId="0" borderId="1" xfId="0" applyBorder="1" applyAlignment="1">
      <alignment vertical="top"/>
      <protection locked="0"/>
    </xf>
    <xf numFmtId="49" fontId="42" fillId="0" borderId="1" xfId="0" applyNumberFormat="1" applyFont="1" applyBorder="1" applyAlignment="1">
      <alignment horizontal="left" vertical="center"/>
      <protection locked="0"/>
    </xf>
    <xf numFmtId="0" fontId="0" fillId="0" borderId="34" xfId="0" applyBorder="1" applyAlignment="1">
      <alignment vertical="top"/>
      <protection locked="0"/>
    </xf>
    <xf numFmtId="0" fontId="41" fillId="0" borderId="34" xfId="0" applyFont="1" applyBorder="1" applyAlignment="1">
      <alignment horizontal="left"/>
      <protection locked="0"/>
    </xf>
    <xf numFmtId="0" fontId="44" fillId="0" borderId="34" xfId="0" applyFont="1" applyBorder="1" applyAlignment="1">
      <protection locked="0"/>
    </xf>
    <xf numFmtId="0" fontId="39" fillId="0" borderId="32" xfId="0" applyFont="1" applyBorder="1" applyAlignment="1">
      <alignment vertical="top"/>
      <protection locked="0"/>
    </xf>
    <xf numFmtId="0" fontId="39" fillId="0" borderId="33" xfId="0" applyFont="1" applyBorder="1" applyAlignment="1">
      <alignment vertical="top"/>
      <protection locked="0"/>
    </xf>
    <xf numFmtId="0" fontId="39" fillId="0" borderId="1" xfId="0" applyFont="1" applyBorder="1" applyAlignment="1">
      <alignment horizontal="center" vertical="center"/>
      <protection locked="0"/>
    </xf>
    <xf numFmtId="0" fontId="39" fillId="0" borderId="1" xfId="0" applyFont="1" applyBorder="1" applyAlignment="1">
      <alignment horizontal="left" vertical="top"/>
      <protection locked="0"/>
    </xf>
    <xf numFmtId="0" fontId="39" fillId="0" borderId="35" xfId="0" applyFont="1" applyBorder="1" applyAlignment="1">
      <alignment vertical="top"/>
      <protection locked="0"/>
    </xf>
    <xf numFmtId="0" fontId="39" fillId="0" borderId="34" xfId="0" applyFont="1" applyBorder="1" applyAlignment="1">
      <alignment vertical="top"/>
      <protection locked="0"/>
    </xf>
    <xf numFmtId="0" fontId="39" fillId="0" borderId="36" xfId="0" applyFont="1" applyBorder="1" applyAlignment="1">
      <alignment vertical="top"/>
      <protection locked="0"/>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styles" Target="styles.xml" /><Relationship Id="rId7" Type="http://schemas.openxmlformats.org/officeDocument/2006/relationships/theme" Target="theme/theme1.xml" /><Relationship Id="rId8" Type="http://schemas.openxmlformats.org/officeDocument/2006/relationships/calcChain" Target="calcChain.xml" /><Relationship Id="rId9"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pane activePane="bottomLeft" state="frozen" topLeftCell="A2" ySplit="1"/>
    </sheetView>
  </sheetViews>
  <cols>
    <col min="1" max="1" width="8.33" customWidth="1"/>
    <col min="2" max="2" width="1.67" customWidth="1"/>
    <col min="3" max="3" width="4.17" customWidth="1"/>
    <col min="4" max="4" width="2.67" customWidth="1"/>
    <col min="5" max="5" width="2.67" customWidth="1"/>
    <col min="6" max="6" width="2.67" customWidth="1"/>
    <col min="7" max="7" width="2.67" customWidth="1"/>
    <col min="8" max="8" width="2.67" customWidth="1"/>
    <col min="9" max="9" width="2.67" customWidth="1"/>
    <col min="10" max="10" width="2.67" customWidth="1"/>
    <col min="11" max="11" width="2.67" customWidth="1"/>
    <col min="12" max="12" width="2.67" customWidth="1"/>
    <col min="13" max="13" width="2.67" customWidth="1"/>
    <col min="14" max="14" width="2.67" customWidth="1"/>
    <col min="15" max="15" width="2.67" customWidth="1"/>
    <col min="16" max="16" width="2.67" customWidth="1"/>
    <col min="17" max="17" width="2.67" customWidth="1"/>
    <col min="18" max="18" width="2.67" customWidth="1"/>
    <col min="19" max="19" width="2.67" customWidth="1"/>
    <col min="20" max="20" width="2.67" customWidth="1"/>
    <col min="21" max="21" width="2.67" customWidth="1"/>
    <col min="22" max="22" width="2.67" customWidth="1"/>
    <col min="23" max="23" width="2.67" customWidth="1"/>
    <col min="24" max="24" width="2.67" customWidth="1"/>
    <col min="25" max="25" width="2.67" customWidth="1"/>
    <col min="26" max="26" width="2.67" customWidth="1"/>
    <col min="27" max="27" width="2.67" customWidth="1"/>
    <col min="28" max="28" width="2.67" customWidth="1"/>
    <col min="29" max="29" width="2.67" customWidth="1"/>
    <col min="30" max="30" width="2.67" customWidth="1"/>
    <col min="31" max="31" width="2.67" customWidth="1"/>
    <col min="32" max="32" width="2.67" customWidth="1"/>
    <col min="33" max="33" width="2.67" customWidth="1"/>
    <col min="34" max="34" width="3.33" customWidth="1"/>
    <col min="35" max="35" width="31.67" customWidth="1"/>
    <col min="36" max="36" width="2.5" customWidth="1"/>
    <col min="37" max="37" width="2.5" customWidth="1"/>
    <col min="38" max="38" width="8.33" customWidth="1"/>
    <col min="39" max="39" width="3.33" customWidth="1"/>
    <col min="40" max="40" width="13.33" customWidth="1"/>
    <col min="41" max="41" width="7.5" customWidth="1"/>
    <col min="42" max="42" width="4.17" customWidth="1"/>
    <col min="43" max="43" width="15.67" customWidth="1"/>
    <col min="44" max="44" width="13.67" customWidth="1"/>
    <col min="45" max="45" width="25.83" hidden="1" customWidth="1"/>
    <col min="46" max="46" width="25.83" hidden="1" customWidth="1"/>
    <col min="47" max="47" width="25.83" hidden="1" customWidth="1"/>
    <col min="48" max="48" width="21.67" hidden="1" customWidth="1"/>
    <col min="49" max="49" width="21.67" hidden="1" customWidth="1"/>
    <col min="50" max="50" width="21.67" hidden="1" customWidth="1"/>
    <col min="51" max="51" width="21.67" hidden="1" customWidth="1"/>
    <col min="52" max="52" width="21.67" hidden="1" customWidth="1"/>
    <col min="53" max="53" width="19.17" hidden="1" customWidth="1"/>
    <col min="54" max="54" width="25" hidden="1" customWidth="1"/>
    <col min="55" max="55" width="19.17" hidden="1" customWidth="1"/>
    <col min="56" max="56" width="19.17" hidden="1" customWidth="1"/>
    <col min="57" max="57" width="66.5" customWidth="1"/>
    <col min="71" max="71" width="9.33" hidden="1"/>
    <col min="72" max="72" width="9.33" hidden="1"/>
    <col min="73" max="73" width="9.33" hidden="1"/>
    <col min="74" max="74" width="9.33" hidden="1"/>
    <col min="75" max="75" width="9.33" hidden="1"/>
    <col min="76" max="76" width="9.33" hidden="1"/>
    <col min="77" max="77" width="9.33" hidden="1"/>
    <col min="78" max="78" width="9.33" hidden="1"/>
    <col min="79" max="79" width="9.33" hidden="1"/>
    <col min="80" max="80" width="9.33" hidden="1"/>
    <col min="81" max="81" width="9.33" hidden="1"/>
    <col min="82" max="82" width="9.33" hidden="1"/>
    <col min="83" max="83" width="9.33" hidden="1"/>
    <col min="84" max="84" width="9.33" hidden="1"/>
    <col min="85" max="85" width="9.33" hidden="1"/>
    <col min="86" max="86" width="9.33" hidden="1"/>
    <col min="87" max="87" width="9.33" hidden="1"/>
    <col min="88" max="88" width="9.33" hidden="1"/>
    <col min="89" max="89" width="9.33" hidden="1"/>
    <col min="90" max="90" width="9.33" hidden="1"/>
    <col min="91" max="91" width="9.33" hidden="1"/>
  </cols>
  <sheetData>
    <row r="1" ht="21.36" customHeight="1">
      <c r="A1" s="15" t="s">
        <v>0</v>
      </c>
      <c r="B1" s="16"/>
      <c r="C1" s="16"/>
      <c r="D1" s="17" t="s">
        <v>1</v>
      </c>
      <c r="E1" s="16"/>
      <c r="F1" s="16"/>
      <c r="G1" s="16"/>
      <c r="H1" s="16"/>
      <c r="I1" s="16"/>
      <c r="J1" s="16"/>
      <c r="K1" s="18" t="s">
        <v>2</v>
      </c>
      <c r="L1" s="18"/>
      <c r="M1" s="18"/>
      <c r="N1" s="18"/>
      <c r="O1" s="18"/>
      <c r="P1" s="18"/>
      <c r="Q1" s="18"/>
      <c r="R1" s="18"/>
      <c r="S1" s="18"/>
      <c r="T1" s="16"/>
      <c r="U1" s="16"/>
      <c r="V1" s="16"/>
      <c r="W1" s="18" t="s">
        <v>3</v>
      </c>
      <c r="X1" s="18"/>
      <c r="Y1" s="18"/>
      <c r="Z1" s="18"/>
      <c r="AA1" s="18"/>
      <c r="AB1" s="18"/>
      <c r="AC1" s="18"/>
      <c r="AD1" s="18"/>
      <c r="AE1" s="18"/>
      <c r="AF1" s="18"/>
      <c r="AG1" s="18"/>
      <c r="AH1" s="18"/>
      <c r="AI1" s="19"/>
      <c r="AJ1" s="20"/>
      <c r="AK1" s="20"/>
      <c r="AL1" s="20"/>
      <c r="AM1" s="20"/>
      <c r="AN1" s="20"/>
      <c r="AO1" s="20"/>
      <c r="AP1" s="20"/>
      <c r="AQ1" s="20"/>
      <c r="AR1" s="20"/>
      <c r="AS1" s="20"/>
      <c r="AT1" s="20"/>
      <c r="AU1" s="20"/>
      <c r="AV1" s="20"/>
      <c r="AW1" s="20"/>
      <c r="AX1" s="20"/>
      <c r="AY1" s="20"/>
      <c r="AZ1" s="20"/>
      <c r="BA1" s="21" t="s">
        <v>4</v>
      </c>
      <c r="BB1" s="21" t="s">
        <v>5</v>
      </c>
      <c r="BC1" s="20"/>
      <c r="BD1" s="20"/>
      <c r="BE1" s="20"/>
      <c r="BF1" s="20"/>
      <c r="BG1" s="20"/>
      <c r="BH1" s="20"/>
      <c r="BI1" s="20"/>
      <c r="BJ1" s="20"/>
      <c r="BK1" s="20"/>
      <c r="BL1" s="20"/>
      <c r="BM1" s="20"/>
      <c r="BN1" s="20"/>
      <c r="BO1" s="20"/>
      <c r="BP1" s="20"/>
      <c r="BQ1" s="20"/>
      <c r="BR1" s="20"/>
      <c r="BT1" s="22" t="s">
        <v>6</v>
      </c>
      <c r="BU1" s="22" t="s">
        <v>6</v>
      </c>
      <c r="BV1" s="22" t="s">
        <v>7</v>
      </c>
    </row>
    <row r="2" ht="36.96" customHeight="1">
      <c r="AR2" s="23" t="s">
        <v>8</v>
      </c>
      <c r="BS2" s="24" t="s">
        <v>9</v>
      </c>
      <c r="BT2" s="24" t="s">
        <v>10</v>
      </c>
    </row>
    <row r="3" ht="6.96" customHeight="1">
      <c r="B3" s="25"/>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7"/>
      <c r="BS3" s="24" t="s">
        <v>9</v>
      </c>
      <c r="BT3" s="24" t="s">
        <v>11</v>
      </c>
    </row>
    <row r="4" ht="36.96" customHeight="1">
      <c r="B4" s="28"/>
      <c r="C4" s="29"/>
      <c r="D4" s="30" t="s">
        <v>12</v>
      </c>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31"/>
      <c r="AS4" s="32" t="s">
        <v>13</v>
      </c>
      <c r="BE4" s="33" t="s">
        <v>14</v>
      </c>
      <c r="BS4" s="24" t="s">
        <v>15</v>
      </c>
    </row>
    <row r="5" ht="14.4" customHeight="1">
      <c r="B5" s="28"/>
      <c r="C5" s="29"/>
      <c r="D5" s="34" t="s">
        <v>16</v>
      </c>
      <c r="E5" s="29"/>
      <c r="F5" s="29"/>
      <c r="G5" s="29"/>
      <c r="H5" s="29"/>
      <c r="I5" s="29"/>
      <c r="J5" s="29"/>
      <c r="K5" s="35" t="s">
        <v>17</v>
      </c>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31"/>
      <c r="BE5" s="36" t="s">
        <v>18</v>
      </c>
      <c r="BS5" s="24" t="s">
        <v>9</v>
      </c>
    </row>
    <row r="6" ht="36.96" customHeight="1">
      <c r="B6" s="28"/>
      <c r="C6" s="29"/>
      <c r="D6" s="37" t="s">
        <v>19</v>
      </c>
      <c r="E6" s="29"/>
      <c r="F6" s="29"/>
      <c r="G6" s="29"/>
      <c r="H6" s="29"/>
      <c r="I6" s="29"/>
      <c r="J6" s="29"/>
      <c r="K6" s="38" t="s">
        <v>20</v>
      </c>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1"/>
      <c r="BE6" s="39"/>
      <c r="BS6" s="24" t="s">
        <v>9</v>
      </c>
    </row>
    <row r="7" ht="14.4" customHeight="1">
      <c r="B7" s="28"/>
      <c r="C7" s="29"/>
      <c r="D7" s="40" t="s">
        <v>21</v>
      </c>
      <c r="E7" s="29"/>
      <c r="F7" s="29"/>
      <c r="G7" s="29"/>
      <c r="H7" s="29"/>
      <c r="I7" s="29"/>
      <c r="J7" s="29"/>
      <c r="K7" s="35" t="s">
        <v>22</v>
      </c>
      <c r="L7" s="29"/>
      <c r="M7" s="29"/>
      <c r="N7" s="29"/>
      <c r="O7" s="29"/>
      <c r="P7" s="29"/>
      <c r="Q7" s="29"/>
      <c r="R7" s="29"/>
      <c r="S7" s="29"/>
      <c r="T7" s="29"/>
      <c r="U7" s="29"/>
      <c r="V7" s="29"/>
      <c r="W7" s="29"/>
      <c r="X7" s="29"/>
      <c r="Y7" s="29"/>
      <c r="Z7" s="29"/>
      <c r="AA7" s="29"/>
      <c r="AB7" s="29"/>
      <c r="AC7" s="29"/>
      <c r="AD7" s="29"/>
      <c r="AE7" s="29"/>
      <c r="AF7" s="29"/>
      <c r="AG7" s="29"/>
      <c r="AH7" s="29"/>
      <c r="AI7" s="29"/>
      <c r="AJ7" s="29"/>
      <c r="AK7" s="40" t="s">
        <v>23</v>
      </c>
      <c r="AL7" s="29"/>
      <c r="AM7" s="29"/>
      <c r="AN7" s="35" t="s">
        <v>24</v>
      </c>
      <c r="AO7" s="29"/>
      <c r="AP7" s="29"/>
      <c r="AQ7" s="31"/>
      <c r="BE7" s="39"/>
      <c r="BS7" s="24" t="s">
        <v>9</v>
      </c>
    </row>
    <row r="8" ht="14.4" customHeight="1">
      <c r="B8" s="28"/>
      <c r="C8" s="29"/>
      <c r="D8" s="40" t="s">
        <v>25</v>
      </c>
      <c r="E8" s="29"/>
      <c r="F8" s="29"/>
      <c r="G8" s="29"/>
      <c r="H8" s="29"/>
      <c r="I8" s="29"/>
      <c r="J8" s="29"/>
      <c r="K8" s="35" t="s">
        <v>26</v>
      </c>
      <c r="L8" s="29"/>
      <c r="M8" s="29"/>
      <c r="N8" s="29"/>
      <c r="O8" s="29"/>
      <c r="P8" s="29"/>
      <c r="Q8" s="29"/>
      <c r="R8" s="29"/>
      <c r="S8" s="29"/>
      <c r="T8" s="29"/>
      <c r="U8" s="29"/>
      <c r="V8" s="29"/>
      <c r="W8" s="29"/>
      <c r="X8" s="29"/>
      <c r="Y8" s="29"/>
      <c r="Z8" s="29"/>
      <c r="AA8" s="29"/>
      <c r="AB8" s="29"/>
      <c r="AC8" s="29"/>
      <c r="AD8" s="29"/>
      <c r="AE8" s="29"/>
      <c r="AF8" s="29"/>
      <c r="AG8" s="29"/>
      <c r="AH8" s="29"/>
      <c r="AI8" s="29"/>
      <c r="AJ8" s="29"/>
      <c r="AK8" s="40" t="s">
        <v>27</v>
      </c>
      <c r="AL8" s="29"/>
      <c r="AM8" s="29"/>
      <c r="AN8" s="41" t="s">
        <v>28</v>
      </c>
      <c r="AO8" s="29"/>
      <c r="AP8" s="29"/>
      <c r="AQ8" s="31"/>
      <c r="BE8" s="39"/>
      <c r="BS8" s="24" t="s">
        <v>9</v>
      </c>
    </row>
    <row r="9" ht="29.28" customHeight="1">
      <c r="B9" s="28"/>
      <c r="C9" s="29"/>
      <c r="D9" s="34" t="s">
        <v>29</v>
      </c>
      <c r="E9" s="29"/>
      <c r="F9" s="29"/>
      <c r="G9" s="29"/>
      <c r="H9" s="29"/>
      <c r="I9" s="29"/>
      <c r="J9" s="29"/>
      <c r="K9" s="42" t="s">
        <v>30</v>
      </c>
      <c r="L9" s="29"/>
      <c r="M9" s="29"/>
      <c r="N9" s="29"/>
      <c r="O9" s="29"/>
      <c r="P9" s="29"/>
      <c r="Q9" s="29"/>
      <c r="R9" s="29"/>
      <c r="S9" s="29"/>
      <c r="T9" s="29"/>
      <c r="U9" s="29"/>
      <c r="V9" s="29"/>
      <c r="W9" s="29"/>
      <c r="X9" s="29"/>
      <c r="Y9" s="29"/>
      <c r="Z9" s="29"/>
      <c r="AA9" s="29"/>
      <c r="AB9" s="29"/>
      <c r="AC9" s="29"/>
      <c r="AD9" s="29"/>
      <c r="AE9" s="29"/>
      <c r="AF9" s="29"/>
      <c r="AG9" s="29"/>
      <c r="AH9" s="29"/>
      <c r="AI9" s="29"/>
      <c r="AJ9" s="29"/>
      <c r="AK9" s="34" t="s">
        <v>31</v>
      </c>
      <c r="AL9" s="29"/>
      <c r="AM9" s="29"/>
      <c r="AN9" s="42" t="s">
        <v>32</v>
      </c>
      <c r="AO9" s="29"/>
      <c r="AP9" s="29"/>
      <c r="AQ9" s="31"/>
      <c r="BE9" s="39"/>
      <c r="BS9" s="24" t="s">
        <v>9</v>
      </c>
    </row>
    <row r="10" ht="14.4" customHeight="1">
      <c r="B10" s="28"/>
      <c r="C10" s="29"/>
      <c r="D10" s="40" t="s">
        <v>33</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40" t="s">
        <v>34</v>
      </c>
      <c r="AL10" s="29"/>
      <c r="AM10" s="29"/>
      <c r="AN10" s="35" t="s">
        <v>35</v>
      </c>
      <c r="AO10" s="29"/>
      <c r="AP10" s="29"/>
      <c r="AQ10" s="31"/>
      <c r="BE10" s="39"/>
      <c r="BS10" s="24" t="s">
        <v>9</v>
      </c>
    </row>
    <row r="11" ht="18.48" customHeight="1">
      <c r="B11" s="28"/>
      <c r="C11" s="29"/>
      <c r="D11" s="29"/>
      <c r="E11" s="35" t="s">
        <v>36</v>
      </c>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40" t="s">
        <v>37</v>
      </c>
      <c r="AL11" s="29"/>
      <c r="AM11" s="29"/>
      <c r="AN11" s="35" t="s">
        <v>38</v>
      </c>
      <c r="AO11" s="29"/>
      <c r="AP11" s="29"/>
      <c r="AQ11" s="31"/>
      <c r="BE11" s="39"/>
      <c r="BS11" s="24" t="s">
        <v>9</v>
      </c>
    </row>
    <row r="12" ht="6.96" customHeight="1">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31"/>
      <c r="BE12" s="39"/>
      <c r="BS12" s="24" t="s">
        <v>9</v>
      </c>
    </row>
    <row r="13" ht="14.4" customHeight="1">
      <c r="B13" s="28"/>
      <c r="C13" s="29"/>
      <c r="D13" s="40" t="s">
        <v>39</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40" t="s">
        <v>34</v>
      </c>
      <c r="AL13" s="29"/>
      <c r="AM13" s="29"/>
      <c r="AN13" s="43" t="s">
        <v>40</v>
      </c>
      <c r="AO13" s="29"/>
      <c r="AP13" s="29"/>
      <c r="AQ13" s="31"/>
      <c r="BE13" s="39"/>
      <c r="BS13" s="24" t="s">
        <v>9</v>
      </c>
    </row>
    <row r="14">
      <c r="B14" s="28"/>
      <c r="C14" s="29"/>
      <c r="D14" s="29"/>
      <c r="E14" s="43" t="s">
        <v>40</v>
      </c>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0" t="s">
        <v>37</v>
      </c>
      <c r="AL14" s="29"/>
      <c r="AM14" s="29"/>
      <c r="AN14" s="43" t="s">
        <v>40</v>
      </c>
      <c r="AO14" s="29"/>
      <c r="AP14" s="29"/>
      <c r="AQ14" s="31"/>
      <c r="BE14" s="39"/>
      <c r="BS14" s="24" t="s">
        <v>9</v>
      </c>
    </row>
    <row r="15" ht="6.96" customHeight="1">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31"/>
      <c r="BE15" s="39"/>
      <c r="BS15" s="24" t="s">
        <v>6</v>
      </c>
    </row>
    <row r="16" ht="14.4" customHeight="1">
      <c r="B16" s="28"/>
      <c r="C16" s="29"/>
      <c r="D16" s="40" t="s">
        <v>41</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40" t="s">
        <v>34</v>
      </c>
      <c r="AL16" s="29"/>
      <c r="AM16" s="29"/>
      <c r="AN16" s="35" t="s">
        <v>42</v>
      </c>
      <c r="AO16" s="29"/>
      <c r="AP16" s="29"/>
      <c r="AQ16" s="31"/>
      <c r="BE16" s="39"/>
      <c r="BS16" s="24" t="s">
        <v>6</v>
      </c>
    </row>
    <row r="17" ht="18.48" customHeight="1">
      <c r="B17" s="28"/>
      <c r="C17" s="29"/>
      <c r="D17" s="29"/>
      <c r="E17" s="35" t="s">
        <v>43</v>
      </c>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40" t="s">
        <v>37</v>
      </c>
      <c r="AL17" s="29"/>
      <c r="AM17" s="29"/>
      <c r="AN17" s="35" t="s">
        <v>44</v>
      </c>
      <c r="AO17" s="29"/>
      <c r="AP17" s="29"/>
      <c r="AQ17" s="31"/>
      <c r="BE17" s="39"/>
      <c r="BS17" s="24" t="s">
        <v>45</v>
      </c>
    </row>
    <row r="18" ht="6.96" customHeight="1">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31"/>
      <c r="BE18" s="39"/>
      <c r="BS18" s="24" t="s">
        <v>9</v>
      </c>
    </row>
    <row r="19" ht="14.4" customHeight="1">
      <c r="B19" s="28"/>
      <c r="C19" s="29"/>
      <c r="D19" s="40" t="s">
        <v>46</v>
      </c>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31"/>
      <c r="BE19" s="39"/>
      <c r="BS19" s="24" t="s">
        <v>9</v>
      </c>
    </row>
    <row r="20" ht="57" customHeight="1">
      <c r="B20" s="28"/>
      <c r="C20" s="29"/>
      <c r="D20" s="29"/>
      <c r="E20" s="45" t="s">
        <v>47</v>
      </c>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29"/>
      <c r="AP20" s="29"/>
      <c r="AQ20" s="31"/>
      <c r="BE20" s="39"/>
      <c r="BS20" s="24" t="s">
        <v>6</v>
      </c>
    </row>
    <row r="21" ht="6.96" customHeight="1">
      <c r="B21" s="2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31"/>
      <c r="BE21" s="39"/>
    </row>
    <row r="22" ht="6.96" customHeight="1">
      <c r="B22" s="28"/>
      <c r="C22" s="29"/>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29"/>
      <c r="AQ22" s="31"/>
      <c r="BE22" s="39"/>
    </row>
    <row r="23" s="1" customFormat="1" ht="25.92" customHeight="1">
      <c r="B23" s="47"/>
      <c r="C23" s="48"/>
      <c r="D23" s="49" t="s">
        <v>48</v>
      </c>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1">
        <f>ROUND(AG51,2)</f>
        <v>0</v>
      </c>
      <c r="AL23" s="50"/>
      <c r="AM23" s="50"/>
      <c r="AN23" s="50"/>
      <c r="AO23" s="50"/>
      <c r="AP23" s="48"/>
      <c r="AQ23" s="52"/>
      <c r="BE23" s="39"/>
    </row>
    <row r="24" s="1" customFormat="1" ht="6.96" customHeight="1">
      <c r="B24" s="47"/>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52"/>
      <c r="BE24" s="39"/>
    </row>
    <row r="25" s="1" customFormat="1">
      <c r="B25" s="47"/>
      <c r="C25" s="48"/>
      <c r="D25" s="48"/>
      <c r="E25" s="48"/>
      <c r="F25" s="48"/>
      <c r="G25" s="48"/>
      <c r="H25" s="48"/>
      <c r="I25" s="48"/>
      <c r="J25" s="48"/>
      <c r="K25" s="48"/>
      <c r="L25" s="53" t="s">
        <v>49</v>
      </c>
      <c r="M25" s="53"/>
      <c r="N25" s="53"/>
      <c r="O25" s="53"/>
      <c r="P25" s="48"/>
      <c r="Q25" s="48"/>
      <c r="R25" s="48"/>
      <c r="S25" s="48"/>
      <c r="T25" s="48"/>
      <c r="U25" s="48"/>
      <c r="V25" s="48"/>
      <c r="W25" s="53" t="s">
        <v>50</v>
      </c>
      <c r="X25" s="53"/>
      <c r="Y25" s="53"/>
      <c r="Z25" s="53"/>
      <c r="AA25" s="53"/>
      <c r="AB25" s="53"/>
      <c r="AC25" s="53"/>
      <c r="AD25" s="53"/>
      <c r="AE25" s="53"/>
      <c r="AF25" s="48"/>
      <c r="AG25" s="48"/>
      <c r="AH25" s="48"/>
      <c r="AI25" s="48"/>
      <c r="AJ25" s="48"/>
      <c r="AK25" s="53" t="s">
        <v>51</v>
      </c>
      <c r="AL25" s="53"/>
      <c r="AM25" s="53"/>
      <c r="AN25" s="53"/>
      <c r="AO25" s="53"/>
      <c r="AP25" s="48"/>
      <c r="AQ25" s="52"/>
      <c r="BE25" s="39"/>
    </row>
    <row r="26" s="2" customFormat="1" ht="14.4" customHeight="1">
      <c r="B26" s="54"/>
      <c r="C26" s="55"/>
      <c r="D26" s="56" t="s">
        <v>52</v>
      </c>
      <c r="E26" s="55"/>
      <c r="F26" s="56" t="s">
        <v>53</v>
      </c>
      <c r="G26" s="55"/>
      <c r="H26" s="55"/>
      <c r="I26" s="55"/>
      <c r="J26" s="55"/>
      <c r="K26" s="55"/>
      <c r="L26" s="57">
        <v>0.20999999999999999</v>
      </c>
      <c r="M26" s="55"/>
      <c r="N26" s="55"/>
      <c r="O26" s="55"/>
      <c r="P26" s="55"/>
      <c r="Q26" s="55"/>
      <c r="R26" s="55"/>
      <c r="S26" s="55"/>
      <c r="T26" s="55"/>
      <c r="U26" s="55"/>
      <c r="V26" s="55"/>
      <c r="W26" s="58">
        <f>ROUND(AZ51,2)</f>
        <v>0</v>
      </c>
      <c r="X26" s="55"/>
      <c r="Y26" s="55"/>
      <c r="Z26" s="55"/>
      <c r="AA26" s="55"/>
      <c r="AB26" s="55"/>
      <c r="AC26" s="55"/>
      <c r="AD26" s="55"/>
      <c r="AE26" s="55"/>
      <c r="AF26" s="55"/>
      <c r="AG26" s="55"/>
      <c r="AH26" s="55"/>
      <c r="AI26" s="55"/>
      <c r="AJ26" s="55"/>
      <c r="AK26" s="58">
        <f>ROUND(AV51,2)</f>
        <v>0</v>
      </c>
      <c r="AL26" s="55"/>
      <c r="AM26" s="55"/>
      <c r="AN26" s="55"/>
      <c r="AO26" s="55"/>
      <c r="AP26" s="55"/>
      <c r="AQ26" s="59"/>
      <c r="BE26" s="39"/>
    </row>
    <row r="27" s="2" customFormat="1" ht="14.4" customHeight="1">
      <c r="B27" s="54"/>
      <c r="C27" s="55"/>
      <c r="D27" s="55"/>
      <c r="E27" s="55"/>
      <c r="F27" s="56" t="s">
        <v>54</v>
      </c>
      <c r="G27" s="55"/>
      <c r="H27" s="55"/>
      <c r="I27" s="55"/>
      <c r="J27" s="55"/>
      <c r="K27" s="55"/>
      <c r="L27" s="57">
        <v>0.14999999999999999</v>
      </c>
      <c r="M27" s="55"/>
      <c r="N27" s="55"/>
      <c r="O27" s="55"/>
      <c r="P27" s="55"/>
      <c r="Q27" s="55"/>
      <c r="R27" s="55"/>
      <c r="S27" s="55"/>
      <c r="T27" s="55"/>
      <c r="U27" s="55"/>
      <c r="V27" s="55"/>
      <c r="W27" s="58">
        <f>ROUND(BA51,2)</f>
        <v>0</v>
      </c>
      <c r="X27" s="55"/>
      <c r="Y27" s="55"/>
      <c r="Z27" s="55"/>
      <c r="AA27" s="55"/>
      <c r="AB27" s="55"/>
      <c r="AC27" s="55"/>
      <c r="AD27" s="55"/>
      <c r="AE27" s="55"/>
      <c r="AF27" s="55"/>
      <c r="AG27" s="55"/>
      <c r="AH27" s="55"/>
      <c r="AI27" s="55"/>
      <c r="AJ27" s="55"/>
      <c r="AK27" s="58">
        <f>ROUND(AW51,2)</f>
        <v>0</v>
      </c>
      <c r="AL27" s="55"/>
      <c r="AM27" s="55"/>
      <c r="AN27" s="55"/>
      <c r="AO27" s="55"/>
      <c r="AP27" s="55"/>
      <c r="AQ27" s="59"/>
      <c r="BE27" s="39"/>
    </row>
    <row r="28" hidden="1" s="2" customFormat="1" ht="14.4" customHeight="1">
      <c r="B28" s="54"/>
      <c r="C28" s="55"/>
      <c r="D28" s="55"/>
      <c r="E28" s="55"/>
      <c r="F28" s="56" t="s">
        <v>55</v>
      </c>
      <c r="G28" s="55"/>
      <c r="H28" s="55"/>
      <c r="I28" s="55"/>
      <c r="J28" s="55"/>
      <c r="K28" s="55"/>
      <c r="L28" s="57">
        <v>0.20999999999999999</v>
      </c>
      <c r="M28" s="55"/>
      <c r="N28" s="55"/>
      <c r="O28" s="55"/>
      <c r="P28" s="55"/>
      <c r="Q28" s="55"/>
      <c r="R28" s="55"/>
      <c r="S28" s="55"/>
      <c r="T28" s="55"/>
      <c r="U28" s="55"/>
      <c r="V28" s="55"/>
      <c r="W28" s="58">
        <f>ROUND(BB51,2)</f>
        <v>0</v>
      </c>
      <c r="X28" s="55"/>
      <c r="Y28" s="55"/>
      <c r="Z28" s="55"/>
      <c r="AA28" s="55"/>
      <c r="AB28" s="55"/>
      <c r="AC28" s="55"/>
      <c r="AD28" s="55"/>
      <c r="AE28" s="55"/>
      <c r="AF28" s="55"/>
      <c r="AG28" s="55"/>
      <c r="AH28" s="55"/>
      <c r="AI28" s="55"/>
      <c r="AJ28" s="55"/>
      <c r="AK28" s="58">
        <v>0</v>
      </c>
      <c r="AL28" s="55"/>
      <c r="AM28" s="55"/>
      <c r="AN28" s="55"/>
      <c r="AO28" s="55"/>
      <c r="AP28" s="55"/>
      <c r="AQ28" s="59"/>
      <c r="BE28" s="39"/>
    </row>
    <row r="29" hidden="1" s="2" customFormat="1" ht="14.4" customHeight="1">
      <c r="B29" s="54"/>
      <c r="C29" s="55"/>
      <c r="D29" s="55"/>
      <c r="E29" s="55"/>
      <c r="F29" s="56" t="s">
        <v>56</v>
      </c>
      <c r="G29" s="55"/>
      <c r="H29" s="55"/>
      <c r="I29" s="55"/>
      <c r="J29" s="55"/>
      <c r="K29" s="55"/>
      <c r="L29" s="57">
        <v>0.14999999999999999</v>
      </c>
      <c r="M29" s="55"/>
      <c r="N29" s="55"/>
      <c r="O29" s="55"/>
      <c r="P29" s="55"/>
      <c r="Q29" s="55"/>
      <c r="R29" s="55"/>
      <c r="S29" s="55"/>
      <c r="T29" s="55"/>
      <c r="U29" s="55"/>
      <c r="V29" s="55"/>
      <c r="W29" s="58">
        <f>ROUND(BC51,2)</f>
        <v>0</v>
      </c>
      <c r="X29" s="55"/>
      <c r="Y29" s="55"/>
      <c r="Z29" s="55"/>
      <c r="AA29" s="55"/>
      <c r="AB29" s="55"/>
      <c r="AC29" s="55"/>
      <c r="AD29" s="55"/>
      <c r="AE29" s="55"/>
      <c r="AF29" s="55"/>
      <c r="AG29" s="55"/>
      <c r="AH29" s="55"/>
      <c r="AI29" s="55"/>
      <c r="AJ29" s="55"/>
      <c r="AK29" s="58">
        <v>0</v>
      </c>
      <c r="AL29" s="55"/>
      <c r="AM29" s="55"/>
      <c r="AN29" s="55"/>
      <c r="AO29" s="55"/>
      <c r="AP29" s="55"/>
      <c r="AQ29" s="59"/>
      <c r="BE29" s="39"/>
    </row>
    <row r="30" hidden="1" s="2" customFormat="1" ht="14.4" customHeight="1">
      <c r="B30" s="54"/>
      <c r="C30" s="55"/>
      <c r="D30" s="55"/>
      <c r="E30" s="55"/>
      <c r="F30" s="56" t="s">
        <v>57</v>
      </c>
      <c r="G30" s="55"/>
      <c r="H30" s="55"/>
      <c r="I30" s="55"/>
      <c r="J30" s="55"/>
      <c r="K30" s="55"/>
      <c r="L30" s="57">
        <v>0</v>
      </c>
      <c r="M30" s="55"/>
      <c r="N30" s="55"/>
      <c r="O30" s="55"/>
      <c r="P30" s="55"/>
      <c r="Q30" s="55"/>
      <c r="R30" s="55"/>
      <c r="S30" s="55"/>
      <c r="T30" s="55"/>
      <c r="U30" s="55"/>
      <c r="V30" s="55"/>
      <c r="W30" s="58">
        <f>ROUND(BD51,2)</f>
        <v>0</v>
      </c>
      <c r="X30" s="55"/>
      <c r="Y30" s="55"/>
      <c r="Z30" s="55"/>
      <c r="AA30" s="55"/>
      <c r="AB30" s="55"/>
      <c r="AC30" s="55"/>
      <c r="AD30" s="55"/>
      <c r="AE30" s="55"/>
      <c r="AF30" s="55"/>
      <c r="AG30" s="55"/>
      <c r="AH30" s="55"/>
      <c r="AI30" s="55"/>
      <c r="AJ30" s="55"/>
      <c r="AK30" s="58">
        <v>0</v>
      </c>
      <c r="AL30" s="55"/>
      <c r="AM30" s="55"/>
      <c r="AN30" s="55"/>
      <c r="AO30" s="55"/>
      <c r="AP30" s="55"/>
      <c r="AQ30" s="59"/>
      <c r="BE30" s="39"/>
    </row>
    <row r="31" s="1" customFormat="1" ht="6.96" customHeight="1">
      <c r="B31" s="47"/>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52"/>
      <c r="BE31" s="39"/>
    </row>
    <row r="32" s="1" customFormat="1" ht="25.92" customHeight="1">
      <c r="B32" s="47"/>
      <c r="C32" s="60"/>
      <c r="D32" s="61" t="s">
        <v>58</v>
      </c>
      <c r="E32" s="62"/>
      <c r="F32" s="62"/>
      <c r="G32" s="62"/>
      <c r="H32" s="62"/>
      <c r="I32" s="62"/>
      <c r="J32" s="62"/>
      <c r="K32" s="62"/>
      <c r="L32" s="62"/>
      <c r="M32" s="62"/>
      <c r="N32" s="62"/>
      <c r="O32" s="62"/>
      <c r="P32" s="62"/>
      <c r="Q32" s="62"/>
      <c r="R32" s="62"/>
      <c r="S32" s="62"/>
      <c r="T32" s="63" t="s">
        <v>59</v>
      </c>
      <c r="U32" s="62"/>
      <c r="V32" s="62"/>
      <c r="W32" s="62"/>
      <c r="X32" s="64" t="s">
        <v>60</v>
      </c>
      <c r="Y32" s="62"/>
      <c r="Z32" s="62"/>
      <c r="AA32" s="62"/>
      <c r="AB32" s="62"/>
      <c r="AC32" s="62"/>
      <c r="AD32" s="62"/>
      <c r="AE32" s="62"/>
      <c r="AF32" s="62"/>
      <c r="AG32" s="62"/>
      <c r="AH32" s="62"/>
      <c r="AI32" s="62"/>
      <c r="AJ32" s="62"/>
      <c r="AK32" s="65">
        <f>SUM(AK23:AK30)</f>
        <v>0</v>
      </c>
      <c r="AL32" s="62"/>
      <c r="AM32" s="62"/>
      <c r="AN32" s="62"/>
      <c r="AO32" s="66"/>
      <c r="AP32" s="60"/>
      <c r="AQ32" s="67"/>
      <c r="BE32" s="39"/>
    </row>
    <row r="33" s="1" customFormat="1" ht="6.96" customHeight="1">
      <c r="B33" s="47"/>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52"/>
    </row>
    <row r="34" s="1" customFormat="1" ht="6.96" customHeight="1">
      <c r="B34" s="68"/>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70"/>
    </row>
    <row r="38" s="1" customFormat="1" ht="6.96" customHeight="1">
      <c r="B38" s="71"/>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47"/>
    </row>
    <row r="39" s="1" customFormat="1" ht="36.96" customHeight="1">
      <c r="B39" s="47"/>
      <c r="C39" s="73" t="s">
        <v>61</v>
      </c>
      <c r="AR39" s="47"/>
    </row>
    <row r="40" s="1" customFormat="1" ht="6.96" customHeight="1">
      <c r="B40" s="47"/>
      <c r="AR40" s="47"/>
    </row>
    <row r="41" s="3" customFormat="1" ht="14.4" customHeight="1">
      <c r="B41" s="74"/>
      <c r="C41" s="75" t="s">
        <v>16</v>
      </c>
      <c r="L41" s="3" t="str">
        <f>K5</f>
        <v>Ol-PR-SOD-002103-201</v>
      </c>
      <c r="AR41" s="74"/>
    </row>
    <row r="42" s="4" customFormat="1" ht="36.96" customHeight="1">
      <c r="B42" s="76"/>
      <c r="C42" s="77" t="s">
        <v>19</v>
      </c>
      <c r="L42" s="78" t="str">
        <f>K6</f>
        <v>Lávka přes Sitku na trase Štěpánov - Olomouc - Černovír</v>
      </c>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R42" s="76"/>
    </row>
    <row r="43" s="1" customFormat="1" ht="6.96" customHeight="1">
      <c r="B43" s="47"/>
      <c r="AR43" s="47"/>
    </row>
    <row r="44" s="1" customFormat="1">
      <c r="B44" s="47"/>
      <c r="C44" s="75" t="s">
        <v>25</v>
      </c>
      <c r="L44" s="79" t="str">
        <f>IF(K8="","",K8)</f>
        <v>Olomouc</v>
      </c>
      <c r="AI44" s="75" t="s">
        <v>27</v>
      </c>
      <c r="AM44" s="80" t="str">
        <f>IF(AN8= "","",AN8)</f>
        <v>5. 11. 2018</v>
      </c>
      <c r="AN44" s="80"/>
      <c r="AR44" s="47"/>
    </row>
    <row r="45" s="1" customFormat="1" ht="6.96" customHeight="1">
      <c r="B45" s="47"/>
      <c r="AR45" s="47"/>
    </row>
    <row r="46" s="1" customFormat="1">
      <c r="B46" s="47"/>
      <c r="C46" s="75" t="s">
        <v>33</v>
      </c>
      <c r="L46" s="3" t="str">
        <f>IF(E11= "","",E11)</f>
        <v>Statutární město Olomouc, Horní náměstí 583, Olomo</v>
      </c>
      <c r="AI46" s="75" t="s">
        <v>41</v>
      </c>
      <c r="AM46" s="3" t="str">
        <f>IF(E17="","",E17)</f>
        <v>MORAVIA CONSULT Olomouc a.s.</v>
      </c>
      <c r="AN46" s="3"/>
      <c r="AO46" s="3"/>
      <c r="AP46" s="3"/>
      <c r="AR46" s="47"/>
      <c r="AS46" s="81" t="s">
        <v>62</v>
      </c>
      <c r="AT46" s="82"/>
      <c r="AU46" s="83"/>
      <c r="AV46" s="83"/>
      <c r="AW46" s="83"/>
      <c r="AX46" s="83"/>
      <c r="AY46" s="83"/>
      <c r="AZ46" s="83"/>
      <c r="BA46" s="83"/>
      <c r="BB46" s="83"/>
      <c r="BC46" s="83"/>
      <c r="BD46" s="84"/>
    </row>
    <row r="47" s="1" customFormat="1">
      <c r="B47" s="47"/>
      <c r="C47" s="75" t="s">
        <v>39</v>
      </c>
      <c r="L47" s="3" t="str">
        <f>IF(E14= "Vyplň údaj","",E14)</f>
        <v/>
      </c>
      <c r="AR47" s="47"/>
      <c r="AS47" s="85"/>
      <c r="AT47" s="56"/>
      <c r="AU47" s="48"/>
      <c r="AV47" s="48"/>
      <c r="AW47" s="48"/>
      <c r="AX47" s="48"/>
      <c r="AY47" s="48"/>
      <c r="AZ47" s="48"/>
      <c r="BA47" s="48"/>
      <c r="BB47" s="48"/>
      <c r="BC47" s="48"/>
      <c r="BD47" s="86"/>
    </row>
    <row r="48" s="1" customFormat="1" ht="10.8" customHeight="1">
      <c r="B48" s="47"/>
      <c r="AR48" s="47"/>
      <c r="AS48" s="85"/>
      <c r="AT48" s="56"/>
      <c r="AU48" s="48"/>
      <c r="AV48" s="48"/>
      <c r="AW48" s="48"/>
      <c r="AX48" s="48"/>
      <c r="AY48" s="48"/>
      <c r="AZ48" s="48"/>
      <c r="BA48" s="48"/>
      <c r="BB48" s="48"/>
      <c r="BC48" s="48"/>
      <c r="BD48" s="86"/>
    </row>
    <row r="49" s="1" customFormat="1" ht="29.28" customHeight="1">
      <c r="B49" s="47"/>
      <c r="C49" s="87" t="s">
        <v>63</v>
      </c>
      <c r="D49" s="88"/>
      <c r="E49" s="88"/>
      <c r="F49" s="88"/>
      <c r="G49" s="88"/>
      <c r="H49" s="89"/>
      <c r="I49" s="90" t="s">
        <v>64</v>
      </c>
      <c r="J49" s="88"/>
      <c r="K49" s="88"/>
      <c r="L49" s="88"/>
      <c r="M49" s="88"/>
      <c r="N49" s="88"/>
      <c r="O49" s="88"/>
      <c r="P49" s="88"/>
      <c r="Q49" s="88"/>
      <c r="R49" s="88"/>
      <c r="S49" s="88"/>
      <c r="T49" s="88"/>
      <c r="U49" s="88"/>
      <c r="V49" s="88"/>
      <c r="W49" s="88"/>
      <c r="X49" s="88"/>
      <c r="Y49" s="88"/>
      <c r="Z49" s="88"/>
      <c r="AA49" s="88"/>
      <c r="AB49" s="88"/>
      <c r="AC49" s="88"/>
      <c r="AD49" s="88"/>
      <c r="AE49" s="88"/>
      <c r="AF49" s="88"/>
      <c r="AG49" s="91" t="s">
        <v>65</v>
      </c>
      <c r="AH49" s="88"/>
      <c r="AI49" s="88"/>
      <c r="AJ49" s="88"/>
      <c r="AK49" s="88"/>
      <c r="AL49" s="88"/>
      <c r="AM49" s="88"/>
      <c r="AN49" s="90" t="s">
        <v>66</v>
      </c>
      <c r="AO49" s="88"/>
      <c r="AP49" s="88"/>
      <c r="AQ49" s="92" t="s">
        <v>67</v>
      </c>
      <c r="AR49" s="47"/>
      <c r="AS49" s="93" t="s">
        <v>68</v>
      </c>
      <c r="AT49" s="94" t="s">
        <v>69</v>
      </c>
      <c r="AU49" s="94" t="s">
        <v>70</v>
      </c>
      <c r="AV49" s="94" t="s">
        <v>71</v>
      </c>
      <c r="AW49" s="94" t="s">
        <v>72</v>
      </c>
      <c r="AX49" s="94" t="s">
        <v>73</v>
      </c>
      <c r="AY49" s="94" t="s">
        <v>74</v>
      </c>
      <c r="AZ49" s="94" t="s">
        <v>75</v>
      </c>
      <c r="BA49" s="94" t="s">
        <v>76</v>
      </c>
      <c r="BB49" s="94" t="s">
        <v>77</v>
      </c>
      <c r="BC49" s="94" t="s">
        <v>78</v>
      </c>
      <c r="BD49" s="95" t="s">
        <v>79</v>
      </c>
    </row>
    <row r="50" s="1" customFormat="1" ht="10.8" customHeight="1">
      <c r="B50" s="47"/>
      <c r="AR50" s="47"/>
      <c r="AS50" s="96"/>
      <c r="AT50" s="83"/>
      <c r="AU50" s="83"/>
      <c r="AV50" s="83"/>
      <c r="AW50" s="83"/>
      <c r="AX50" s="83"/>
      <c r="AY50" s="83"/>
      <c r="AZ50" s="83"/>
      <c r="BA50" s="83"/>
      <c r="BB50" s="83"/>
      <c r="BC50" s="83"/>
      <c r="BD50" s="84"/>
    </row>
    <row r="51" s="4" customFormat="1" ht="32.4" customHeight="1">
      <c r="B51" s="76"/>
      <c r="C51" s="97" t="s">
        <v>80</v>
      </c>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9">
        <f>ROUND(SUM(AG52:AG54),2)</f>
        <v>0</v>
      </c>
      <c r="AH51" s="99"/>
      <c r="AI51" s="99"/>
      <c r="AJ51" s="99"/>
      <c r="AK51" s="99"/>
      <c r="AL51" s="99"/>
      <c r="AM51" s="99"/>
      <c r="AN51" s="100">
        <f>SUM(AG51,AT51)</f>
        <v>0</v>
      </c>
      <c r="AO51" s="100"/>
      <c r="AP51" s="100"/>
      <c r="AQ51" s="101" t="s">
        <v>5</v>
      </c>
      <c r="AR51" s="76"/>
      <c r="AS51" s="102">
        <f>ROUND(SUM(AS52:AS54),2)</f>
        <v>0</v>
      </c>
      <c r="AT51" s="103">
        <f>ROUND(SUM(AV51:AW51),2)</f>
        <v>0</v>
      </c>
      <c r="AU51" s="104">
        <f>ROUND(SUM(AU52:AU54),5)</f>
        <v>0</v>
      </c>
      <c r="AV51" s="103">
        <f>ROUND(AZ51*L26,2)</f>
        <v>0</v>
      </c>
      <c r="AW51" s="103">
        <f>ROUND(BA51*L27,2)</f>
        <v>0</v>
      </c>
      <c r="AX51" s="103">
        <f>ROUND(BB51*L26,2)</f>
        <v>0</v>
      </c>
      <c r="AY51" s="103">
        <f>ROUND(BC51*L27,2)</f>
        <v>0</v>
      </c>
      <c r="AZ51" s="103">
        <f>ROUND(SUM(AZ52:AZ54),2)</f>
        <v>0</v>
      </c>
      <c r="BA51" s="103">
        <f>ROUND(SUM(BA52:BA54),2)</f>
        <v>0</v>
      </c>
      <c r="BB51" s="103">
        <f>ROUND(SUM(BB52:BB54),2)</f>
        <v>0</v>
      </c>
      <c r="BC51" s="103">
        <f>ROUND(SUM(BC52:BC54),2)</f>
        <v>0</v>
      </c>
      <c r="BD51" s="105">
        <f>ROUND(SUM(BD52:BD54),2)</f>
        <v>0</v>
      </c>
      <c r="BS51" s="77" t="s">
        <v>81</v>
      </c>
      <c r="BT51" s="77" t="s">
        <v>82</v>
      </c>
      <c r="BU51" s="106" t="s">
        <v>83</v>
      </c>
      <c r="BV51" s="77" t="s">
        <v>84</v>
      </c>
      <c r="BW51" s="77" t="s">
        <v>7</v>
      </c>
      <c r="BX51" s="77" t="s">
        <v>85</v>
      </c>
      <c r="CL51" s="77" t="s">
        <v>22</v>
      </c>
    </row>
    <row r="52" s="5" customFormat="1" ht="16.5" customHeight="1">
      <c r="A52" s="107" t="s">
        <v>86</v>
      </c>
      <c r="B52" s="108"/>
      <c r="C52" s="109"/>
      <c r="D52" s="110" t="s">
        <v>87</v>
      </c>
      <c r="E52" s="110"/>
      <c r="F52" s="110"/>
      <c r="G52" s="110"/>
      <c r="H52" s="110"/>
      <c r="I52" s="111"/>
      <c r="J52" s="110" t="s">
        <v>88</v>
      </c>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2">
        <f>'1 - SO 201 Lávka přes Sitku'!J27</f>
        <v>0</v>
      </c>
      <c r="AH52" s="111"/>
      <c r="AI52" s="111"/>
      <c r="AJ52" s="111"/>
      <c r="AK52" s="111"/>
      <c r="AL52" s="111"/>
      <c r="AM52" s="111"/>
      <c r="AN52" s="112">
        <f>SUM(AG52,AT52)</f>
        <v>0</v>
      </c>
      <c r="AO52" s="111"/>
      <c r="AP52" s="111"/>
      <c r="AQ52" s="113" t="s">
        <v>89</v>
      </c>
      <c r="AR52" s="108"/>
      <c r="AS52" s="114">
        <v>0</v>
      </c>
      <c r="AT52" s="115">
        <f>ROUND(SUM(AV52:AW52),2)</f>
        <v>0</v>
      </c>
      <c r="AU52" s="116">
        <f>'1 - SO 201 Lávka přes Sitku'!P89</f>
        <v>0</v>
      </c>
      <c r="AV52" s="115">
        <f>'1 - SO 201 Lávka přes Sitku'!J30</f>
        <v>0</v>
      </c>
      <c r="AW52" s="115">
        <f>'1 - SO 201 Lávka přes Sitku'!J31</f>
        <v>0</v>
      </c>
      <c r="AX52" s="115">
        <f>'1 - SO 201 Lávka přes Sitku'!J32</f>
        <v>0</v>
      </c>
      <c r="AY52" s="115">
        <f>'1 - SO 201 Lávka přes Sitku'!J33</f>
        <v>0</v>
      </c>
      <c r="AZ52" s="115">
        <f>'1 - SO 201 Lávka přes Sitku'!F30</f>
        <v>0</v>
      </c>
      <c r="BA52" s="115">
        <f>'1 - SO 201 Lávka přes Sitku'!F31</f>
        <v>0</v>
      </c>
      <c r="BB52" s="115">
        <f>'1 - SO 201 Lávka přes Sitku'!F32</f>
        <v>0</v>
      </c>
      <c r="BC52" s="115">
        <f>'1 - SO 201 Lávka přes Sitku'!F33</f>
        <v>0</v>
      </c>
      <c r="BD52" s="117">
        <f>'1 - SO 201 Lávka přes Sitku'!F34</f>
        <v>0</v>
      </c>
      <c r="BT52" s="118" t="s">
        <v>87</v>
      </c>
      <c r="BV52" s="118" t="s">
        <v>84</v>
      </c>
      <c r="BW52" s="118" t="s">
        <v>90</v>
      </c>
      <c r="BX52" s="118" t="s">
        <v>7</v>
      </c>
      <c r="CL52" s="118" t="s">
        <v>22</v>
      </c>
      <c r="CM52" s="118" t="s">
        <v>91</v>
      </c>
    </row>
    <row r="53" s="5" customFormat="1" ht="16.5" customHeight="1">
      <c r="A53" s="107" t="s">
        <v>86</v>
      </c>
      <c r="B53" s="108"/>
      <c r="C53" s="109"/>
      <c r="D53" s="110" t="s">
        <v>92</v>
      </c>
      <c r="E53" s="110"/>
      <c r="F53" s="110"/>
      <c r="G53" s="110"/>
      <c r="H53" s="110"/>
      <c r="I53" s="111"/>
      <c r="J53" s="110" t="s">
        <v>93</v>
      </c>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2">
        <f>'ON.1 - Ostatní náklady'!J27</f>
        <v>0</v>
      </c>
      <c r="AH53" s="111"/>
      <c r="AI53" s="111"/>
      <c r="AJ53" s="111"/>
      <c r="AK53" s="111"/>
      <c r="AL53" s="111"/>
      <c r="AM53" s="111"/>
      <c r="AN53" s="112">
        <f>SUM(AG53,AT53)</f>
        <v>0</v>
      </c>
      <c r="AO53" s="111"/>
      <c r="AP53" s="111"/>
      <c r="AQ53" s="113" t="s">
        <v>94</v>
      </c>
      <c r="AR53" s="108"/>
      <c r="AS53" s="114">
        <v>0</v>
      </c>
      <c r="AT53" s="115">
        <f>ROUND(SUM(AV53:AW53),2)</f>
        <v>0</v>
      </c>
      <c r="AU53" s="116">
        <f>'ON.1 - Ostatní náklady'!P77</f>
        <v>0</v>
      </c>
      <c r="AV53" s="115">
        <f>'ON.1 - Ostatní náklady'!J30</f>
        <v>0</v>
      </c>
      <c r="AW53" s="115">
        <f>'ON.1 - Ostatní náklady'!J31</f>
        <v>0</v>
      </c>
      <c r="AX53" s="115">
        <f>'ON.1 - Ostatní náklady'!J32</f>
        <v>0</v>
      </c>
      <c r="AY53" s="115">
        <f>'ON.1 - Ostatní náklady'!J33</f>
        <v>0</v>
      </c>
      <c r="AZ53" s="115">
        <f>'ON.1 - Ostatní náklady'!F30</f>
        <v>0</v>
      </c>
      <c r="BA53" s="115">
        <f>'ON.1 - Ostatní náklady'!F31</f>
        <v>0</v>
      </c>
      <c r="BB53" s="115">
        <f>'ON.1 - Ostatní náklady'!F32</f>
        <v>0</v>
      </c>
      <c r="BC53" s="115">
        <f>'ON.1 - Ostatní náklady'!F33</f>
        <v>0</v>
      </c>
      <c r="BD53" s="117">
        <f>'ON.1 - Ostatní náklady'!F34</f>
        <v>0</v>
      </c>
      <c r="BT53" s="118" t="s">
        <v>87</v>
      </c>
      <c r="BV53" s="118" t="s">
        <v>84</v>
      </c>
      <c r="BW53" s="118" t="s">
        <v>95</v>
      </c>
      <c r="BX53" s="118" t="s">
        <v>7</v>
      </c>
      <c r="CL53" s="118" t="s">
        <v>96</v>
      </c>
      <c r="CM53" s="118" t="s">
        <v>91</v>
      </c>
    </row>
    <row r="54" s="5" customFormat="1" ht="16.5" customHeight="1">
      <c r="A54" s="107" t="s">
        <v>86</v>
      </c>
      <c r="B54" s="108"/>
      <c r="C54" s="109"/>
      <c r="D54" s="110" t="s">
        <v>97</v>
      </c>
      <c r="E54" s="110"/>
      <c r="F54" s="110"/>
      <c r="G54" s="110"/>
      <c r="H54" s="110"/>
      <c r="I54" s="111"/>
      <c r="J54" s="110" t="s">
        <v>98</v>
      </c>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2">
        <f>'VRN.1 - Vedlejší rozpočto...'!J27</f>
        <v>0</v>
      </c>
      <c r="AH54" s="111"/>
      <c r="AI54" s="111"/>
      <c r="AJ54" s="111"/>
      <c r="AK54" s="111"/>
      <c r="AL54" s="111"/>
      <c r="AM54" s="111"/>
      <c r="AN54" s="112">
        <f>SUM(AG54,AT54)</f>
        <v>0</v>
      </c>
      <c r="AO54" s="111"/>
      <c r="AP54" s="111"/>
      <c r="AQ54" s="113" t="s">
        <v>99</v>
      </c>
      <c r="AR54" s="108"/>
      <c r="AS54" s="119">
        <v>0</v>
      </c>
      <c r="AT54" s="120">
        <f>ROUND(SUM(AV54:AW54),2)</f>
        <v>0</v>
      </c>
      <c r="AU54" s="121">
        <f>'VRN.1 - Vedlejší rozpočto...'!P77</f>
        <v>0</v>
      </c>
      <c r="AV54" s="120">
        <f>'VRN.1 - Vedlejší rozpočto...'!J30</f>
        <v>0</v>
      </c>
      <c r="AW54" s="120">
        <f>'VRN.1 - Vedlejší rozpočto...'!J31</f>
        <v>0</v>
      </c>
      <c r="AX54" s="120">
        <f>'VRN.1 - Vedlejší rozpočto...'!J32</f>
        <v>0</v>
      </c>
      <c r="AY54" s="120">
        <f>'VRN.1 - Vedlejší rozpočto...'!J33</f>
        <v>0</v>
      </c>
      <c r="AZ54" s="120">
        <f>'VRN.1 - Vedlejší rozpočto...'!F30</f>
        <v>0</v>
      </c>
      <c r="BA54" s="120">
        <f>'VRN.1 - Vedlejší rozpočto...'!F31</f>
        <v>0</v>
      </c>
      <c r="BB54" s="120">
        <f>'VRN.1 - Vedlejší rozpočto...'!F32</f>
        <v>0</v>
      </c>
      <c r="BC54" s="120">
        <f>'VRN.1 - Vedlejší rozpočto...'!F33</f>
        <v>0</v>
      </c>
      <c r="BD54" s="122">
        <f>'VRN.1 - Vedlejší rozpočto...'!F34</f>
        <v>0</v>
      </c>
      <c r="BT54" s="118" t="s">
        <v>87</v>
      </c>
      <c r="BV54" s="118" t="s">
        <v>84</v>
      </c>
      <c r="BW54" s="118" t="s">
        <v>100</v>
      </c>
      <c r="BX54" s="118" t="s">
        <v>7</v>
      </c>
      <c r="CL54" s="118" t="s">
        <v>96</v>
      </c>
      <c r="CM54" s="118" t="s">
        <v>91</v>
      </c>
    </row>
    <row r="55" s="1" customFormat="1" ht="30" customHeight="1">
      <c r="B55" s="47"/>
      <c r="AR55" s="47"/>
    </row>
    <row r="56" s="1" customFormat="1" ht="6.96" customHeight="1">
      <c r="B56" s="68"/>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47"/>
    </row>
  </sheetData>
  <mergeCells count="4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 ref="W28:AE28"/>
    <mergeCell ref="AK28:AO28"/>
    <mergeCell ref="L29:O29"/>
    <mergeCell ref="W29:AE29"/>
    <mergeCell ref="AK29:AO29"/>
    <mergeCell ref="L30:O30"/>
    <mergeCell ref="W30:AE30"/>
    <mergeCell ref="AK30:AO30"/>
    <mergeCell ref="X32:AB32"/>
    <mergeCell ref="AK32:AO32"/>
    <mergeCell ref="L42:AO42"/>
    <mergeCell ref="AM44:AN44"/>
    <mergeCell ref="AM46:AP46"/>
    <mergeCell ref="AS46:AT48"/>
    <mergeCell ref="C49:G49"/>
    <mergeCell ref="I49:AF49"/>
    <mergeCell ref="AG49:AM49"/>
    <mergeCell ref="AN49:AP49"/>
    <mergeCell ref="AN52:AP52"/>
    <mergeCell ref="AG52:AM52"/>
    <mergeCell ref="D52:H52"/>
    <mergeCell ref="J52:AF52"/>
    <mergeCell ref="AN53:AP53"/>
    <mergeCell ref="AG53:AM53"/>
    <mergeCell ref="D53:H53"/>
    <mergeCell ref="J53:AF53"/>
    <mergeCell ref="AN54:AP54"/>
    <mergeCell ref="AG54:AM54"/>
    <mergeCell ref="D54:H54"/>
    <mergeCell ref="J54:AF54"/>
    <mergeCell ref="AG51:AM51"/>
    <mergeCell ref="AN51:AP51"/>
    <mergeCell ref="AR2:BE2"/>
  </mergeCells>
  <hyperlinks>
    <hyperlink ref="K1:S1" location="C2" display="1) Rekapitulace stavby"/>
    <hyperlink ref="W1:AI1" location="C51" display="2) Rekapitulace objektů stavby a soupisů prací"/>
    <hyperlink ref="A52" location="'1 - SO 201 Lávka přes Sitku'!C2" display="/"/>
    <hyperlink ref="A53" location="'ON.1 - Ostatní náklady'!C2" display="/"/>
    <hyperlink ref="A54" location="'VRN.1 - Vedlejší rozpočto...'!C2" displa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pane activePane="bottomLeft" state="frozen" topLeftCell="A2" ySplit="1"/>
    </sheetView>
  </sheetViews>
  <cols>
    <col min="1" max="1" width="8.33" customWidth="1"/>
    <col min="2" max="2" width="1.67" customWidth="1"/>
    <col min="3" max="3" width="4.17" customWidth="1"/>
    <col min="4" max="4" width="4.33" customWidth="1"/>
    <col min="5" max="5" width="17.17" customWidth="1"/>
    <col min="6" max="6" width="75" customWidth="1"/>
    <col min="7" max="7" width="8.67" customWidth="1"/>
    <col min="8" max="8" width="11.17" customWidth="1"/>
    <col min="9" max="9" width="12.67" style="123" customWidth="1"/>
    <col min="10" max="10" width="23.5" customWidth="1"/>
    <col min="11" max="11" width="15.5" customWidth="1"/>
    <col min="13" max="13" width="9.33" hidden="1"/>
    <col min="14" max="14" width="9.33" hidden="1"/>
    <col min="15" max="15" width="9.33" hidden="1"/>
    <col min="16" max="16" width="9.33" hidden="1"/>
    <col min="17" max="17" width="9.33" hidden="1"/>
    <col min="18" max="18" width="9.33" hidden="1"/>
    <col min="19" max="19" width="8.17" hidden="1" customWidth="1"/>
    <col min="20" max="20" width="29.6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1" ht="21.84" customHeight="1">
      <c r="A1" s="20"/>
      <c r="B1" s="124"/>
      <c r="C1" s="124"/>
      <c r="D1" s="125" t="s">
        <v>1</v>
      </c>
      <c r="E1" s="124"/>
      <c r="F1" s="126" t="s">
        <v>101</v>
      </c>
      <c r="G1" s="126" t="s">
        <v>102</v>
      </c>
      <c r="H1" s="126"/>
      <c r="I1" s="127"/>
      <c r="J1" s="126" t="s">
        <v>103</v>
      </c>
      <c r="K1" s="125" t="s">
        <v>104</v>
      </c>
      <c r="L1" s="126" t="s">
        <v>105</v>
      </c>
      <c r="M1" s="126"/>
      <c r="N1" s="126"/>
      <c r="O1" s="126"/>
      <c r="P1" s="126"/>
      <c r="Q1" s="126"/>
      <c r="R1" s="126"/>
      <c r="S1" s="126"/>
      <c r="T1" s="126"/>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ht="36.96" customHeight="1">
      <c r="L2" s="23" t="s">
        <v>8</v>
      </c>
      <c r="AT2" s="24" t="s">
        <v>90</v>
      </c>
    </row>
    <row r="3" ht="6.96" customHeight="1">
      <c r="B3" s="25"/>
      <c r="C3" s="26"/>
      <c r="D3" s="26"/>
      <c r="E3" s="26"/>
      <c r="F3" s="26"/>
      <c r="G3" s="26"/>
      <c r="H3" s="26"/>
      <c r="I3" s="128"/>
      <c r="J3" s="26"/>
      <c r="K3" s="27"/>
      <c r="AT3" s="24" t="s">
        <v>91</v>
      </c>
    </row>
    <row r="4" ht="36.96" customHeight="1">
      <c r="B4" s="28"/>
      <c r="C4" s="29"/>
      <c r="D4" s="30" t="s">
        <v>106</v>
      </c>
      <c r="E4" s="29"/>
      <c r="F4" s="29"/>
      <c r="G4" s="29"/>
      <c r="H4" s="29"/>
      <c r="I4" s="129"/>
      <c r="J4" s="29"/>
      <c r="K4" s="31"/>
      <c r="M4" s="32" t="s">
        <v>13</v>
      </c>
      <c r="AT4" s="24" t="s">
        <v>6</v>
      </c>
    </row>
    <row r="5" ht="6.96" customHeight="1">
      <c r="B5" s="28"/>
      <c r="C5" s="29"/>
      <c r="D5" s="29"/>
      <c r="E5" s="29"/>
      <c r="F5" s="29"/>
      <c r="G5" s="29"/>
      <c r="H5" s="29"/>
      <c r="I5" s="129"/>
      <c r="J5" s="29"/>
      <c r="K5" s="31"/>
    </row>
    <row r="6">
      <c r="B6" s="28"/>
      <c r="C6" s="29"/>
      <c r="D6" s="40" t="s">
        <v>19</v>
      </c>
      <c r="E6" s="29"/>
      <c r="F6" s="29"/>
      <c r="G6" s="29"/>
      <c r="H6" s="29"/>
      <c r="I6" s="129"/>
      <c r="J6" s="29"/>
      <c r="K6" s="31"/>
    </row>
    <row r="7" ht="16.5" customHeight="1">
      <c r="B7" s="28"/>
      <c r="C7" s="29"/>
      <c r="D7" s="29"/>
      <c r="E7" s="130" t="str">
        <f>'Rekapitulace stavby'!K6</f>
        <v>Lávka přes Sitku na trase Štěpánov - Olomouc - Černovír</v>
      </c>
      <c r="F7" s="40"/>
      <c r="G7" s="40"/>
      <c r="H7" s="40"/>
      <c r="I7" s="129"/>
      <c r="J7" s="29"/>
      <c r="K7" s="31"/>
    </row>
    <row r="8" s="1" customFormat="1">
      <c r="B8" s="47"/>
      <c r="C8" s="48"/>
      <c r="D8" s="40" t="s">
        <v>107</v>
      </c>
      <c r="E8" s="48"/>
      <c r="F8" s="48"/>
      <c r="G8" s="48"/>
      <c r="H8" s="48"/>
      <c r="I8" s="131"/>
      <c r="J8" s="48"/>
      <c r="K8" s="52"/>
    </row>
    <row r="9" s="1" customFormat="1" ht="36.96" customHeight="1">
      <c r="B9" s="47"/>
      <c r="C9" s="48"/>
      <c r="D9" s="48"/>
      <c r="E9" s="132" t="s">
        <v>108</v>
      </c>
      <c r="F9" s="48"/>
      <c r="G9" s="48"/>
      <c r="H9" s="48"/>
      <c r="I9" s="131"/>
      <c r="J9" s="48"/>
      <c r="K9" s="52"/>
    </row>
    <row r="10" s="1" customFormat="1">
      <c r="B10" s="47"/>
      <c r="C10" s="48"/>
      <c r="D10" s="48"/>
      <c r="E10" s="48"/>
      <c r="F10" s="48"/>
      <c r="G10" s="48"/>
      <c r="H10" s="48"/>
      <c r="I10" s="131"/>
      <c r="J10" s="48"/>
      <c r="K10" s="52"/>
    </row>
    <row r="11" s="1" customFormat="1" ht="14.4" customHeight="1">
      <c r="B11" s="47"/>
      <c r="C11" s="48"/>
      <c r="D11" s="40" t="s">
        <v>21</v>
      </c>
      <c r="E11" s="48"/>
      <c r="F11" s="35" t="s">
        <v>22</v>
      </c>
      <c r="G11" s="48"/>
      <c r="H11" s="48"/>
      <c r="I11" s="133" t="s">
        <v>23</v>
      </c>
      <c r="J11" s="35" t="s">
        <v>109</v>
      </c>
      <c r="K11" s="52"/>
    </row>
    <row r="12" s="1" customFormat="1" ht="14.4" customHeight="1">
      <c r="B12" s="47"/>
      <c r="C12" s="48"/>
      <c r="D12" s="40" t="s">
        <v>25</v>
      </c>
      <c r="E12" s="48"/>
      <c r="F12" s="35" t="s">
        <v>26</v>
      </c>
      <c r="G12" s="48"/>
      <c r="H12" s="48"/>
      <c r="I12" s="133" t="s">
        <v>27</v>
      </c>
      <c r="J12" s="134" t="str">
        <f>'Rekapitulace stavby'!AN8</f>
        <v>5. 11. 2018</v>
      </c>
      <c r="K12" s="52"/>
    </row>
    <row r="13" s="1" customFormat="1" ht="21.84" customHeight="1">
      <c r="B13" s="47"/>
      <c r="C13" s="48"/>
      <c r="D13" s="34" t="s">
        <v>29</v>
      </c>
      <c r="E13" s="48"/>
      <c r="F13" s="42" t="s">
        <v>30</v>
      </c>
      <c r="G13" s="48"/>
      <c r="H13" s="48"/>
      <c r="I13" s="135" t="s">
        <v>31</v>
      </c>
      <c r="J13" s="42" t="s">
        <v>32</v>
      </c>
      <c r="K13" s="52"/>
    </row>
    <row r="14" s="1" customFormat="1" ht="14.4" customHeight="1">
      <c r="B14" s="47"/>
      <c r="C14" s="48"/>
      <c r="D14" s="40" t="s">
        <v>33</v>
      </c>
      <c r="E14" s="48"/>
      <c r="F14" s="48"/>
      <c r="G14" s="48"/>
      <c r="H14" s="48"/>
      <c r="I14" s="133" t="s">
        <v>34</v>
      </c>
      <c r="J14" s="35" t="s">
        <v>35</v>
      </c>
      <c r="K14" s="52"/>
    </row>
    <row r="15" s="1" customFormat="1" ht="18" customHeight="1">
      <c r="B15" s="47"/>
      <c r="C15" s="48"/>
      <c r="D15" s="48"/>
      <c r="E15" s="35" t="s">
        <v>36</v>
      </c>
      <c r="F15" s="48"/>
      <c r="G15" s="48"/>
      <c r="H15" s="48"/>
      <c r="I15" s="133" t="s">
        <v>37</v>
      </c>
      <c r="J15" s="35" t="s">
        <v>38</v>
      </c>
      <c r="K15" s="52"/>
    </row>
    <row r="16" s="1" customFormat="1" ht="6.96" customHeight="1">
      <c r="B16" s="47"/>
      <c r="C16" s="48"/>
      <c r="D16" s="48"/>
      <c r="E16" s="48"/>
      <c r="F16" s="48"/>
      <c r="G16" s="48"/>
      <c r="H16" s="48"/>
      <c r="I16" s="131"/>
      <c r="J16" s="48"/>
      <c r="K16" s="52"/>
    </row>
    <row r="17" s="1" customFormat="1" ht="14.4" customHeight="1">
      <c r="B17" s="47"/>
      <c r="C17" s="48"/>
      <c r="D17" s="40" t="s">
        <v>39</v>
      </c>
      <c r="E17" s="48"/>
      <c r="F17" s="48"/>
      <c r="G17" s="48"/>
      <c r="H17" s="48"/>
      <c r="I17" s="133" t="s">
        <v>34</v>
      </c>
      <c r="J17" s="35" t="str">
        <f>IF('Rekapitulace stavby'!AN13="Vyplň údaj","",IF('Rekapitulace stavby'!AN13="","",'Rekapitulace stavby'!AN13))</f>
        <v/>
      </c>
      <c r="K17" s="52"/>
    </row>
    <row r="18" s="1" customFormat="1" ht="18" customHeight="1">
      <c r="B18" s="47"/>
      <c r="C18" s="48"/>
      <c r="D18" s="48"/>
      <c r="E18" s="35" t="str">
        <f>IF('Rekapitulace stavby'!E14="Vyplň údaj","",IF('Rekapitulace stavby'!E14="","",'Rekapitulace stavby'!E14))</f>
        <v/>
      </c>
      <c r="F18" s="48"/>
      <c r="G18" s="48"/>
      <c r="H18" s="48"/>
      <c r="I18" s="133" t="s">
        <v>37</v>
      </c>
      <c r="J18" s="35" t="str">
        <f>IF('Rekapitulace stavby'!AN14="Vyplň údaj","",IF('Rekapitulace stavby'!AN14="","",'Rekapitulace stavby'!AN14))</f>
        <v/>
      </c>
      <c r="K18" s="52"/>
    </row>
    <row r="19" s="1" customFormat="1" ht="6.96" customHeight="1">
      <c r="B19" s="47"/>
      <c r="C19" s="48"/>
      <c r="D19" s="48"/>
      <c r="E19" s="48"/>
      <c r="F19" s="48"/>
      <c r="G19" s="48"/>
      <c r="H19" s="48"/>
      <c r="I19" s="131"/>
      <c r="J19" s="48"/>
      <c r="K19" s="52"/>
    </row>
    <row r="20" s="1" customFormat="1" ht="14.4" customHeight="1">
      <c r="B20" s="47"/>
      <c r="C20" s="48"/>
      <c r="D20" s="40" t="s">
        <v>41</v>
      </c>
      <c r="E20" s="48"/>
      <c r="F20" s="48"/>
      <c r="G20" s="48"/>
      <c r="H20" s="48"/>
      <c r="I20" s="133" t="s">
        <v>34</v>
      </c>
      <c r="J20" s="35" t="s">
        <v>42</v>
      </c>
      <c r="K20" s="52"/>
    </row>
    <row r="21" s="1" customFormat="1" ht="18" customHeight="1">
      <c r="B21" s="47"/>
      <c r="C21" s="48"/>
      <c r="D21" s="48"/>
      <c r="E21" s="35" t="s">
        <v>43</v>
      </c>
      <c r="F21" s="48"/>
      <c r="G21" s="48"/>
      <c r="H21" s="48"/>
      <c r="I21" s="133" t="s">
        <v>37</v>
      </c>
      <c r="J21" s="35" t="s">
        <v>44</v>
      </c>
      <c r="K21" s="52"/>
    </row>
    <row r="22" s="1" customFormat="1" ht="6.96" customHeight="1">
      <c r="B22" s="47"/>
      <c r="C22" s="48"/>
      <c r="D22" s="48"/>
      <c r="E22" s="48"/>
      <c r="F22" s="48"/>
      <c r="G22" s="48"/>
      <c r="H22" s="48"/>
      <c r="I22" s="131"/>
      <c r="J22" s="48"/>
      <c r="K22" s="52"/>
    </row>
    <row r="23" s="1" customFormat="1" ht="14.4" customHeight="1">
      <c r="B23" s="47"/>
      <c r="C23" s="48"/>
      <c r="D23" s="40" t="s">
        <v>46</v>
      </c>
      <c r="E23" s="48"/>
      <c r="F23" s="48"/>
      <c r="G23" s="48"/>
      <c r="H23" s="48"/>
      <c r="I23" s="131"/>
      <c r="J23" s="48"/>
      <c r="K23" s="52"/>
    </row>
    <row r="24" s="6" customFormat="1" ht="71.25" customHeight="1">
      <c r="B24" s="136"/>
      <c r="C24" s="137"/>
      <c r="D24" s="137"/>
      <c r="E24" s="45" t="s">
        <v>47</v>
      </c>
      <c r="F24" s="45"/>
      <c r="G24" s="45"/>
      <c r="H24" s="45"/>
      <c r="I24" s="138"/>
      <c r="J24" s="137"/>
      <c r="K24" s="139"/>
    </row>
    <row r="25" s="1" customFormat="1" ht="6.96" customHeight="1">
      <c r="B25" s="47"/>
      <c r="C25" s="48"/>
      <c r="D25" s="48"/>
      <c r="E25" s="48"/>
      <c r="F25" s="48"/>
      <c r="G25" s="48"/>
      <c r="H25" s="48"/>
      <c r="I25" s="131"/>
      <c r="J25" s="48"/>
      <c r="K25" s="52"/>
    </row>
    <row r="26" s="1" customFormat="1" ht="6.96" customHeight="1">
      <c r="B26" s="47"/>
      <c r="C26" s="48"/>
      <c r="D26" s="83"/>
      <c r="E26" s="83"/>
      <c r="F26" s="83"/>
      <c r="G26" s="83"/>
      <c r="H26" s="83"/>
      <c r="I26" s="140"/>
      <c r="J26" s="83"/>
      <c r="K26" s="141"/>
    </row>
    <row r="27" s="1" customFormat="1" ht="25.44" customHeight="1">
      <c r="B27" s="47"/>
      <c r="C27" s="48"/>
      <c r="D27" s="142" t="s">
        <v>48</v>
      </c>
      <c r="E27" s="48"/>
      <c r="F27" s="48"/>
      <c r="G27" s="48"/>
      <c r="H27" s="48"/>
      <c r="I27" s="131"/>
      <c r="J27" s="143">
        <f>ROUND(J89,2)</f>
        <v>0</v>
      </c>
      <c r="K27" s="52"/>
    </row>
    <row r="28" s="1" customFormat="1" ht="6.96" customHeight="1">
      <c r="B28" s="47"/>
      <c r="C28" s="48"/>
      <c r="D28" s="83"/>
      <c r="E28" s="83"/>
      <c r="F28" s="83"/>
      <c r="G28" s="83"/>
      <c r="H28" s="83"/>
      <c r="I28" s="140"/>
      <c r="J28" s="83"/>
      <c r="K28" s="141"/>
    </row>
    <row r="29" s="1" customFormat="1" ht="14.4" customHeight="1">
      <c r="B29" s="47"/>
      <c r="C29" s="48"/>
      <c r="D29" s="48"/>
      <c r="E29" s="48"/>
      <c r="F29" s="53" t="s">
        <v>50</v>
      </c>
      <c r="G29" s="48"/>
      <c r="H29" s="48"/>
      <c r="I29" s="144" t="s">
        <v>49</v>
      </c>
      <c r="J29" s="53" t="s">
        <v>51</v>
      </c>
      <c r="K29" s="52"/>
    </row>
    <row r="30" s="1" customFormat="1" ht="14.4" customHeight="1">
      <c r="B30" s="47"/>
      <c r="C30" s="48"/>
      <c r="D30" s="56" t="s">
        <v>52</v>
      </c>
      <c r="E30" s="56" t="s">
        <v>53</v>
      </c>
      <c r="F30" s="145">
        <f>ROUND(SUM(BE89:BE596), 2)</f>
        <v>0</v>
      </c>
      <c r="G30" s="48"/>
      <c r="H30" s="48"/>
      <c r="I30" s="146">
        <v>0.20999999999999999</v>
      </c>
      <c r="J30" s="145">
        <f>ROUND(ROUND((SUM(BE89:BE596)), 2)*I30, 2)</f>
        <v>0</v>
      </c>
      <c r="K30" s="52"/>
    </row>
    <row r="31" s="1" customFormat="1" ht="14.4" customHeight="1">
      <c r="B31" s="47"/>
      <c r="C31" s="48"/>
      <c r="D31" s="48"/>
      <c r="E31" s="56" t="s">
        <v>54</v>
      </c>
      <c r="F31" s="145">
        <f>ROUND(SUM(BF89:BF596), 2)</f>
        <v>0</v>
      </c>
      <c r="G31" s="48"/>
      <c r="H31" s="48"/>
      <c r="I31" s="146">
        <v>0.14999999999999999</v>
      </c>
      <c r="J31" s="145">
        <f>ROUND(ROUND((SUM(BF89:BF596)), 2)*I31, 2)</f>
        <v>0</v>
      </c>
      <c r="K31" s="52"/>
    </row>
    <row r="32" hidden="1" s="1" customFormat="1" ht="14.4" customHeight="1">
      <c r="B32" s="47"/>
      <c r="C32" s="48"/>
      <c r="D32" s="48"/>
      <c r="E32" s="56" t="s">
        <v>55</v>
      </c>
      <c r="F32" s="145">
        <f>ROUND(SUM(BG89:BG596), 2)</f>
        <v>0</v>
      </c>
      <c r="G32" s="48"/>
      <c r="H32" s="48"/>
      <c r="I32" s="146">
        <v>0.20999999999999999</v>
      </c>
      <c r="J32" s="145">
        <v>0</v>
      </c>
      <c r="K32" s="52"/>
    </row>
    <row r="33" hidden="1" s="1" customFormat="1" ht="14.4" customHeight="1">
      <c r="B33" s="47"/>
      <c r="C33" s="48"/>
      <c r="D33" s="48"/>
      <c r="E33" s="56" t="s">
        <v>56</v>
      </c>
      <c r="F33" s="145">
        <f>ROUND(SUM(BH89:BH596), 2)</f>
        <v>0</v>
      </c>
      <c r="G33" s="48"/>
      <c r="H33" s="48"/>
      <c r="I33" s="146">
        <v>0.14999999999999999</v>
      </c>
      <c r="J33" s="145">
        <v>0</v>
      </c>
      <c r="K33" s="52"/>
    </row>
    <row r="34" hidden="1" s="1" customFormat="1" ht="14.4" customHeight="1">
      <c r="B34" s="47"/>
      <c r="C34" s="48"/>
      <c r="D34" s="48"/>
      <c r="E34" s="56" t="s">
        <v>57</v>
      </c>
      <c r="F34" s="145">
        <f>ROUND(SUM(BI89:BI596), 2)</f>
        <v>0</v>
      </c>
      <c r="G34" s="48"/>
      <c r="H34" s="48"/>
      <c r="I34" s="146">
        <v>0</v>
      </c>
      <c r="J34" s="145">
        <v>0</v>
      </c>
      <c r="K34" s="52"/>
    </row>
    <row r="35" s="1" customFormat="1" ht="6.96" customHeight="1">
      <c r="B35" s="47"/>
      <c r="C35" s="48"/>
      <c r="D35" s="48"/>
      <c r="E35" s="48"/>
      <c r="F35" s="48"/>
      <c r="G35" s="48"/>
      <c r="H35" s="48"/>
      <c r="I35" s="131"/>
      <c r="J35" s="48"/>
      <c r="K35" s="52"/>
    </row>
    <row r="36" s="1" customFormat="1" ht="25.44" customHeight="1">
      <c r="B36" s="47"/>
      <c r="C36" s="147"/>
      <c r="D36" s="148" t="s">
        <v>58</v>
      </c>
      <c r="E36" s="89"/>
      <c r="F36" s="89"/>
      <c r="G36" s="149" t="s">
        <v>59</v>
      </c>
      <c r="H36" s="150" t="s">
        <v>60</v>
      </c>
      <c r="I36" s="151"/>
      <c r="J36" s="152">
        <f>SUM(J27:J34)</f>
        <v>0</v>
      </c>
      <c r="K36" s="153"/>
    </row>
    <row r="37" s="1" customFormat="1" ht="14.4" customHeight="1">
      <c r="B37" s="68"/>
      <c r="C37" s="69"/>
      <c r="D37" s="69"/>
      <c r="E37" s="69"/>
      <c r="F37" s="69"/>
      <c r="G37" s="69"/>
      <c r="H37" s="69"/>
      <c r="I37" s="154"/>
      <c r="J37" s="69"/>
      <c r="K37" s="70"/>
    </row>
    <row r="41" s="1" customFormat="1" ht="6.96" customHeight="1">
      <c r="B41" s="71"/>
      <c r="C41" s="72"/>
      <c r="D41" s="72"/>
      <c r="E41" s="72"/>
      <c r="F41" s="72"/>
      <c r="G41" s="72"/>
      <c r="H41" s="72"/>
      <c r="I41" s="155"/>
      <c r="J41" s="72"/>
      <c r="K41" s="156"/>
    </row>
    <row r="42" s="1" customFormat="1" ht="36.96" customHeight="1">
      <c r="B42" s="47"/>
      <c r="C42" s="30" t="s">
        <v>110</v>
      </c>
      <c r="D42" s="48"/>
      <c r="E42" s="48"/>
      <c r="F42" s="48"/>
      <c r="G42" s="48"/>
      <c r="H42" s="48"/>
      <c r="I42" s="131"/>
      <c r="J42" s="48"/>
      <c r="K42" s="52"/>
    </row>
    <row r="43" s="1" customFormat="1" ht="6.96" customHeight="1">
      <c r="B43" s="47"/>
      <c r="C43" s="48"/>
      <c r="D43" s="48"/>
      <c r="E43" s="48"/>
      <c r="F43" s="48"/>
      <c r="G43" s="48"/>
      <c r="H43" s="48"/>
      <c r="I43" s="131"/>
      <c r="J43" s="48"/>
      <c r="K43" s="52"/>
    </row>
    <row r="44" s="1" customFormat="1" ht="14.4" customHeight="1">
      <c r="B44" s="47"/>
      <c r="C44" s="40" t="s">
        <v>19</v>
      </c>
      <c r="D44" s="48"/>
      <c r="E44" s="48"/>
      <c r="F44" s="48"/>
      <c r="G44" s="48"/>
      <c r="H44" s="48"/>
      <c r="I44" s="131"/>
      <c r="J44" s="48"/>
      <c r="K44" s="52"/>
    </row>
    <row r="45" s="1" customFormat="1" ht="16.5" customHeight="1">
      <c r="B45" s="47"/>
      <c r="C45" s="48"/>
      <c r="D45" s="48"/>
      <c r="E45" s="130" t="str">
        <f>E7</f>
        <v>Lávka přes Sitku na trase Štěpánov - Olomouc - Černovír</v>
      </c>
      <c r="F45" s="40"/>
      <c r="G45" s="40"/>
      <c r="H45" s="40"/>
      <c r="I45" s="131"/>
      <c r="J45" s="48"/>
      <c r="K45" s="52"/>
    </row>
    <row r="46" s="1" customFormat="1" ht="14.4" customHeight="1">
      <c r="B46" s="47"/>
      <c r="C46" s="40" t="s">
        <v>107</v>
      </c>
      <c r="D46" s="48"/>
      <c r="E46" s="48"/>
      <c r="F46" s="48"/>
      <c r="G46" s="48"/>
      <c r="H46" s="48"/>
      <c r="I46" s="131"/>
      <c r="J46" s="48"/>
      <c r="K46" s="52"/>
    </row>
    <row r="47" s="1" customFormat="1" ht="17.25" customHeight="1">
      <c r="B47" s="47"/>
      <c r="C47" s="48"/>
      <c r="D47" s="48"/>
      <c r="E47" s="132" t="str">
        <f>E9</f>
        <v>1 - SO 201 Lávka přes Sitku</v>
      </c>
      <c r="F47" s="48"/>
      <c r="G47" s="48"/>
      <c r="H47" s="48"/>
      <c r="I47" s="131"/>
      <c r="J47" s="48"/>
      <c r="K47" s="52"/>
    </row>
    <row r="48" s="1" customFormat="1" ht="6.96" customHeight="1">
      <c r="B48" s="47"/>
      <c r="C48" s="48"/>
      <c r="D48" s="48"/>
      <c r="E48" s="48"/>
      <c r="F48" s="48"/>
      <c r="G48" s="48"/>
      <c r="H48" s="48"/>
      <c r="I48" s="131"/>
      <c r="J48" s="48"/>
      <c r="K48" s="52"/>
    </row>
    <row r="49" s="1" customFormat="1" ht="18" customHeight="1">
      <c r="B49" s="47"/>
      <c r="C49" s="40" t="s">
        <v>25</v>
      </c>
      <c r="D49" s="48"/>
      <c r="E49" s="48"/>
      <c r="F49" s="35" t="str">
        <f>F12</f>
        <v>Olomouc</v>
      </c>
      <c r="G49" s="48"/>
      <c r="H49" s="48"/>
      <c r="I49" s="133" t="s">
        <v>27</v>
      </c>
      <c r="J49" s="134" t="str">
        <f>IF(J12="","",J12)</f>
        <v>5. 11. 2018</v>
      </c>
      <c r="K49" s="52"/>
    </row>
    <row r="50" s="1" customFormat="1" ht="6.96" customHeight="1">
      <c r="B50" s="47"/>
      <c r="C50" s="48"/>
      <c r="D50" s="48"/>
      <c r="E50" s="48"/>
      <c r="F50" s="48"/>
      <c r="G50" s="48"/>
      <c r="H50" s="48"/>
      <c r="I50" s="131"/>
      <c r="J50" s="48"/>
      <c r="K50" s="52"/>
    </row>
    <row r="51" s="1" customFormat="1">
      <c r="B51" s="47"/>
      <c r="C51" s="40" t="s">
        <v>33</v>
      </c>
      <c r="D51" s="48"/>
      <c r="E51" s="48"/>
      <c r="F51" s="35" t="str">
        <f>E15</f>
        <v>Statutární město Olomouc, Horní náměstí 583, Olomo</v>
      </c>
      <c r="G51" s="48"/>
      <c r="H51" s="48"/>
      <c r="I51" s="133" t="s">
        <v>41</v>
      </c>
      <c r="J51" s="45" t="str">
        <f>E21</f>
        <v>MORAVIA CONSULT Olomouc a.s.</v>
      </c>
      <c r="K51" s="52"/>
    </row>
    <row r="52" s="1" customFormat="1" ht="14.4" customHeight="1">
      <c r="B52" s="47"/>
      <c r="C52" s="40" t="s">
        <v>39</v>
      </c>
      <c r="D52" s="48"/>
      <c r="E52" s="48"/>
      <c r="F52" s="35" t="str">
        <f>IF(E18="","",E18)</f>
        <v/>
      </c>
      <c r="G52" s="48"/>
      <c r="H52" s="48"/>
      <c r="I52" s="131"/>
      <c r="J52" s="157"/>
      <c r="K52" s="52"/>
    </row>
    <row r="53" s="1" customFormat="1" ht="10.32" customHeight="1">
      <c r="B53" s="47"/>
      <c r="C53" s="48"/>
      <c r="D53" s="48"/>
      <c r="E53" s="48"/>
      <c r="F53" s="48"/>
      <c r="G53" s="48"/>
      <c r="H53" s="48"/>
      <c r="I53" s="131"/>
      <c r="J53" s="48"/>
      <c r="K53" s="52"/>
    </row>
    <row r="54" s="1" customFormat="1" ht="29.28" customHeight="1">
      <c r="B54" s="47"/>
      <c r="C54" s="158" t="s">
        <v>111</v>
      </c>
      <c r="D54" s="147"/>
      <c r="E54" s="147"/>
      <c r="F54" s="147"/>
      <c r="G54" s="147"/>
      <c r="H54" s="147"/>
      <c r="I54" s="159"/>
      <c r="J54" s="160" t="s">
        <v>112</v>
      </c>
      <c r="K54" s="161"/>
    </row>
    <row r="55" s="1" customFormat="1" ht="10.32" customHeight="1">
      <c r="B55" s="47"/>
      <c r="C55" s="48"/>
      <c r="D55" s="48"/>
      <c r="E55" s="48"/>
      <c r="F55" s="48"/>
      <c r="G55" s="48"/>
      <c r="H55" s="48"/>
      <c r="I55" s="131"/>
      <c r="J55" s="48"/>
      <c r="K55" s="52"/>
    </row>
    <row r="56" s="1" customFormat="1" ht="29.28" customHeight="1">
      <c r="B56" s="47"/>
      <c r="C56" s="162" t="s">
        <v>113</v>
      </c>
      <c r="D56" s="48"/>
      <c r="E56" s="48"/>
      <c r="F56" s="48"/>
      <c r="G56" s="48"/>
      <c r="H56" s="48"/>
      <c r="I56" s="131"/>
      <c r="J56" s="143">
        <f>J89</f>
        <v>0</v>
      </c>
      <c r="K56" s="52"/>
      <c r="AU56" s="24" t="s">
        <v>114</v>
      </c>
    </row>
    <row r="57" s="7" customFormat="1" ht="24.96" customHeight="1">
      <c r="B57" s="163"/>
      <c r="C57" s="164"/>
      <c r="D57" s="165" t="s">
        <v>115</v>
      </c>
      <c r="E57" s="166"/>
      <c r="F57" s="166"/>
      <c r="G57" s="166"/>
      <c r="H57" s="166"/>
      <c r="I57" s="167"/>
      <c r="J57" s="168">
        <f>J90</f>
        <v>0</v>
      </c>
      <c r="K57" s="169"/>
    </row>
    <row r="58" s="8" customFormat="1" ht="19.92" customHeight="1">
      <c r="B58" s="170"/>
      <c r="C58" s="171"/>
      <c r="D58" s="172" t="s">
        <v>116</v>
      </c>
      <c r="E58" s="173"/>
      <c r="F58" s="173"/>
      <c r="G58" s="173"/>
      <c r="H58" s="173"/>
      <c r="I58" s="174"/>
      <c r="J58" s="175">
        <f>J91</f>
        <v>0</v>
      </c>
      <c r="K58" s="176"/>
    </row>
    <row r="59" s="8" customFormat="1" ht="19.92" customHeight="1">
      <c r="B59" s="170"/>
      <c r="C59" s="171"/>
      <c r="D59" s="172" t="s">
        <v>117</v>
      </c>
      <c r="E59" s="173"/>
      <c r="F59" s="173"/>
      <c r="G59" s="173"/>
      <c r="H59" s="173"/>
      <c r="I59" s="174"/>
      <c r="J59" s="175">
        <f>J277</f>
        <v>0</v>
      </c>
      <c r="K59" s="176"/>
    </row>
    <row r="60" s="8" customFormat="1" ht="19.92" customHeight="1">
      <c r="B60" s="170"/>
      <c r="C60" s="171"/>
      <c r="D60" s="172" t="s">
        <v>118</v>
      </c>
      <c r="E60" s="173"/>
      <c r="F60" s="173"/>
      <c r="G60" s="173"/>
      <c r="H60" s="173"/>
      <c r="I60" s="174"/>
      <c r="J60" s="175">
        <f>J323</f>
        <v>0</v>
      </c>
      <c r="K60" s="176"/>
    </row>
    <row r="61" s="8" customFormat="1" ht="19.92" customHeight="1">
      <c r="B61" s="170"/>
      <c r="C61" s="171"/>
      <c r="D61" s="172" t="s">
        <v>119</v>
      </c>
      <c r="E61" s="173"/>
      <c r="F61" s="173"/>
      <c r="G61" s="173"/>
      <c r="H61" s="173"/>
      <c r="I61" s="174"/>
      <c r="J61" s="175">
        <f>J372</f>
        <v>0</v>
      </c>
      <c r="K61" s="176"/>
    </row>
    <row r="62" s="8" customFormat="1" ht="19.92" customHeight="1">
      <c r="B62" s="170"/>
      <c r="C62" s="171"/>
      <c r="D62" s="172" t="s">
        <v>120</v>
      </c>
      <c r="E62" s="173"/>
      <c r="F62" s="173"/>
      <c r="G62" s="173"/>
      <c r="H62" s="173"/>
      <c r="I62" s="174"/>
      <c r="J62" s="175">
        <f>J464</f>
        <v>0</v>
      </c>
      <c r="K62" s="176"/>
    </row>
    <row r="63" s="8" customFormat="1" ht="19.92" customHeight="1">
      <c r="B63" s="170"/>
      <c r="C63" s="171"/>
      <c r="D63" s="172" t="s">
        <v>121</v>
      </c>
      <c r="E63" s="173"/>
      <c r="F63" s="173"/>
      <c r="G63" s="173"/>
      <c r="H63" s="173"/>
      <c r="I63" s="174"/>
      <c r="J63" s="175">
        <f>J504</f>
        <v>0</v>
      </c>
      <c r="K63" s="176"/>
    </row>
    <row r="64" s="8" customFormat="1" ht="19.92" customHeight="1">
      <c r="B64" s="170"/>
      <c r="C64" s="171"/>
      <c r="D64" s="172" t="s">
        <v>122</v>
      </c>
      <c r="E64" s="173"/>
      <c r="F64" s="173"/>
      <c r="G64" s="173"/>
      <c r="H64" s="173"/>
      <c r="I64" s="174"/>
      <c r="J64" s="175">
        <f>J521</f>
        <v>0</v>
      </c>
      <c r="K64" s="176"/>
    </row>
    <row r="65" s="7" customFormat="1" ht="24.96" customHeight="1">
      <c r="B65" s="163"/>
      <c r="C65" s="164"/>
      <c r="D65" s="165" t="s">
        <v>123</v>
      </c>
      <c r="E65" s="166"/>
      <c r="F65" s="166"/>
      <c r="G65" s="166"/>
      <c r="H65" s="166"/>
      <c r="I65" s="167"/>
      <c r="J65" s="168">
        <f>J525</f>
        <v>0</v>
      </c>
      <c r="K65" s="169"/>
    </row>
    <row r="66" s="8" customFormat="1" ht="19.92" customHeight="1">
      <c r="B66" s="170"/>
      <c r="C66" s="171"/>
      <c r="D66" s="172" t="s">
        <v>124</v>
      </c>
      <c r="E66" s="173"/>
      <c r="F66" s="173"/>
      <c r="G66" s="173"/>
      <c r="H66" s="173"/>
      <c r="I66" s="174"/>
      <c r="J66" s="175">
        <f>J526</f>
        <v>0</v>
      </c>
      <c r="K66" s="176"/>
    </row>
    <row r="67" s="8" customFormat="1" ht="19.92" customHeight="1">
      <c r="B67" s="170"/>
      <c r="C67" s="171"/>
      <c r="D67" s="172" t="s">
        <v>125</v>
      </c>
      <c r="E67" s="173"/>
      <c r="F67" s="173"/>
      <c r="G67" s="173"/>
      <c r="H67" s="173"/>
      <c r="I67" s="174"/>
      <c r="J67" s="175">
        <f>J569</f>
        <v>0</v>
      </c>
      <c r="K67" s="176"/>
    </row>
    <row r="68" s="8" customFormat="1" ht="19.92" customHeight="1">
      <c r="B68" s="170"/>
      <c r="C68" s="171"/>
      <c r="D68" s="172" t="s">
        <v>126</v>
      </c>
      <c r="E68" s="173"/>
      <c r="F68" s="173"/>
      <c r="G68" s="173"/>
      <c r="H68" s="173"/>
      <c r="I68" s="174"/>
      <c r="J68" s="175">
        <f>J580</f>
        <v>0</v>
      </c>
      <c r="K68" s="176"/>
    </row>
    <row r="69" s="8" customFormat="1" ht="19.92" customHeight="1">
      <c r="B69" s="170"/>
      <c r="C69" s="171"/>
      <c r="D69" s="172" t="s">
        <v>127</v>
      </c>
      <c r="E69" s="173"/>
      <c r="F69" s="173"/>
      <c r="G69" s="173"/>
      <c r="H69" s="173"/>
      <c r="I69" s="174"/>
      <c r="J69" s="175">
        <f>J591</f>
        <v>0</v>
      </c>
      <c r="K69" s="176"/>
    </row>
    <row r="70" s="1" customFormat="1" ht="21.84" customHeight="1">
      <c r="B70" s="47"/>
      <c r="C70" s="48"/>
      <c r="D70" s="48"/>
      <c r="E70" s="48"/>
      <c r="F70" s="48"/>
      <c r="G70" s="48"/>
      <c r="H70" s="48"/>
      <c r="I70" s="131"/>
      <c r="J70" s="48"/>
      <c r="K70" s="52"/>
    </row>
    <row r="71" s="1" customFormat="1" ht="6.96" customHeight="1">
      <c r="B71" s="68"/>
      <c r="C71" s="69"/>
      <c r="D71" s="69"/>
      <c r="E71" s="69"/>
      <c r="F71" s="69"/>
      <c r="G71" s="69"/>
      <c r="H71" s="69"/>
      <c r="I71" s="154"/>
      <c r="J71" s="69"/>
      <c r="K71" s="70"/>
    </row>
    <row r="75" s="1" customFormat="1" ht="6.96" customHeight="1">
      <c r="B75" s="71"/>
      <c r="C75" s="72"/>
      <c r="D75" s="72"/>
      <c r="E75" s="72"/>
      <c r="F75" s="72"/>
      <c r="G75" s="72"/>
      <c r="H75" s="72"/>
      <c r="I75" s="155"/>
      <c r="J75" s="72"/>
      <c r="K75" s="72"/>
      <c r="L75" s="47"/>
    </row>
    <row r="76" s="1" customFormat="1" ht="36.96" customHeight="1">
      <c r="B76" s="47"/>
      <c r="C76" s="73" t="s">
        <v>128</v>
      </c>
      <c r="L76" s="47"/>
    </row>
    <row r="77" s="1" customFormat="1" ht="6.96" customHeight="1">
      <c r="B77" s="47"/>
      <c r="L77" s="47"/>
    </row>
    <row r="78" s="1" customFormat="1" ht="14.4" customHeight="1">
      <c r="B78" s="47"/>
      <c r="C78" s="75" t="s">
        <v>19</v>
      </c>
      <c r="L78" s="47"/>
    </row>
    <row r="79" s="1" customFormat="1" ht="16.5" customHeight="1">
      <c r="B79" s="47"/>
      <c r="E79" s="177" t="str">
        <f>E7</f>
        <v>Lávka přes Sitku na trase Štěpánov - Olomouc - Černovír</v>
      </c>
      <c r="F79" s="75"/>
      <c r="G79" s="75"/>
      <c r="H79" s="75"/>
      <c r="L79" s="47"/>
    </row>
    <row r="80" s="1" customFormat="1" ht="14.4" customHeight="1">
      <c r="B80" s="47"/>
      <c r="C80" s="75" t="s">
        <v>107</v>
      </c>
      <c r="L80" s="47"/>
    </row>
    <row r="81" s="1" customFormat="1" ht="17.25" customHeight="1">
      <c r="B81" s="47"/>
      <c r="E81" s="78" t="str">
        <f>E9</f>
        <v>1 - SO 201 Lávka přes Sitku</v>
      </c>
      <c r="F81" s="1"/>
      <c r="G81" s="1"/>
      <c r="H81" s="1"/>
      <c r="L81" s="47"/>
    </row>
    <row r="82" s="1" customFormat="1" ht="6.96" customHeight="1">
      <c r="B82" s="47"/>
      <c r="L82" s="47"/>
    </row>
    <row r="83" s="1" customFormat="1" ht="18" customHeight="1">
      <c r="B83" s="47"/>
      <c r="C83" s="75" t="s">
        <v>25</v>
      </c>
      <c r="F83" s="178" t="str">
        <f>F12</f>
        <v>Olomouc</v>
      </c>
      <c r="I83" s="179" t="s">
        <v>27</v>
      </c>
      <c r="J83" s="80" t="str">
        <f>IF(J12="","",J12)</f>
        <v>5. 11. 2018</v>
      </c>
      <c r="L83" s="47"/>
    </row>
    <row r="84" s="1" customFormat="1" ht="6.96" customHeight="1">
      <c r="B84" s="47"/>
      <c r="L84" s="47"/>
    </row>
    <row r="85" s="1" customFormat="1">
      <c r="B85" s="47"/>
      <c r="C85" s="75" t="s">
        <v>33</v>
      </c>
      <c r="F85" s="178" t="str">
        <f>E15</f>
        <v>Statutární město Olomouc, Horní náměstí 583, Olomo</v>
      </c>
      <c r="I85" s="179" t="s">
        <v>41</v>
      </c>
      <c r="J85" s="178" t="str">
        <f>E21</f>
        <v>MORAVIA CONSULT Olomouc a.s.</v>
      </c>
      <c r="L85" s="47"/>
    </row>
    <row r="86" s="1" customFormat="1" ht="14.4" customHeight="1">
      <c r="B86" s="47"/>
      <c r="C86" s="75" t="s">
        <v>39</v>
      </c>
      <c r="F86" s="178" t="str">
        <f>IF(E18="","",E18)</f>
        <v/>
      </c>
      <c r="L86" s="47"/>
    </row>
    <row r="87" s="1" customFormat="1" ht="10.32" customHeight="1">
      <c r="B87" s="47"/>
      <c r="L87" s="47"/>
    </row>
    <row r="88" s="9" customFormat="1" ht="29.28" customHeight="1">
      <c r="B88" s="180"/>
      <c r="C88" s="181" t="s">
        <v>129</v>
      </c>
      <c r="D88" s="182" t="s">
        <v>67</v>
      </c>
      <c r="E88" s="182" t="s">
        <v>63</v>
      </c>
      <c r="F88" s="182" t="s">
        <v>130</v>
      </c>
      <c r="G88" s="182" t="s">
        <v>131</v>
      </c>
      <c r="H88" s="182" t="s">
        <v>132</v>
      </c>
      <c r="I88" s="183" t="s">
        <v>133</v>
      </c>
      <c r="J88" s="182" t="s">
        <v>112</v>
      </c>
      <c r="K88" s="184" t="s">
        <v>134</v>
      </c>
      <c r="L88" s="180"/>
      <c r="M88" s="93" t="s">
        <v>135</v>
      </c>
      <c r="N88" s="94" t="s">
        <v>52</v>
      </c>
      <c r="O88" s="94" t="s">
        <v>136</v>
      </c>
      <c r="P88" s="94" t="s">
        <v>137</v>
      </c>
      <c r="Q88" s="94" t="s">
        <v>138</v>
      </c>
      <c r="R88" s="94" t="s">
        <v>139</v>
      </c>
      <c r="S88" s="94" t="s">
        <v>140</v>
      </c>
      <c r="T88" s="95" t="s">
        <v>141</v>
      </c>
    </row>
    <row r="89" s="1" customFormat="1" ht="29.28" customHeight="1">
      <c r="B89" s="47"/>
      <c r="C89" s="97" t="s">
        <v>113</v>
      </c>
      <c r="J89" s="185">
        <f>BK89</f>
        <v>0</v>
      </c>
      <c r="L89" s="47"/>
      <c r="M89" s="96"/>
      <c r="N89" s="83"/>
      <c r="O89" s="83"/>
      <c r="P89" s="186">
        <f>P90+P525</f>
        <v>0</v>
      </c>
      <c r="Q89" s="83"/>
      <c r="R89" s="186">
        <f>R90+R525</f>
        <v>180.750446976522</v>
      </c>
      <c r="S89" s="83"/>
      <c r="T89" s="187">
        <f>T90+T525</f>
        <v>53.352279999999993</v>
      </c>
      <c r="AT89" s="24" t="s">
        <v>81</v>
      </c>
      <c r="AU89" s="24" t="s">
        <v>114</v>
      </c>
      <c r="BK89" s="188">
        <f>BK90+BK525</f>
        <v>0</v>
      </c>
    </row>
    <row r="90" s="10" customFormat="1" ht="37.44" customHeight="1">
      <c r="B90" s="189"/>
      <c r="D90" s="190" t="s">
        <v>81</v>
      </c>
      <c r="E90" s="191" t="s">
        <v>142</v>
      </c>
      <c r="F90" s="191" t="s">
        <v>143</v>
      </c>
      <c r="I90" s="192"/>
      <c r="J90" s="193">
        <f>BK90</f>
        <v>0</v>
      </c>
      <c r="L90" s="189"/>
      <c r="M90" s="194"/>
      <c r="N90" s="195"/>
      <c r="O90" s="195"/>
      <c r="P90" s="196">
        <f>P91+P277+P323+P372+P464+P504+P521</f>
        <v>0</v>
      </c>
      <c r="Q90" s="195"/>
      <c r="R90" s="196">
        <f>R91+R277+R323+R372+R464+R504+R521</f>
        <v>180.411290442622</v>
      </c>
      <c r="S90" s="195"/>
      <c r="T90" s="197">
        <f>T91+T277+T323+T372+T464+T504+T521</f>
        <v>53.352279999999993</v>
      </c>
      <c r="AR90" s="190" t="s">
        <v>87</v>
      </c>
      <c r="AT90" s="198" t="s">
        <v>81</v>
      </c>
      <c r="AU90" s="198" t="s">
        <v>82</v>
      </c>
      <c r="AY90" s="190" t="s">
        <v>144</v>
      </c>
      <c r="BK90" s="199">
        <f>BK91+BK277+BK323+BK372+BK464+BK504+BK521</f>
        <v>0</v>
      </c>
    </row>
    <row r="91" s="10" customFormat="1" ht="19.92" customHeight="1">
      <c r="B91" s="189"/>
      <c r="D91" s="190" t="s">
        <v>81</v>
      </c>
      <c r="E91" s="200" t="s">
        <v>87</v>
      </c>
      <c r="F91" s="200" t="s">
        <v>145</v>
      </c>
      <c r="I91" s="192"/>
      <c r="J91" s="201">
        <f>BK91</f>
        <v>0</v>
      </c>
      <c r="L91" s="189"/>
      <c r="M91" s="194"/>
      <c r="N91" s="195"/>
      <c r="O91" s="195"/>
      <c r="P91" s="196">
        <f>SUM(P92:P276)</f>
        <v>0</v>
      </c>
      <c r="Q91" s="195"/>
      <c r="R91" s="196">
        <f>SUM(R92:R276)</f>
        <v>0.50542080999999994</v>
      </c>
      <c r="S91" s="195"/>
      <c r="T91" s="197">
        <f>SUM(T92:T276)</f>
        <v>0</v>
      </c>
      <c r="AR91" s="190" t="s">
        <v>87</v>
      </c>
      <c r="AT91" s="198" t="s">
        <v>81</v>
      </c>
      <c r="AU91" s="198" t="s">
        <v>87</v>
      </c>
      <c r="AY91" s="190" t="s">
        <v>144</v>
      </c>
      <c r="BK91" s="199">
        <f>SUM(BK92:BK276)</f>
        <v>0</v>
      </c>
    </row>
    <row r="92" s="1" customFormat="1" ht="16.5" customHeight="1">
      <c r="B92" s="202"/>
      <c r="C92" s="203" t="s">
        <v>87</v>
      </c>
      <c r="D92" s="203" t="s">
        <v>146</v>
      </c>
      <c r="E92" s="204" t="s">
        <v>147</v>
      </c>
      <c r="F92" s="205" t="s">
        <v>148</v>
      </c>
      <c r="G92" s="206" t="s">
        <v>149</v>
      </c>
      <c r="H92" s="207">
        <v>0.014999999999999999</v>
      </c>
      <c r="I92" s="208"/>
      <c r="J92" s="209">
        <f>ROUND(I92*H92,2)</f>
        <v>0</v>
      </c>
      <c r="K92" s="205" t="s">
        <v>150</v>
      </c>
      <c r="L92" s="47"/>
      <c r="M92" s="210" t="s">
        <v>5</v>
      </c>
      <c r="N92" s="211" t="s">
        <v>53</v>
      </c>
      <c r="O92" s="48"/>
      <c r="P92" s="212">
        <f>O92*H92</f>
        <v>0</v>
      </c>
      <c r="Q92" s="212">
        <v>0</v>
      </c>
      <c r="R92" s="212">
        <f>Q92*H92</f>
        <v>0</v>
      </c>
      <c r="S92" s="212">
        <v>0</v>
      </c>
      <c r="T92" s="213">
        <f>S92*H92</f>
        <v>0</v>
      </c>
      <c r="AR92" s="24" t="s">
        <v>151</v>
      </c>
      <c r="AT92" s="24" t="s">
        <v>146</v>
      </c>
      <c r="AU92" s="24" t="s">
        <v>91</v>
      </c>
      <c r="AY92" s="24" t="s">
        <v>144</v>
      </c>
      <c r="BE92" s="214">
        <f>IF(N92="základní",J92,0)</f>
        <v>0</v>
      </c>
      <c r="BF92" s="214">
        <f>IF(N92="snížená",J92,0)</f>
        <v>0</v>
      </c>
      <c r="BG92" s="214">
        <f>IF(N92="zákl. přenesená",J92,0)</f>
        <v>0</v>
      </c>
      <c r="BH92" s="214">
        <f>IF(N92="sníž. přenesená",J92,0)</f>
        <v>0</v>
      </c>
      <c r="BI92" s="214">
        <f>IF(N92="nulová",J92,0)</f>
        <v>0</v>
      </c>
      <c r="BJ92" s="24" t="s">
        <v>87</v>
      </c>
      <c r="BK92" s="214">
        <f>ROUND(I92*H92,2)</f>
        <v>0</v>
      </c>
      <c r="BL92" s="24" t="s">
        <v>151</v>
      </c>
      <c r="BM92" s="24" t="s">
        <v>152</v>
      </c>
    </row>
    <row r="93" s="1" customFormat="1">
      <c r="B93" s="47"/>
      <c r="D93" s="215" t="s">
        <v>153</v>
      </c>
      <c r="F93" s="216" t="s">
        <v>154</v>
      </c>
      <c r="I93" s="217"/>
      <c r="L93" s="47"/>
      <c r="M93" s="218"/>
      <c r="N93" s="48"/>
      <c r="O93" s="48"/>
      <c r="P93" s="48"/>
      <c r="Q93" s="48"/>
      <c r="R93" s="48"/>
      <c r="S93" s="48"/>
      <c r="T93" s="86"/>
      <c r="AT93" s="24" t="s">
        <v>153</v>
      </c>
      <c r="AU93" s="24" t="s">
        <v>91</v>
      </c>
    </row>
    <row r="94" s="1" customFormat="1">
      <c r="B94" s="47"/>
      <c r="D94" s="215" t="s">
        <v>155</v>
      </c>
      <c r="F94" s="219" t="s">
        <v>156</v>
      </c>
      <c r="I94" s="217"/>
      <c r="L94" s="47"/>
      <c r="M94" s="218"/>
      <c r="N94" s="48"/>
      <c r="O94" s="48"/>
      <c r="P94" s="48"/>
      <c r="Q94" s="48"/>
      <c r="R94" s="48"/>
      <c r="S94" s="48"/>
      <c r="T94" s="86"/>
      <c r="AT94" s="24" t="s">
        <v>155</v>
      </c>
      <c r="AU94" s="24" t="s">
        <v>91</v>
      </c>
    </row>
    <row r="95" s="11" customFormat="1">
      <c r="B95" s="220"/>
      <c r="D95" s="215" t="s">
        <v>157</v>
      </c>
      <c r="E95" s="221" t="s">
        <v>5</v>
      </c>
      <c r="F95" s="222" t="s">
        <v>158</v>
      </c>
      <c r="H95" s="223">
        <v>0.014999999999999999</v>
      </c>
      <c r="I95" s="224"/>
      <c r="L95" s="220"/>
      <c r="M95" s="225"/>
      <c r="N95" s="226"/>
      <c r="O95" s="226"/>
      <c r="P95" s="226"/>
      <c r="Q95" s="226"/>
      <c r="R95" s="226"/>
      <c r="S95" s="226"/>
      <c r="T95" s="227"/>
      <c r="AT95" s="221" t="s">
        <v>157</v>
      </c>
      <c r="AU95" s="221" t="s">
        <v>91</v>
      </c>
      <c r="AV95" s="11" t="s">
        <v>91</v>
      </c>
      <c r="AW95" s="11" t="s">
        <v>45</v>
      </c>
      <c r="AX95" s="11" t="s">
        <v>87</v>
      </c>
      <c r="AY95" s="221" t="s">
        <v>144</v>
      </c>
    </row>
    <row r="96" s="1" customFormat="1" ht="25.5" customHeight="1">
      <c r="B96" s="202"/>
      <c r="C96" s="203" t="s">
        <v>91</v>
      </c>
      <c r="D96" s="203" t="s">
        <v>146</v>
      </c>
      <c r="E96" s="204" t="s">
        <v>159</v>
      </c>
      <c r="F96" s="205" t="s">
        <v>160</v>
      </c>
      <c r="G96" s="206" t="s">
        <v>161</v>
      </c>
      <c r="H96" s="207">
        <v>70</v>
      </c>
      <c r="I96" s="208"/>
      <c r="J96" s="209">
        <f>ROUND(I96*H96,2)</f>
        <v>0</v>
      </c>
      <c r="K96" s="205" t="s">
        <v>150</v>
      </c>
      <c r="L96" s="47"/>
      <c r="M96" s="210" t="s">
        <v>5</v>
      </c>
      <c r="N96" s="211" t="s">
        <v>53</v>
      </c>
      <c r="O96" s="48"/>
      <c r="P96" s="212">
        <f>O96*H96</f>
        <v>0</v>
      </c>
      <c r="Q96" s="212">
        <v>0</v>
      </c>
      <c r="R96" s="212">
        <f>Q96*H96</f>
        <v>0</v>
      </c>
      <c r="S96" s="212">
        <v>0</v>
      </c>
      <c r="T96" s="213">
        <f>S96*H96</f>
        <v>0</v>
      </c>
      <c r="AR96" s="24" t="s">
        <v>151</v>
      </c>
      <c r="AT96" s="24" t="s">
        <v>146</v>
      </c>
      <c r="AU96" s="24" t="s">
        <v>91</v>
      </c>
      <c r="AY96" s="24" t="s">
        <v>144</v>
      </c>
      <c r="BE96" s="214">
        <f>IF(N96="základní",J96,0)</f>
        <v>0</v>
      </c>
      <c r="BF96" s="214">
        <f>IF(N96="snížená",J96,0)</f>
        <v>0</v>
      </c>
      <c r="BG96" s="214">
        <f>IF(N96="zákl. přenesená",J96,0)</f>
        <v>0</v>
      </c>
      <c r="BH96" s="214">
        <f>IF(N96="sníž. přenesená",J96,0)</f>
        <v>0</v>
      </c>
      <c r="BI96" s="214">
        <f>IF(N96="nulová",J96,0)</f>
        <v>0</v>
      </c>
      <c r="BJ96" s="24" t="s">
        <v>87</v>
      </c>
      <c r="BK96" s="214">
        <f>ROUND(I96*H96,2)</f>
        <v>0</v>
      </c>
      <c r="BL96" s="24" t="s">
        <v>151</v>
      </c>
      <c r="BM96" s="24" t="s">
        <v>162</v>
      </c>
    </row>
    <row r="97" s="1" customFormat="1">
      <c r="B97" s="47"/>
      <c r="D97" s="215" t="s">
        <v>153</v>
      </c>
      <c r="F97" s="216" t="s">
        <v>163</v>
      </c>
      <c r="I97" s="217"/>
      <c r="L97" s="47"/>
      <c r="M97" s="218"/>
      <c r="N97" s="48"/>
      <c r="O97" s="48"/>
      <c r="P97" s="48"/>
      <c r="Q97" s="48"/>
      <c r="R97" s="48"/>
      <c r="S97" s="48"/>
      <c r="T97" s="86"/>
      <c r="AT97" s="24" t="s">
        <v>153</v>
      </c>
      <c r="AU97" s="24" t="s">
        <v>91</v>
      </c>
    </row>
    <row r="98" s="1" customFormat="1">
      <c r="B98" s="47"/>
      <c r="D98" s="215" t="s">
        <v>155</v>
      </c>
      <c r="F98" s="219" t="s">
        <v>164</v>
      </c>
      <c r="I98" s="217"/>
      <c r="L98" s="47"/>
      <c r="M98" s="218"/>
      <c r="N98" s="48"/>
      <c r="O98" s="48"/>
      <c r="P98" s="48"/>
      <c r="Q98" s="48"/>
      <c r="R98" s="48"/>
      <c r="S98" s="48"/>
      <c r="T98" s="86"/>
      <c r="AT98" s="24" t="s">
        <v>155</v>
      </c>
      <c r="AU98" s="24" t="s">
        <v>91</v>
      </c>
    </row>
    <row r="99" s="11" customFormat="1">
      <c r="B99" s="220"/>
      <c r="D99" s="215" t="s">
        <v>157</v>
      </c>
      <c r="E99" s="221" t="s">
        <v>5</v>
      </c>
      <c r="F99" s="222" t="s">
        <v>165</v>
      </c>
      <c r="H99" s="223">
        <v>70</v>
      </c>
      <c r="I99" s="224"/>
      <c r="L99" s="220"/>
      <c r="M99" s="225"/>
      <c r="N99" s="226"/>
      <c r="O99" s="226"/>
      <c r="P99" s="226"/>
      <c r="Q99" s="226"/>
      <c r="R99" s="226"/>
      <c r="S99" s="226"/>
      <c r="T99" s="227"/>
      <c r="AT99" s="221" t="s">
        <v>157</v>
      </c>
      <c r="AU99" s="221" t="s">
        <v>91</v>
      </c>
      <c r="AV99" s="11" t="s">
        <v>91</v>
      </c>
      <c r="AW99" s="11" t="s">
        <v>45</v>
      </c>
      <c r="AX99" s="11" t="s">
        <v>87</v>
      </c>
      <c r="AY99" s="221" t="s">
        <v>144</v>
      </c>
    </row>
    <row r="100" s="1" customFormat="1" ht="25.5" customHeight="1">
      <c r="B100" s="202"/>
      <c r="C100" s="203" t="s">
        <v>166</v>
      </c>
      <c r="D100" s="203" t="s">
        <v>146</v>
      </c>
      <c r="E100" s="204" t="s">
        <v>167</v>
      </c>
      <c r="F100" s="205" t="s">
        <v>168</v>
      </c>
      <c r="G100" s="206" t="s">
        <v>161</v>
      </c>
      <c r="H100" s="207">
        <v>60</v>
      </c>
      <c r="I100" s="208"/>
      <c r="J100" s="209">
        <f>ROUND(I100*H100,2)</f>
        <v>0</v>
      </c>
      <c r="K100" s="205" t="s">
        <v>150</v>
      </c>
      <c r="L100" s="47"/>
      <c r="M100" s="210" t="s">
        <v>5</v>
      </c>
      <c r="N100" s="211" t="s">
        <v>53</v>
      </c>
      <c r="O100" s="48"/>
      <c r="P100" s="212">
        <f>O100*H100</f>
        <v>0</v>
      </c>
      <c r="Q100" s="212">
        <v>0</v>
      </c>
      <c r="R100" s="212">
        <f>Q100*H100</f>
        <v>0</v>
      </c>
      <c r="S100" s="212">
        <v>0</v>
      </c>
      <c r="T100" s="213">
        <f>S100*H100</f>
        <v>0</v>
      </c>
      <c r="AR100" s="24" t="s">
        <v>151</v>
      </c>
      <c r="AT100" s="24" t="s">
        <v>146</v>
      </c>
      <c r="AU100" s="24" t="s">
        <v>91</v>
      </c>
      <c r="AY100" s="24" t="s">
        <v>144</v>
      </c>
      <c r="BE100" s="214">
        <f>IF(N100="základní",J100,0)</f>
        <v>0</v>
      </c>
      <c r="BF100" s="214">
        <f>IF(N100="snížená",J100,0)</f>
        <v>0</v>
      </c>
      <c r="BG100" s="214">
        <f>IF(N100="zákl. přenesená",J100,0)</f>
        <v>0</v>
      </c>
      <c r="BH100" s="214">
        <f>IF(N100="sníž. přenesená",J100,0)</f>
        <v>0</v>
      </c>
      <c r="BI100" s="214">
        <f>IF(N100="nulová",J100,0)</f>
        <v>0</v>
      </c>
      <c r="BJ100" s="24" t="s">
        <v>87</v>
      </c>
      <c r="BK100" s="214">
        <f>ROUND(I100*H100,2)</f>
        <v>0</v>
      </c>
      <c r="BL100" s="24" t="s">
        <v>151</v>
      </c>
      <c r="BM100" s="24" t="s">
        <v>169</v>
      </c>
    </row>
    <row r="101" s="1" customFormat="1">
      <c r="B101" s="47"/>
      <c r="D101" s="215" t="s">
        <v>153</v>
      </c>
      <c r="F101" s="216" t="s">
        <v>170</v>
      </c>
      <c r="I101" s="217"/>
      <c r="L101" s="47"/>
      <c r="M101" s="218"/>
      <c r="N101" s="48"/>
      <c r="O101" s="48"/>
      <c r="P101" s="48"/>
      <c r="Q101" s="48"/>
      <c r="R101" s="48"/>
      <c r="S101" s="48"/>
      <c r="T101" s="86"/>
      <c r="AT101" s="24" t="s">
        <v>153</v>
      </c>
      <c r="AU101" s="24" t="s">
        <v>91</v>
      </c>
    </row>
    <row r="102" s="1" customFormat="1">
      <c r="B102" s="47"/>
      <c r="D102" s="215" t="s">
        <v>155</v>
      </c>
      <c r="F102" s="219" t="s">
        <v>171</v>
      </c>
      <c r="I102" s="217"/>
      <c r="L102" s="47"/>
      <c r="M102" s="218"/>
      <c r="N102" s="48"/>
      <c r="O102" s="48"/>
      <c r="P102" s="48"/>
      <c r="Q102" s="48"/>
      <c r="R102" s="48"/>
      <c r="S102" s="48"/>
      <c r="T102" s="86"/>
      <c r="AT102" s="24" t="s">
        <v>155</v>
      </c>
      <c r="AU102" s="24" t="s">
        <v>91</v>
      </c>
    </row>
    <row r="103" s="11" customFormat="1">
      <c r="B103" s="220"/>
      <c r="D103" s="215" t="s">
        <v>157</v>
      </c>
      <c r="E103" s="221" t="s">
        <v>5</v>
      </c>
      <c r="F103" s="222" t="s">
        <v>172</v>
      </c>
      <c r="H103" s="223">
        <v>60</v>
      </c>
      <c r="I103" s="224"/>
      <c r="L103" s="220"/>
      <c r="M103" s="225"/>
      <c r="N103" s="226"/>
      <c r="O103" s="226"/>
      <c r="P103" s="226"/>
      <c r="Q103" s="226"/>
      <c r="R103" s="226"/>
      <c r="S103" s="226"/>
      <c r="T103" s="227"/>
      <c r="AT103" s="221" t="s">
        <v>157</v>
      </c>
      <c r="AU103" s="221" t="s">
        <v>91</v>
      </c>
      <c r="AV103" s="11" t="s">
        <v>91</v>
      </c>
      <c r="AW103" s="11" t="s">
        <v>45</v>
      </c>
      <c r="AX103" s="11" t="s">
        <v>87</v>
      </c>
      <c r="AY103" s="221" t="s">
        <v>144</v>
      </c>
    </row>
    <row r="104" s="1" customFormat="1" ht="16.5" customHeight="1">
      <c r="B104" s="202"/>
      <c r="C104" s="203" t="s">
        <v>151</v>
      </c>
      <c r="D104" s="203" t="s">
        <v>146</v>
      </c>
      <c r="E104" s="204" t="s">
        <v>173</v>
      </c>
      <c r="F104" s="205" t="s">
        <v>174</v>
      </c>
      <c r="G104" s="206" t="s">
        <v>175</v>
      </c>
      <c r="H104" s="207">
        <v>2</v>
      </c>
      <c r="I104" s="208"/>
      <c r="J104" s="209">
        <f>ROUND(I104*H104,2)</f>
        <v>0</v>
      </c>
      <c r="K104" s="205" t="s">
        <v>150</v>
      </c>
      <c r="L104" s="47"/>
      <c r="M104" s="210" t="s">
        <v>5</v>
      </c>
      <c r="N104" s="211" t="s">
        <v>53</v>
      </c>
      <c r="O104" s="48"/>
      <c r="P104" s="212">
        <f>O104*H104</f>
        <v>0</v>
      </c>
      <c r="Q104" s="212">
        <v>0</v>
      </c>
      <c r="R104" s="212">
        <f>Q104*H104</f>
        <v>0</v>
      </c>
      <c r="S104" s="212">
        <v>0</v>
      </c>
      <c r="T104" s="213">
        <f>S104*H104</f>
        <v>0</v>
      </c>
      <c r="AR104" s="24" t="s">
        <v>151</v>
      </c>
      <c r="AT104" s="24" t="s">
        <v>146</v>
      </c>
      <c r="AU104" s="24" t="s">
        <v>91</v>
      </c>
      <c r="AY104" s="24" t="s">
        <v>144</v>
      </c>
      <c r="BE104" s="214">
        <f>IF(N104="základní",J104,0)</f>
        <v>0</v>
      </c>
      <c r="BF104" s="214">
        <f>IF(N104="snížená",J104,0)</f>
        <v>0</v>
      </c>
      <c r="BG104" s="214">
        <f>IF(N104="zákl. přenesená",J104,0)</f>
        <v>0</v>
      </c>
      <c r="BH104" s="214">
        <f>IF(N104="sníž. přenesená",J104,0)</f>
        <v>0</v>
      </c>
      <c r="BI104" s="214">
        <f>IF(N104="nulová",J104,0)</f>
        <v>0</v>
      </c>
      <c r="BJ104" s="24" t="s">
        <v>87</v>
      </c>
      <c r="BK104" s="214">
        <f>ROUND(I104*H104,2)</f>
        <v>0</v>
      </c>
      <c r="BL104" s="24" t="s">
        <v>151</v>
      </c>
      <c r="BM104" s="24" t="s">
        <v>176</v>
      </c>
    </row>
    <row r="105" s="1" customFormat="1">
      <c r="B105" s="47"/>
      <c r="D105" s="215" t="s">
        <v>153</v>
      </c>
      <c r="F105" s="216" t="s">
        <v>177</v>
      </c>
      <c r="I105" s="217"/>
      <c r="L105" s="47"/>
      <c r="M105" s="218"/>
      <c r="N105" s="48"/>
      <c r="O105" s="48"/>
      <c r="P105" s="48"/>
      <c r="Q105" s="48"/>
      <c r="R105" s="48"/>
      <c r="S105" s="48"/>
      <c r="T105" s="86"/>
      <c r="AT105" s="24" t="s">
        <v>153</v>
      </c>
      <c r="AU105" s="24" t="s">
        <v>91</v>
      </c>
    </row>
    <row r="106" s="1" customFormat="1">
      <c r="B106" s="47"/>
      <c r="D106" s="215" t="s">
        <v>155</v>
      </c>
      <c r="F106" s="219" t="s">
        <v>178</v>
      </c>
      <c r="I106" s="217"/>
      <c r="L106" s="47"/>
      <c r="M106" s="218"/>
      <c r="N106" s="48"/>
      <c r="O106" s="48"/>
      <c r="P106" s="48"/>
      <c r="Q106" s="48"/>
      <c r="R106" s="48"/>
      <c r="S106" s="48"/>
      <c r="T106" s="86"/>
      <c r="AT106" s="24" t="s">
        <v>155</v>
      </c>
      <c r="AU106" s="24" t="s">
        <v>91</v>
      </c>
    </row>
    <row r="107" s="11" customFormat="1">
      <c r="B107" s="220"/>
      <c r="D107" s="215" t="s">
        <v>157</v>
      </c>
      <c r="E107" s="221" t="s">
        <v>5</v>
      </c>
      <c r="F107" s="222" t="s">
        <v>179</v>
      </c>
      <c r="H107" s="223">
        <v>2</v>
      </c>
      <c r="I107" s="224"/>
      <c r="L107" s="220"/>
      <c r="M107" s="225"/>
      <c r="N107" s="226"/>
      <c r="O107" s="226"/>
      <c r="P107" s="226"/>
      <c r="Q107" s="226"/>
      <c r="R107" s="226"/>
      <c r="S107" s="226"/>
      <c r="T107" s="227"/>
      <c r="AT107" s="221" t="s">
        <v>157</v>
      </c>
      <c r="AU107" s="221" t="s">
        <v>91</v>
      </c>
      <c r="AV107" s="11" t="s">
        <v>91</v>
      </c>
      <c r="AW107" s="11" t="s">
        <v>45</v>
      </c>
      <c r="AX107" s="11" t="s">
        <v>87</v>
      </c>
      <c r="AY107" s="221" t="s">
        <v>144</v>
      </c>
    </row>
    <row r="108" s="1" customFormat="1" ht="16.5" customHeight="1">
      <c r="B108" s="202"/>
      <c r="C108" s="203" t="s">
        <v>180</v>
      </c>
      <c r="D108" s="203" t="s">
        <v>146</v>
      </c>
      <c r="E108" s="204" t="s">
        <v>181</v>
      </c>
      <c r="F108" s="205" t="s">
        <v>182</v>
      </c>
      <c r="G108" s="206" t="s">
        <v>175</v>
      </c>
      <c r="H108" s="207">
        <v>1</v>
      </c>
      <c r="I108" s="208"/>
      <c r="J108" s="209">
        <f>ROUND(I108*H108,2)</f>
        <v>0</v>
      </c>
      <c r="K108" s="205" t="s">
        <v>150</v>
      </c>
      <c r="L108" s="47"/>
      <c r="M108" s="210" t="s">
        <v>5</v>
      </c>
      <c r="N108" s="211" t="s">
        <v>53</v>
      </c>
      <c r="O108" s="48"/>
      <c r="P108" s="212">
        <f>O108*H108</f>
        <v>0</v>
      </c>
      <c r="Q108" s="212">
        <v>4.6394000000000003E-05</v>
      </c>
      <c r="R108" s="212">
        <f>Q108*H108</f>
        <v>4.6394000000000003E-05</v>
      </c>
      <c r="S108" s="212">
        <v>0</v>
      </c>
      <c r="T108" s="213">
        <f>S108*H108</f>
        <v>0</v>
      </c>
      <c r="AR108" s="24" t="s">
        <v>151</v>
      </c>
      <c r="AT108" s="24" t="s">
        <v>146</v>
      </c>
      <c r="AU108" s="24" t="s">
        <v>91</v>
      </c>
      <c r="AY108" s="24" t="s">
        <v>144</v>
      </c>
      <c r="BE108" s="214">
        <f>IF(N108="základní",J108,0)</f>
        <v>0</v>
      </c>
      <c r="BF108" s="214">
        <f>IF(N108="snížená",J108,0)</f>
        <v>0</v>
      </c>
      <c r="BG108" s="214">
        <f>IF(N108="zákl. přenesená",J108,0)</f>
        <v>0</v>
      </c>
      <c r="BH108" s="214">
        <f>IF(N108="sníž. přenesená",J108,0)</f>
        <v>0</v>
      </c>
      <c r="BI108" s="214">
        <f>IF(N108="nulová",J108,0)</f>
        <v>0</v>
      </c>
      <c r="BJ108" s="24" t="s">
        <v>87</v>
      </c>
      <c r="BK108" s="214">
        <f>ROUND(I108*H108,2)</f>
        <v>0</v>
      </c>
      <c r="BL108" s="24" t="s">
        <v>151</v>
      </c>
      <c r="BM108" s="24" t="s">
        <v>183</v>
      </c>
    </row>
    <row r="109" s="1" customFormat="1">
      <c r="B109" s="47"/>
      <c r="D109" s="215" t="s">
        <v>153</v>
      </c>
      <c r="F109" s="216" t="s">
        <v>184</v>
      </c>
      <c r="I109" s="217"/>
      <c r="L109" s="47"/>
      <c r="M109" s="218"/>
      <c r="N109" s="48"/>
      <c r="O109" s="48"/>
      <c r="P109" s="48"/>
      <c r="Q109" s="48"/>
      <c r="R109" s="48"/>
      <c r="S109" s="48"/>
      <c r="T109" s="86"/>
      <c r="AT109" s="24" t="s">
        <v>153</v>
      </c>
      <c r="AU109" s="24" t="s">
        <v>91</v>
      </c>
    </row>
    <row r="110" s="1" customFormat="1">
      <c r="B110" s="47"/>
      <c r="D110" s="215" t="s">
        <v>155</v>
      </c>
      <c r="F110" s="219" t="s">
        <v>185</v>
      </c>
      <c r="I110" s="217"/>
      <c r="L110" s="47"/>
      <c r="M110" s="218"/>
      <c r="N110" s="48"/>
      <c r="O110" s="48"/>
      <c r="P110" s="48"/>
      <c r="Q110" s="48"/>
      <c r="R110" s="48"/>
      <c r="S110" s="48"/>
      <c r="T110" s="86"/>
      <c r="AT110" s="24" t="s">
        <v>155</v>
      </c>
      <c r="AU110" s="24" t="s">
        <v>91</v>
      </c>
    </row>
    <row r="111" s="11" customFormat="1">
      <c r="B111" s="220"/>
      <c r="D111" s="215" t="s">
        <v>157</v>
      </c>
      <c r="E111" s="221" t="s">
        <v>5</v>
      </c>
      <c r="F111" s="222" t="s">
        <v>186</v>
      </c>
      <c r="H111" s="223">
        <v>1</v>
      </c>
      <c r="I111" s="224"/>
      <c r="L111" s="220"/>
      <c r="M111" s="225"/>
      <c r="N111" s="226"/>
      <c r="O111" s="226"/>
      <c r="P111" s="226"/>
      <c r="Q111" s="226"/>
      <c r="R111" s="226"/>
      <c r="S111" s="226"/>
      <c r="T111" s="227"/>
      <c r="AT111" s="221" t="s">
        <v>157</v>
      </c>
      <c r="AU111" s="221" t="s">
        <v>91</v>
      </c>
      <c r="AV111" s="11" t="s">
        <v>91</v>
      </c>
      <c r="AW111" s="11" t="s">
        <v>45</v>
      </c>
      <c r="AX111" s="11" t="s">
        <v>87</v>
      </c>
      <c r="AY111" s="221" t="s">
        <v>144</v>
      </c>
    </row>
    <row r="112" s="1" customFormat="1" ht="16.5" customHeight="1">
      <c r="B112" s="202"/>
      <c r="C112" s="203" t="s">
        <v>187</v>
      </c>
      <c r="D112" s="203" t="s">
        <v>146</v>
      </c>
      <c r="E112" s="204" t="s">
        <v>188</v>
      </c>
      <c r="F112" s="205" t="s">
        <v>189</v>
      </c>
      <c r="G112" s="206" t="s">
        <v>190</v>
      </c>
      <c r="H112" s="207">
        <v>24</v>
      </c>
      <c r="I112" s="208"/>
      <c r="J112" s="209">
        <f>ROUND(I112*H112,2)</f>
        <v>0</v>
      </c>
      <c r="K112" s="205" t="s">
        <v>150</v>
      </c>
      <c r="L112" s="47"/>
      <c r="M112" s="210" t="s">
        <v>5</v>
      </c>
      <c r="N112" s="211" t="s">
        <v>53</v>
      </c>
      <c r="O112" s="48"/>
      <c r="P112" s="212">
        <f>O112*H112</f>
        <v>0</v>
      </c>
      <c r="Q112" s="212">
        <v>0.021022547999999999</v>
      </c>
      <c r="R112" s="212">
        <f>Q112*H112</f>
        <v>0.50454115199999994</v>
      </c>
      <c r="S112" s="212">
        <v>0</v>
      </c>
      <c r="T112" s="213">
        <f>S112*H112</f>
        <v>0</v>
      </c>
      <c r="AR112" s="24" t="s">
        <v>151</v>
      </c>
      <c r="AT112" s="24" t="s">
        <v>146</v>
      </c>
      <c r="AU112" s="24" t="s">
        <v>91</v>
      </c>
      <c r="AY112" s="24" t="s">
        <v>144</v>
      </c>
      <c r="BE112" s="214">
        <f>IF(N112="základní",J112,0)</f>
        <v>0</v>
      </c>
      <c r="BF112" s="214">
        <f>IF(N112="snížená",J112,0)</f>
        <v>0</v>
      </c>
      <c r="BG112" s="214">
        <f>IF(N112="zákl. přenesená",J112,0)</f>
        <v>0</v>
      </c>
      <c r="BH112" s="214">
        <f>IF(N112="sníž. přenesená",J112,0)</f>
        <v>0</v>
      </c>
      <c r="BI112" s="214">
        <f>IF(N112="nulová",J112,0)</f>
        <v>0</v>
      </c>
      <c r="BJ112" s="24" t="s">
        <v>87</v>
      </c>
      <c r="BK112" s="214">
        <f>ROUND(I112*H112,2)</f>
        <v>0</v>
      </c>
      <c r="BL112" s="24" t="s">
        <v>151</v>
      </c>
      <c r="BM112" s="24" t="s">
        <v>191</v>
      </c>
    </row>
    <row r="113" s="1" customFormat="1">
      <c r="B113" s="47"/>
      <c r="D113" s="215" t="s">
        <v>153</v>
      </c>
      <c r="F113" s="216" t="s">
        <v>192</v>
      </c>
      <c r="I113" s="217"/>
      <c r="L113" s="47"/>
      <c r="M113" s="218"/>
      <c r="N113" s="48"/>
      <c r="O113" s="48"/>
      <c r="P113" s="48"/>
      <c r="Q113" s="48"/>
      <c r="R113" s="48"/>
      <c r="S113" s="48"/>
      <c r="T113" s="86"/>
      <c r="AT113" s="24" t="s">
        <v>153</v>
      </c>
      <c r="AU113" s="24" t="s">
        <v>91</v>
      </c>
    </row>
    <row r="114" s="1" customFormat="1">
      <c r="B114" s="47"/>
      <c r="D114" s="215" t="s">
        <v>155</v>
      </c>
      <c r="F114" s="219" t="s">
        <v>193</v>
      </c>
      <c r="I114" s="217"/>
      <c r="L114" s="47"/>
      <c r="M114" s="218"/>
      <c r="N114" s="48"/>
      <c r="O114" s="48"/>
      <c r="P114" s="48"/>
      <c r="Q114" s="48"/>
      <c r="R114" s="48"/>
      <c r="S114" s="48"/>
      <c r="T114" s="86"/>
      <c r="AT114" s="24" t="s">
        <v>155</v>
      </c>
      <c r="AU114" s="24" t="s">
        <v>91</v>
      </c>
    </row>
    <row r="115" s="11" customFormat="1">
      <c r="B115" s="220"/>
      <c r="D115" s="215" t="s">
        <v>157</v>
      </c>
      <c r="E115" s="221" t="s">
        <v>5</v>
      </c>
      <c r="F115" s="222" t="s">
        <v>194</v>
      </c>
      <c r="H115" s="223">
        <v>24</v>
      </c>
      <c r="I115" s="224"/>
      <c r="L115" s="220"/>
      <c r="M115" s="225"/>
      <c r="N115" s="226"/>
      <c r="O115" s="226"/>
      <c r="P115" s="226"/>
      <c r="Q115" s="226"/>
      <c r="R115" s="226"/>
      <c r="S115" s="226"/>
      <c r="T115" s="227"/>
      <c r="AT115" s="221" t="s">
        <v>157</v>
      </c>
      <c r="AU115" s="221" t="s">
        <v>91</v>
      </c>
      <c r="AV115" s="11" t="s">
        <v>91</v>
      </c>
      <c r="AW115" s="11" t="s">
        <v>45</v>
      </c>
      <c r="AX115" s="11" t="s">
        <v>87</v>
      </c>
      <c r="AY115" s="221" t="s">
        <v>144</v>
      </c>
    </row>
    <row r="116" s="1" customFormat="1" ht="25.5" customHeight="1">
      <c r="B116" s="202"/>
      <c r="C116" s="203" t="s">
        <v>195</v>
      </c>
      <c r="D116" s="203" t="s">
        <v>146</v>
      </c>
      <c r="E116" s="204" t="s">
        <v>196</v>
      </c>
      <c r="F116" s="205" t="s">
        <v>197</v>
      </c>
      <c r="G116" s="206" t="s">
        <v>198</v>
      </c>
      <c r="H116" s="207">
        <v>16</v>
      </c>
      <c r="I116" s="208"/>
      <c r="J116" s="209">
        <f>ROUND(I116*H116,2)</f>
        <v>0</v>
      </c>
      <c r="K116" s="205" t="s">
        <v>150</v>
      </c>
      <c r="L116" s="47"/>
      <c r="M116" s="210" t="s">
        <v>5</v>
      </c>
      <c r="N116" s="211" t="s">
        <v>53</v>
      </c>
      <c r="O116" s="48"/>
      <c r="P116" s="212">
        <f>O116*H116</f>
        <v>0</v>
      </c>
      <c r="Q116" s="212">
        <v>0</v>
      </c>
      <c r="R116" s="212">
        <f>Q116*H116</f>
        <v>0</v>
      </c>
      <c r="S116" s="212">
        <v>0</v>
      </c>
      <c r="T116" s="213">
        <f>S116*H116</f>
        <v>0</v>
      </c>
      <c r="AR116" s="24" t="s">
        <v>151</v>
      </c>
      <c r="AT116" s="24" t="s">
        <v>146</v>
      </c>
      <c r="AU116" s="24" t="s">
        <v>91</v>
      </c>
      <c r="AY116" s="24" t="s">
        <v>144</v>
      </c>
      <c r="BE116" s="214">
        <f>IF(N116="základní",J116,0)</f>
        <v>0</v>
      </c>
      <c r="BF116" s="214">
        <f>IF(N116="snížená",J116,0)</f>
        <v>0</v>
      </c>
      <c r="BG116" s="214">
        <f>IF(N116="zákl. přenesená",J116,0)</f>
        <v>0</v>
      </c>
      <c r="BH116" s="214">
        <f>IF(N116="sníž. přenesená",J116,0)</f>
        <v>0</v>
      </c>
      <c r="BI116" s="214">
        <f>IF(N116="nulová",J116,0)</f>
        <v>0</v>
      </c>
      <c r="BJ116" s="24" t="s">
        <v>87</v>
      </c>
      <c r="BK116" s="214">
        <f>ROUND(I116*H116,2)</f>
        <v>0</v>
      </c>
      <c r="BL116" s="24" t="s">
        <v>151</v>
      </c>
      <c r="BM116" s="24" t="s">
        <v>199</v>
      </c>
    </row>
    <row r="117" s="1" customFormat="1">
      <c r="B117" s="47"/>
      <c r="D117" s="215" t="s">
        <v>153</v>
      </c>
      <c r="F117" s="216" t="s">
        <v>200</v>
      </c>
      <c r="I117" s="217"/>
      <c r="L117" s="47"/>
      <c r="M117" s="218"/>
      <c r="N117" s="48"/>
      <c r="O117" s="48"/>
      <c r="P117" s="48"/>
      <c r="Q117" s="48"/>
      <c r="R117" s="48"/>
      <c r="S117" s="48"/>
      <c r="T117" s="86"/>
      <c r="AT117" s="24" t="s">
        <v>153</v>
      </c>
      <c r="AU117" s="24" t="s">
        <v>91</v>
      </c>
    </row>
    <row r="118" s="1" customFormat="1">
      <c r="B118" s="47"/>
      <c r="D118" s="215" t="s">
        <v>155</v>
      </c>
      <c r="F118" s="219" t="s">
        <v>201</v>
      </c>
      <c r="I118" s="217"/>
      <c r="L118" s="47"/>
      <c r="M118" s="218"/>
      <c r="N118" s="48"/>
      <c r="O118" s="48"/>
      <c r="P118" s="48"/>
      <c r="Q118" s="48"/>
      <c r="R118" s="48"/>
      <c r="S118" s="48"/>
      <c r="T118" s="86"/>
      <c r="AT118" s="24" t="s">
        <v>155</v>
      </c>
      <c r="AU118" s="24" t="s">
        <v>91</v>
      </c>
    </row>
    <row r="119" s="11" customFormat="1">
      <c r="B119" s="220"/>
      <c r="D119" s="215" t="s">
        <v>157</v>
      </c>
      <c r="E119" s="221" t="s">
        <v>5</v>
      </c>
      <c r="F119" s="222" t="s">
        <v>202</v>
      </c>
      <c r="H119" s="223">
        <v>16</v>
      </c>
      <c r="I119" s="224"/>
      <c r="L119" s="220"/>
      <c r="M119" s="225"/>
      <c r="N119" s="226"/>
      <c r="O119" s="226"/>
      <c r="P119" s="226"/>
      <c r="Q119" s="226"/>
      <c r="R119" s="226"/>
      <c r="S119" s="226"/>
      <c r="T119" s="227"/>
      <c r="AT119" s="221" t="s">
        <v>157</v>
      </c>
      <c r="AU119" s="221" t="s">
        <v>91</v>
      </c>
      <c r="AV119" s="11" t="s">
        <v>91</v>
      </c>
      <c r="AW119" s="11" t="s">
        <v>45</v>
      </c>
      <c r="AX119" s="11" t="s">
        <v>87</v>
      </c>
      <c r="AY119" s="221" t="s">
        <v>144</v>
      </c>
    </row>
    <row r="120" s="1" customFormat="1" ht="16.5" customHeight="1">
      <c r="B120" s="202"/>
      <c r="C120" s="203" t="s">
        <v>203</v>
      </c>
      <c r="D120" s="203" t="s">
        <v>146</v>
      </c>
      <c r="E120" s="204" t="s">
        <v>204</v>
      </c>
      <c r="F120" s="205" t="s">
        <v>205</v>
      </c>
      <c r="G120" s="206" t="s">
        <v>198</v>
      </c>
      <c r="H120" s="207">
        <v>47.494</v>
      </c>
      <c r="I120" s="208"/>
      <c r="J120" s="209">
        <f>ROUND(I120*H120,2)</f>
        <v>0</v>
      </c>
      <c r="K120" s="205" t="s">
        <v>150</v>
      </c>
      <c r="L120" s="47"/>
      <c r="M120" s="210" t="s">
        <v>5</v>
      </c>
      <c r="N120" s="211" t="s">
        <v>53</v>
      </c>
      <c r="O120" s="48"/>
      <c r="P120" s="212">
        <f>O120*H120</f>
        <v>0</v>
      </c>
      <c r="Q120" s="212">
        <v>0</v>
      </c>
      <c r="R120" s="212">
        <f>Q120*H120</f>
        <v>0</v>
      </c>
      <c r="S120" s="212">
        <v>0</v>
      </c>
      <c r="T120" s="213">
        <f>S120*H120</f>
        <v>0</v>
      </c>
      <c r="AR120" s="24" t="s">
        <v>151</v>
      </c>
      <c r="AT120" s="24" t="s">
        <v>146</v>
      </c>
      <c r="AU120" s="24" t="s">
        <v>91</v>
      </c>
      <c r="AY120" s="24" t="s">
        <v>144</v>
      </c>
      <c r="BE120" s="214">
        <f>IF(N120="základní",J120,0)</f>
        <v>0</v>
      </c>
      <c r="BF120" s="214">
        <f>IF(N120="snížená",J120,0)</f>
        <v>0</v>
      </c>
      <c r="BG120" s="214">
        <f>IF(N120="zákl. přenesená",J120,0)</f>
        <v>0</v>
      </c>
      <c r="BH120" s="214">
        <f>IF(N120="sníž. přenesená",J120,0)</f>
        <v>0</v>
      </c>
      <c r="BI120" s="214">
        <f>IF(N120="nulová",J120,0)</f>
        <v>0</v>
      </c>
      <c r="BJ120" s="24" t="s">
        <v>87</v>
      </c>
      <c r="BK120" s="214">
        <f>ROUND(I120*H120,2)</f>
        <v>0</v>
      </c>
      <c r="BL120" s="24" t="s">
        <v>151</v>
      </c>
      <c r="BM120" s="24" t="s">
        <v>206</v>
      </c>
    </row>
    <row r="121" s="1" customFormat="1">
      <c r="B121" s="47"/>
      <c r="D121" s="215" t="s">
        <v>153</v>
      </c>
      <c r="F121" s="216" t="s">
        <v>207</v>
      </c>
      <c r="I121" s="217"/>
      <c r="L121" s="47"/>
      <c r="M121" s="218"/>
      <c r="N121" s="48"/>
      <c r="O121" s="48"/>
      <c r="P121" s="48"/>
      <c r="Q121" s="48"/>
      <c r="R121" s="48"/>
      <c r="S121" s="48"/>
      <c r="T121" s="86"/>
      <c r="AT121" s="24" t="s">
        <v>153</v>
      </c>
      <c r="AU121" s="24" t="s">
        <v>91</v>
      </c>
    </row>
    <row r="122" s="1" customFormat="1">
      <c r="B122" s="47"/>
      <c r="D122" s="215" t="s">
        <v>155</v>
      </c>
      <c r="F122" s="219" t="s">
        <v>208</v>
      </c>
      <c r="I122" s="217"/>
      <c r="L122" s="47"/>
      <c r="M122" s="218"/>
      <c r="N122" s="48"/>
      <c r="O122" s="48"/>
      <c r="P122" s="48"/>
      <c r="Q122" s="48"/>
      <c r="R122" s="48"/>
      <c r="S122" s="48"/>
      <c r="T122" s="86"/>
      <c r="AT122" s="24" t="s">
        <v>155</v>
      </c>
      <c r="AU122" s="24" t="s">
        <v>91</v>
      </c>
    </row>
    <row r="123" s="11" customFormat="1">
      <c r="B123" s="220"/>
      <c r="D123" s="215" t="s">
        <v>157</v>
      </c>
      <c r="E123" s="221" t="s">
        <v>5</v>
      </c>
      <c r="F123" s="222" t="s">
        <v>209</v>
      </c>
      <c r="H123" s="223">
        <v>27.044</v>
      </c>
      <c r="I123" s="224"/>
      <c r="L123" s="220"/>
      <c r="M123" s="225"/>
      <c r="N123" s="226"/>
      <c r="O123" s="226"/>
      <c r="P123" s="226"/>
      <c r="Q123" s="226"/>
      <c r="R123" s="226"/>
      <c r="S123" s="226"/>
      <c r="T123" s="227"/>
      <c r="AT123" s="221" t="s">
        <v>157</v>
      </c>
      <c r="AU123" s="221" t="s">
        <v>91</v>
      </c>
      <c r="AV123" s="11" t="s">
        <v>91</v>
      </c>
      <c r="AW123" s="11" t="s">
        <v>45</v>
      </c>
      <c r="AX123" s="11" t="s">
        <v>82</v>
      </c>
      <c r="AY123" s="221" t="s">
        <v>144</v>
      </c>
    </row>
    <row r="124" s="11" customFormat="1">
      <c r="B124" s="220"/>
      <c r="D124" s="215" t="s">
        <v>157</v>
      </c>
      <c r="E124" s="221" t="s">
        <v>5</v>
      </c>
      <c r="F124" s="222" t="s">
        <v>210</v>
      </c>
      <c r="H124" s="223">
        <v>20.449999999999999</v>
      </c>
      <c r="I124" s="224"/>
      <c r="L124" s="220"/>
      <c r="M124" s="225"/>
      <c r="N124" s="226"/>
      <c r="O124" s="226"/>
      <c r="P124" s="226"/>
      <c r="Q124" s="226"/>
      <c r="R124" s="226"/>
      <c r="S124" s="226"/>
      <c r="T124" s="227"/>
      <c r="AT124" s="221" t="s">
        <v>157</v>
      </c>
      <c r="AU124" s="221" t="s">
        <v>91</v>
      </c>
      <c r="AV124" s="11" t="s">
        <v>91</v>
      </c>
      <c r="AW124" s="11" t="s">
        <v>45</v>
      </c>
      <c r="AX124" s="11" t="s">
        <v>82</v>
      </c>
      <c r="AY124" s="221" t="s">
        <v>144</v>
      </c>
    </row>
    <row r="125" s="12" customFormat="1">
      <c r="B125" s="228"/>
      <c r="D125" s="215" t="s">
        <v>157</v>
      </c>
      <c r="E125" s="229" t="s">
        <v>5</v>
      </c>
      <c r="F125" s="230" t="s">
        <v>211</v>
      </c>
      <c r="H125" s="231">
        <v>47.494</v>
      </c>
      <c r="I125" s="232"/>
      <c r="L125" s="228"/>
      <c r="M125" s="233"/>
      <c r="N125" s="234"/>
      <c r="O125" s="234"/>
      <c r="P125" s="234"/>
      <c r="Q125" s="234"/>
      <c r="R125" s="234"/>
      <c r="S125" s="234"/>
      <c r="T125" s="235"/>
      <c r="AT125" s="229" t="s">
        <v>157</v>
      </c>
      <c r="AU125" s="229" t="s">
        <v>91</v>
      </c>
      <c r="AV125" s="12" t="s">
        <v>151</v>
      </c>
      <c r="AW125" s="12" t="s">
        <v>45</v>
      </c>
      <c r="AX125" s="12" t="s">
        <v>87</v>
      </c>
      <c r="AY125" s="229" t="s">
        <v>144</v>
      </c>
    </row>
    <row r="126" s="1" customFormat="1" ht="25.5" customHeight="1">
      <c r="B126" s="202"/>
      <c r="C126" s="203" t="s">
        <v>212</v>
      </c>
      <c r="D126" s="203" t="s">
        <v>146</v>
      </c>
      <c r="E126" s="204" t="s">
        <v>213</v>
      </c>
      <c r="F126" s="205" t="s">
        <v>214</v>
      </c>
      <c r="G126" s="206" t="s">
        <v>198</v>
      </c>
      <c r="H126" s="207">
        <v>30</v>
      </c>
      <c r="I126" s="208"/>
      <c r="J126" s="209">
        <f>ROUND(I126*H126,2)</f>
        <v>0</v>
      </c>
      <c r="K126" s="205" t="s">
        <v>150</v>
      </c>
      <c r="L126" s="47"/>
      <c r="M126" s="210" t="s">
        <v>5</v>
      </c>
      <c r="N126" s="211" t="s">
        <v>53</v>
      </c>
      <c r="O126" s="48"/>
      <c r="P126" s="212">
        <f>O126*H126</f>
        <v>0</v>
      </c>
      <c r="Q126" s="212">
        <v>0</v>
      </c>
      <c r="R126" s="212">
        <f>Q126*H126</f>
        <v>0</v>
      </c>
      <c r="S126" s="212">
        <v>0</v>
      </c>
      <c r="T126" s="213">
        <f>S126*H126</f>
        <v>0</v>
      </c>
      <c r="AR126" s="24" t="s">
        <v>215</v>
      </c>
      <c r="AT126" s="24" t="s">
        <v>146</v>
      </c>
      <c r="AU126" s="24" t="s">
        <v>91</v>
      </c>
      <c r="AY126" s="24" t="s">
        <v>144</v>
      </c>
      <c r="BE126" s="214">
        <f>IF(N126="základní",J126,0)</f>
        <v>0</v>
      </c>
      <c r="BF126" s="214">
        <f>IF(N126="snížená",J126,0)</f>
        <v>0</v>
      </c>
      <c r="BG126" s="214">
        <f>IF(N126="zákl. přenesená",J126,0)</f>
        <v>0</v>
      </c>
      <c r="BH126" s="214">
        <f>IF(N126="sníž. přenesená",J126,0)</f>
        <v>0</v>
      </c>
      <c r="BI126" s="214">
        <f>IF(N126="nulová",J126,0)</f>
        <v>0</v>
      </c>
      <c r="BJ126" s="24" t="s">
        <v>87</v>
      </c>
      <c r="BK126" s="214">
        <f>ROUND(I126*H126,2)</f>
        <v>0</v>
      </c>
      <c r="BL126" s="24" t="s">
        <v>215</v>
      </c>
      <c r="BM126" s="24" t="s">
        <v>216</v>
      </c>
    </row>
    <row r="127" s="1" customFormat="1">
      <c r="B127" s="47"/>
      <c r="D127" s="215" t="s">
        <v>153</v>
      </c>
      <c r="F127" s="216" t="s">
        <v>217</v>
      </c>
      <c r="I127" s="217"/>
      <c r="L127" s="47"/>
      <c r="M127" s="218"/>
      <c r="N127" s="48"/>
      <c r="O127" s="48"/>
      <c r="P127" s="48"/>
      <c r="Q127" s="48"/>
      <c r="R127" s="48"/>
      <c r="S127" s="48"/>
      <c r="T127" s="86"/>
      <c r="AT127" s="24" t="s">
        <v>153</v>
      </c>
      <c r="AU127" s="24" t="s">
        <v>91</v>
      </c>
    </row>
    <row r="128" s="1" customFormat="1">
      <c r="B128" s="47"/>
      <c r="D128" s="215" t="s">
        <v>155</v>
      </c>
      <c r="F128" s="219" t="s">
        <v>218</v>
      </c>
      <c r="I128" s="217"/>
      <c r="L128" s="47"/>
      <c r="M128" s="218"/>
      <c r="N128" s="48"/>
      <c r="O128" s="48"/>
      <c r="P128" s="48"/>
      <c r="Q128" s="48"/>
      <c r="R128" s="48"/>
      <c r="S128" s="48"/>
      <c r="T128" s="86"/>
      <c r="AT128" s="24" t="s">
        <v>155</v>
      </c>
      <c r="AU128" s="24" t="s">
        <v>91</v>
      </c>
    </row>
    <row r="129" s="11" customFormat="1">
      <c r="B129" s="220"/>
      <c r="D129" s="215" t="s">
        <v>157</v>
      </c>
      <c r="E129" s="221" t="s">
        <v>5</v>
      </c>
      <c r="F129" s="222" t="s">
        <v>219</v>
      </c>
      <c r="H129" s="223">
        <v>30</v>
      </c>
      <c r="I129" s="224"/>
      <c r="L129" s="220"/>
      <c r="M129" s="225"/>
      <c r="N129" s="226"/>
      <c r="O129" s="226"/>
      <c r="P129" s="226"/>
      <c r="Q129" s="226"/>
      <c r="R129" s="226"/>
      <c r="S129" s="226"/>
      <c r="T129" s="227"/>
      <c r="AT129" s="221" t="s">
        <v>157</v>
      </c>
      <c r="AU129" s="221" t="s">
        <v>91</v>
      </c>
      <c r="AV129" s="11" t="s">
        <v>91</v>
      </c>
      <c r="AW129" s="11" t="s">
        <v>45</v>
      </c>
      <c r="AX129" s="11" t="s">
        <v>87</v>
      </c>
      <c r="AY129" s="221" t="s">
        <v>144</v>
      </c>
    </row>
    <row r="130" s="1" customFormat="1" ht="16.5" customHeight="1">
      <c r="B130" s="202"/>
      <c r="C130" s="203" t="s">
        <v>220</v>
      </c>
      <c r="D130" s="203" t="s">
        <v>146</v>
      </c>
      <c r="E130" s="204" t="s">
        <v>221</v>
      </c>
      <c r="F130" s="205" t="s">
        <v>222</v>
      </c>
      <c r="G130" s="206" t="s">
        <v>198</v>
      </c>
      <c r="H130" s="207">
        <v>8.9600000000000009</v>
      </c>
      <c r="I130" s="208"/>
      <c r="J130" s="209">
        <f>ROUND(I130*H130,2)</f>
        <v>0</v>
      </c>
      <c r="K130" s="205" t="s">
        <v>150</v>
      </c>
      <c r="L130" s="47"/>
      <c r="M130" s="210" t="s">
        <v>5</v>
      </c>
      <c r="N130" s="211" t="s">
        <v>53</v>
      </c>
      <c r="O130" s="48"/>
      <c r="P130" s="212">
        <f>O130*H130</f>
        <v>0</v>
      </c>
      <c r="Q130" s="212">
        <v>0</v>
      </c>
      <c r="R130" s="212">
        <f>Q130*H130</f>
        <v>0</v>
      </c>
      <c r="S130" s="212">
        <v>0</v>
      </c>
      <c r="T130" s="213">
        <f>S130*H130</f>
        <v>0</v>
      </c>
      <c r="AR130" s="24" t="s">
        <v>151</v>
      </c>
      <c r="AT130" s="24" t="s">
        <v>146</v>
      </c>
      <c r="AU130" s="24" t="s">
        <v>91</v>
      </c>
      <c r="AY130" s="24" t="s">
        <v>144</v>
      </c>
      <c r="BE130" s="214">
        <f>IF(N130="základní",J130,0)</f>
        <v>0</v>
      </c>
      <c r="BF130" s="214">
        <f>IF(N130="snížená",J130,0)</f>
        <v>0</v>
      </c>
      <c r="BG130" s="214">
        <f>IF(N130="zákl. přenesená",J130,0)</f>
        <v>0</v>
      </c>
      <c r="BH130" s="214">
        <f>IF(N130="sníž. přenesená",J130,0)</f>
        <v>0</v>
      </c>
      <c r="BI130" s="214">
        <f>IF(N130="nulová",J130,0)</f>
        <v>0</v>
      </c>
      <c r="BJ130" s="24" t="s">
        <v>87</v>
      </c>
      <c r="BK130" s="214">
        <f>ROUND(I130*H130,2)</f>
        <v>0</v>
      </c>
      <c r="BL130" s="24" t="s">
        <v>151</v>
      </c>
      <c r="BM130" s="24" t="s">
        <v>223</v>
      </c>
    </row>
    <row r="131" s="1" customFormat="1">
      <c r="B131" s="47"/>
      <c r="D131" s="215" t="s">
        <v>153</v>
      </c>
      <c r="F131" s="216" t="s">
        <v>224</v>
      </c>
      <c r="I131" s="217"/>
      <c r="L131" s="47"/>
      <c r="M131" s="218"/>
      <c r="N131" s="48"/>
      <c r="O131" s="48"/>
      <c r="P131" s="48"/>
      <c r="Q131" s="48"/>
      <c r="R131" s="48"/>
      <c r="S131" s="48"/>
      <c r="T131" s="86"/>
      <c r="AT131" s="24" t="s">
        <v>153</v>
      </c>
      <c r="AU131" s="24" t="s">
        <v>91</v>
      </c>
    </row>
    <row r="132" s="1" customFormat="1">
      <c r="B132" s="47"/>
      <c r="D132" s="215" t="s">
        <v>155</v>
      </c>
      <c r="F132" s="219" t="s">
        <v>225</v>
      </c>
      <c r="I132" s="217"/>
      <c r="L132" s="47"/>
      <c r="M132" s="218"/>
      <c r="N132" s="48"/>
      <c r="O132" s="48"/>
      <c r="P132" s="48"/>
      <c r="Q132" s="48"/>
      <c r="R132" s="48"/>
      <c r="S132" s="48"/>
      <c r="T132" s="86"/>
      <c r="AT132" s="24" t="s">
        <v>155</v>
      </c>
      <c r="AU132" s="24" t="s">
        <v>91</v>
      </c>
    </row>
    <row r="133" s="11" customFormat="1">
      <c r="B133" s="220"/>
      <c r="D133" s="215" t="s">
        <v>157</v>
      </c>
      <c r="E133" s="221" t="s">
        <v>5</v>
      </c>
      <c r="F133" s="222" t="s">
        <v>226</v>
      </c>
      <c r="H133" s="223">
        <v>4.8799999999999999</v>
      </c>
      <c r="I133" s="224"/>
      <c r="L133" s="220"/>
      <c r="M133" s="225"/>
      <c r="N133" s="226"/>
      <c r="O133" s="226"/>
      <c r="P133" s="226"/>
      <c r="Q133" s="226"/>
      <c r="R133" s="226"/>
      <c r="S133" s="226"/>
      <c r="T133" s="227"/>
      <c r="AT133" s="221" t="s">
        <v>157</v>
      </c>
      <c r="AU133" s="221" t="s">
        <v>91</v>
      </c>
      <c r="AV133" s="11" t="s">
        <v>91</v>
      </c>
      <c r="AW133" s="11" t="s">
        <v>45</v>
      </c>
      <c r="AX133" s="11" t="s">
        <v>82</v>
      </c>
      <c r="AY133" s="221" t="s">
        <v>144</v>
      </c>
    </row>
    <row r="134" s="11" customFormat="1">
      <c r="B134" s="220"/>
      <c r="D134" s="215" t="s">
        <v>157</v>
      </c>
      <c r="E134" s="221" t="s">
        <v>5</v>
      </c>
      <c r="F134" s="222" t="s">
        <v>227</v>
      </c>
      <c r="H134" s="223">
        <v>4.0800000000000001</v>
      </c>
      <c r="I134" s="224"/>
      <c r="L134" s="220"/>
      <c r="M134" s="225"/>
      <c r="N134" s="226"/>
      <c r="O134" s="226"/>
      <c r="P134" s="226"/>
      <c r="Q134" s="226"/>
      <c r="R134" s="226"/>
      <c r="S134" s="226"/>
      <c r="T134" s="227"/>
      <c r="AT134" s="221" t="s">
        <v>157</v>
      </c>
      <c r="AU134" s="221" t="s">
        <v>91</v>
      </c>
      <c r="AV134" s="11" t="s">
        <v>91</v>
      </c>
      <c r="AW134" s="11" t="s">
        <v>45</v>
      </c>
      <c r="AX134" s="11" t="s">
        <v>82</v>
      </c>
      <c r="AY134" s="221" t="s">
        <v>144</v>
      </c>
    </row>
    <row r="135" s="12" customFormat="1">
      <c r="B135" s="228"/>
      <c r="D135" s="215" t="s">
        <v>157</v>
      </c>
      <c r="E135" s="229" t="s">
        <v>5</v>
      </c>
      <c r="F135" s="230" t="s">
        <v>211</v>
      </c>
      <c r="H135" s="231">
        <v>8.9600000000000009</v>
      </c>
      <c r="I135" s="232"/>
      <c r="L135" s="228"/>
      <c r="M135" s="233"/>
      <c r="N135" s="234"/>
      <c r="O135" s="234"/>
      <c r="P135" s="234"/>
      <c r="Q135" s="234"/>
      <c r="R135" s="234"/>
      <c r="S135" s="234"/>
      <c r="T135" s="235"/>
      <c r="AT135" s="229" t="s">
        <v>157</v>
      </c>
      <c r="AU135" s="229" t="s">
        <v>91</v>
      </c>
      <c r="AV135" s="12" t="s">
        <v>151</v>
      </c>
      <c r="AW135" s="12" t="s">
        <v>45</v>
      </c>
      <c r="AX135" s="12" t="s">
        <v>87</v>
      </c>
      <c r="AY135" s="229" t="s">
        <v>144</v>
      </c>
    </row>
    <row r="136" s="1" customFormat="1" ht="16.5" customHeight="1">
      <c r="B136" s="202"/>
      <c r="C136" s="203" t="s">
        <v>228</v>
      </c>
      <c r="D136" s="203" t="s">
        <v>146</v>
      </c>
      <c r="E136" s="204" t="s">
        <v>229</v>
      </c>
      <c r="F136" s="205" t="s">
        <v>230</v>
      </c>
      <c r="G136" s="206" t="s">
        <v>198</v>
      </c>
      <c r="H136" s="207">
        <v>45.466999999999999</v>
      </c>
      <c r="I136" s="208"/>
      <c r="J136" s="209">
        <f>ROUND(I136*H136,2)</f>
        <v>0</v>
      </c>
      <c r="K136" s="205" t="s">
        <v>150</v>
      </c>
      <c r="L136" s="47"/>
      <c r="M136" s="210" t="s">
        <v>5</v>
      </c>
      <c r="N136" s="211" t="s">
        <v>53</v>
      </c>
      <c r="O136" s="48"/>
      <c r="P136" s="212">
        <f>O136*H136</f>
        <v>0</v>
      </c>
      <c r="Q136" s="212">
        <v>0</v>
      </c>
      <c r="R136" s="212">
        <f>Q136*H136</f>
        <v>0</v>
      </c>
      <c r="S136" s="212">
        <v>0</v>
      </c>
      <c r="T136" s="213">
        <f>S136*H136</f>
        <v>0</v>
      </c>
      <c r="AR136" s="24" t="s">
        <v>151</v>
      </c>
      <c r="AT136" s="24" t="s">
        <v>146</v>
      </c>
      <c r="AU136" s="24" t="s">
        <v>91</v>
      </c>
      <c r="AY136" s="24" t="s">
        <v>144</v>
      </c>
      <c r="BE136" s="214">
        <f>IF(N136="základní",J136,0)</f>
        <v>0</v>
      </c>
      <c r="BF136" s="214">
        <f>IF(N136="snížená",J136,0)</f>
        <v>0</v>
      </c>
      <c r="BG136" s="214">
        <f>IF(N136="zákl. přenesená",J136,0)</f>
        <v>0</v>
      </c>
      <c r="BH136" s="214">
        <f>IF(N136="sníž. přenesená",J136,0)</f>
        <v>0</v>
      </c>
      <c r="BI136" s="214">
        <f>IF(N136="nulová",J136,0)</f>
        <v>0</v>
      </c>
      <c r="BJ136" s="24" t="s">
        <v>87</v>
      </c>
      <c r="BK136" s="214">
        <f>ROUND(I136*H136,2)</f>
        <v>0</v>
      </c>
      <c r="BL136" s="24" t="s">
        <v>151</v>
      </c>
      <c r="BM136" s="24" t="s">
        <v>231</v>
      </c>
    </row>
    <row r="137" s="1" customFormat="1">
      <c r="B137" s="47"/>
      <c r="D137" s="215" t="s">
        <v>153</v>
      </c>
      <c r="F137" s="216" t="s">
        <v>232</v>
      </c>
      <c r="I137" s="217"/>
      <c r="L137" s="47"/>
      <c r="M137" s="218"/>
      <c r="N137" s="48"/>
      <c r="O137" s="48"/>
      <c r="P137" s="48"/>
      <c r="Q137" s="48"/>
      <c r="R137" s="48"/>
      <c r="S137" s="48"/>
      <c r="T137" s="86"/>
      <c r="AT137" s="24" t="s">
        <v>153</v>
      </c>
      <c r="AU137" s="24" t="s">
        <v>91</v>
      </c>
    </row>
    <row r="138" s="1" customFormat="1">
      <c r="B138" s="47"/>
      <c r="D138" s="215" t="s">
        <v>155</v>
      </c>
      <c r="F138" s="219" t="s">
        <v>233</v>
      </c>
      <c r="I138" s="217"/>
      <c r="L138" s="47"/>
      <c r="M138" s="218"/>
      <c r="N138" s="48"/>
      <c r="O138" s="48"/>
      <c r="P138" s="48"/>
      <c r="Q138" s="48"/>
      <c r="R138" s="48"/>
      <c r="S138" s="48"/>
      <c r="T138" s="86"/>
      <c r="AT138" s="24" t="s">
        <v>155</v>
      </c>
      <c r="AU138" s="24" t="s">
        <v>91</v>
      </c>
    </row>
    <row r="139" s="11" customFormat="1">
      <c r="B139" s="220"/>
      <c r="D139" s="215" t="s">
        <v>157</v>
      </c>
      <c r="E139" s="221" t="s">
        <v>5</v>
      </c>
      <c r="F139" s="222" t="s">
        <v>234</v>
      </c>
      <c r="H139" s="223">
        <v>17.16</v>
      </c>
      <c r="I139" s="224"/>
      <c r="L139" s="220"/>
      <c r="M139" s="225"/>
      <c r="N139" s="226"/>
      <c r="O139" s="226"/>
      <c r="P139" s="226"/>
      <c r="Q139" s="226"/>
      <c r="R139" s="226"/>
      <c r="S139" s="226"/>
      <c r="T139" s="227"/>
      <c r="AT139" s="221" t="s">
        <v>157</v>
      </c>
      <c r="AU139" s="221" t="s">
        <v>91</v>
      </c>
      <c r="AV139" s="11" t="s">
        <v>91</v>
      </c>
      <c r="AW139" s="11" t="s">
        <v>45</v>
      </c>
      <c r="AX139" s="11" t="s">
        <v>82</v>
      </c>
      <c r="AY139" s="221" t="s">
        <v>144</v>
      </c>
    </row>
    <row r="140" s="11" customFormat="1">
      <c r="B140" s="220"/>
      <c r="D140" s="215" t="s">
        <v>157</v>
      </c>
      <c r="E140" s="221" t="s">
        <v>5</v>
      </c>
      <c r="F140" s="222" t="s">
        <v>235</v>
      </c>
      <c r="H140" s="223">
        <v>37.229999999999997</v>
      </c>
      <c r="I140" s="224"/>
      <c r="L140" s="220"/>
      <c r="M140" s="225"/>
      <c r="N140" s="226"/>
      <c r="O140" s="226"/>
      <c r="P140" s="226"/>
      <c r="Q140" s="226"/>
      <c r="R140" s="226"/>
      <c r="S140" s="226"/>
      <c r="T140" s="227"/>
      <c r="AT140" s="221" t="s">
        <v>157</v>
      </c>
      <c r="AU140" s="221" t="s">
        <v>91</v>
      </c>
      <c r="AV140" s="11" t="s">
        <v>91</v>
      </c>
      <c r="AW140" s="11" t="s">
        <v>45</v>
      </c>
      <c r="AX140" s="11" t="s">
        <v>82</v>
      </c>
      <c r="AY140" s="221" t="s">
        <v>144</v>
      </c>
    </row>
    <row r="141" s="11" customFormat="1">
      <c r="B141" s="220"/>
      <c r="D141" s="215" t="s">
        <v>157</v>
      </c>
      <c r="E141" s="221" t="s">
        <v>5</v>
      </c>
      <c r="F141" s="222" t="s">
        <v>236</v>
      </c>
      <c r="H141" s="223">
        <v>-8.923</v>
      </c>
      <c r="I141" s="224"/>
      <c r="L141" s="220"/>
      <c r="M141" s="225"/>
      <c r="N141" s="226"/>
      <c r="O141" s="226"/>
      <c r="P141" s="226"/>
      <c r="Q141" s="226"/>
      <c r="R141" s="226"/>
      <c r="S141" s="226"/>
      <c r="T141" s="227"/>
      <c r="AT141" s="221" t="s">
        <v>157</v>
      </c>
      <c r="AU141" s="221" t="s">
        <v>91</v>
      </c>
      <c r="AV141" s="11" t="s">
        <v>91</v>
      </c>
      <c r="AW141" s="11" t="s">
        <v>45</v>
      </c>
      <c r="AX141" s="11" t="s">
        <v>82</v>
      </c>
      <c r="AY141" s="221" t="s">
        <v>144</v>
      </c>
    </row>
    <row r="142" s="12" customFormat="1">
      <c r="B142" s="228"/>
      <c r="D142" s="215" t="s">
        <v>157</v>
      </c>
      <c r="E142" s="229" t="s">
        <v>5</v>
      </c>
      <c r="F142" s="230" t="s">
        <v>211</v>
      </c>
      <c r="H142" s="231">
        <v>45.466999999999999</v>
      </c>
      <c r="I142" s="232"/>
      <c r="L142" s="228"/>
      <c r="M142" s="233"/>
      <c r="N142" s="234"/>
      <c r="O142" s="234"/>
      <c r="P142" s="234"/>
      <c r="Q142" s="234"/>
      <c r="R142" s="234"/>
      <c r="S142" s="234"/>
      <c r="T142" s="235"/>
      <c r="AT142" s="229" t="s">
        <v>157</v>
      </c>
      <c r="AU142" s="229" t="s">
        <v>91</v>
      </c>
      <c r="AV142" s="12" t="s">
        <v>151</v>
      </c>
      <c r="AW142" s="12" t="s">
        <v>45</v>
      </c>
      <c r="AX142" s="12" t="s">
        <v>87</v>
      </c>
      <c r="AY142" s="229" t="s">
        <v>144</v>
      </c>
    </row>
    <row r="143" s="1" customFormat="1" ht="16.5" customHeight="1">
      <c r="B143" s="202"/>
      <c r="C143" s="203" t="s">
        <v>237</v>
      </c>
      <c r="D143" s="203" t="s">
        <v>146</v>
      </c>
      <c r="E143" s="204" t="s">
        <v>238</v>
      </c>
      <c r="F143" s="205" t="s">
        <v>239</v>
      </c>
      <c r="G143" s="206" t="s">
        <v>198</v>
      </c>
      <c r="H143" s="207">
        <v>22.734000000000002</v>
      </c>
      <c r="I143" s="208"/>
      <c r="J143" s="209">
        <f>ROUND(I143*H143,2)</f>
        <v>0</v>
      </c>
      <c r="K143" s="205" t="s">
        <v>150</v>
      </c>
      <c r="L143" s="47"/>
      <c r="M143" s="210" t="s">
        <v>5</v>
      </c>
      <c r="N143" s="211" t="s">
        <v>53</v>
      </c>
      <c r="O143" s="48"/>
      <c r="P143" s="212">
        <f>O143*H143</f>
        <v>0</v>
      </c>
      <c r="Q143" s="212">
        <v>0</v>
      </c>
      <c r="R143" s="212">
        <f>Q143*H143</f>
        <v>0</v>
      </c>
      <c r="S143" s="212">
        <v>0</v>
      </c>
      <c r="T143" s="213">
        <f>S143*H143</f>
        <v>0</v>
      </c>
      <c r="AR143" s="24" t="s">
        <v>151</v>
      </c>
      <c r="AT143" s="24" t="s">
        <v>146</v>
      </c>
      <c r="AU143" s="24" t="s">
        <v>91</v>
      </c>
      <c r="AY143" s="24" t="s">
        <v>144</v>
      </c>
      <c r="BE143" s="214">
        <f>IF(N143="základní",J143,0)</f>
        <v>0</v>
      </c>
      <c r="BF143" s="214">
        <f>IF(N143="snížená",J143,0)</f>
        <v>0</v>
      </c>
      <c r="BG143" s="214">
        <f>IF(N143="zákl. přenesená",J143,0)</f>
        <v>0</v>
      </c>
      <c r="BH143" s="214">
        <f>IF(N143="sníž. přenesená",J143,0)</f>
        <v>0</v>
      </c>
      <c r="BI143" s="214">
        <f>IF(N143="nulová",J143,0)</f>
        <v>0</v>
      </c>
      <c r="BJ143" s="24" t="s">
        <v>87</v>
      </c>
      <c r="BK143" s="214">
        <f>ROUND(I143*H143,2)</f>
        <v>0</v>
      </c>
      <c r="BL143" s="24" t="s">
        <v>151</v>
      </c>
      <c r="BM143" s="24" t="s">
        <v>240</v>
      </c>
    </row>
    <row r="144" s="1" customFormat="1">
      <c r="B144" s="47"/>
      <c r="D144" s="215" t="s">
        <v>153</v>
      </c>
      <c r="F144" s="216" t="s">
        <v>241</v>
      </c>
      <c r="I144" s="217"/>
      <c r="L144" s="47"/>
      <c r="M144" s="218"/>
      <c r="N144" s="48"/>
      <c r="O144" s="48"/>
      <c r="P144" s="48"/>
      <c r="Q144" s="48"/>
      <c r="R144" s="48"/>
      <c r="S144" s="48"/>
      <c r="T144" s="86"/>
      <c r="AT144" s="24" t="s">
        <v>153</v>
      </c>
      <c r="AU144" s="24" t="s">
        <v>91</v>
      </c>
    </row>
    <row r="145" s="1" customFormat="1">
      <c r="B145" s="47"/>
      <c r="D145" s="215" t="s">
        <v>155</v>
      </c>
      <c r="F145" s="219" t="s">
        <v>233</v>
      </c>
      <c r="I145" s="217"/>
      <c r="L145" s="47"/>
      <c r="M145" s="218"/>
      <c r="N145" s="48"/>
      <c r="O145" s="48"/>
      <c r="P145" s="48"/>
      <c r="Q145" s="48"/>
      <c r="R145" s="48"/>
      <c r="S145" s="48"/>
      <c r="T145" s="86"/>
      <c r="AT145" s="24" t="s">
        <v>155</v>
      </c>
      <c r="AU145" s="24" t="s">
        <v>91</v>
      </c>
    </row>
    <row r="146" s="11" customFormat="1">
      <c r="B146" s="220"/>
      <c r="D146" s="215" t="s">
        <v>157</v>
      </c>
      <c r="E146" s="221" t="s">
        <v>5</v>
      </c>
      <c r="F146" s="222" t="s">
        <v>242</v>
      </c>
      <c r="H146" s="223">
        <v>22.734000000000002</v>
      </c>
      <c r="I146" s="224"/>
      <c r="L146" s="220"/>
      <c r="M146" s="225"/>
      <c r="N146" s="226"/>
      <c r="O146" s="226"/>
      <c r="P146" s="226"/>
      <c r="Q146" s="226"/>
      <c r="R146" s="226"/>
      <c r="S146" s="226"/>
      <c r="T146" s="227"/>
      <c r="AT146" s="221" t="s">
        <v>157</v>
      </c>
      <c r="AU146" s="221" t="s">
        <v>91</v>
      </c>
      <c r="AV146" s="11" t="s">
        <v>91</v>
      </c>
      <c r="AW146" s="11" t="s">
        <v>45</v>
      </c>
      <c r="AX146" s="11" t="s">
        <v>87</v>
      </c>
      <c r="AY146" s="221" t="s">
        <v>144</v>
      </c>
    </row>
    <row r="147" s="1" customFormat="1" ht="16.5" customHeight="1">
      <c r="B147" s="202"/>
      <c r="C147" s="203" t="s">
        <v>243</v>
      </c>
      <c r="D147" s="203" t="s">
        <v>146</v>
      </c>
      <c r="E147" s="204" t="s">
        <v>244</v>
      </c>
      <c r="F147" s="205" t="s">
        <v>245</v>
      </c>
      <c r="G147" s="206" t="s">
        <v>198</v>
      </c>
      <c r="H147" s="207">
        <v>1.0680000000000001</v>
      </c>
      <c r="I147" s="208"/>
      <c r="J147" s="209">
        <f>ROUND(I147*H147,2)</f>
        <v>0</v>
      </c>
      <c r="K147" s="205" t="s">
        <v>150</v>
      </c>
      <c r="L147" s="47"/>
      <c r="M147" s="210" t="s">
        <v>5</v>
      </c>
      <c r="N147" s="211" t="s">
        <v>53</v>
      </c>
      <c r="O147" s="48"/>
      <c r="P147" s="212">
        <f>O147*H147</f>
        <v>0</v>
      </c>
      <c r="Q147" s="212">
        <v>0</v>
      </c>
      <c r="R147" s="212">
        <f>Q147*H147</f>
        <v>0</v>
      </c>
      <c r="S147" s="212">
        <v>0</v>
      </c>
      <c r="T147" s="213">
        <f>S147*H147</f>
        <v>0</v>
      </c>
      <c r="AR147" s="24" t="s">
        <v>151</v>
      </c>
      <c r="AT147" s="24" t="s">
        <v>146</v>
      </c>
      <c r="AU147" s="24" t="s">
        <v>91</v>
      </c>
      <c r="AY147" s="24" t="s">
        <v>144</v>
      </c>
      <c r="BE147" s="214">
        <f>IF(N147="základní",J147,0)</f>
        <v>0</v>
      </c>
      <c r="BF147" s="214">
        <f>IF(N147="snížená",J147,0)</f>
        <v>0</v>
      </c>
      <c r="BG147" s="214">
        <f>IF(N147="zákl. přenesená",J147,0)</f>
        <v>0</v>
      </c>
      <c r="BH147" s="214">
        <f>IF(N147="sníž. přenesená",J147,0)</f>
        <v>0</v>
      </c>
      <c r="BI147" s="214">
        <f>IF(N147="nulová",J147,0)</f>
        <v>0</v>
      </c>
      <c r="BJ147" s="24" t="s">
        <v>87</v>
      </c>
      <c r="BK147" s="214">
        <f>ROUND(I147*H147,2)</f>
        <v>0</v>
      </c>
      <c r="BL147" s="24" t="s">
        <v>151</v>
      </c>
      <c r="BM147" s="24" t="s">
        <v>246</v>
      </c>
    </row>
    <row r="148" s="1" customFormat="1">
      <c r="B148" s="47"/>
      <c r="D148" s="215" t="s">
        <v>153</v>
      </c>
      <c r="F148" s="216" t="s">
        <v>247</v>
      </c>
      <c r="I148" s="217"/>
      <c r="L148" s="47"/>
      <c r="M148" s="218"/>
      <c r="N148" s="48"/>
      <c r="O148" s="48"/>
      <c r="P148" s="48"/>
      <c r="Q148" s="48"/>
      <c r="R148" s="48"/>
      <c r="S148" s="48"/>
      <c r="T148" s="86"/>
      <c r="AT148" s="24" t="s">
        <v>153</v>
      </c>
      <c r="AU148" s="24" t="s">
        <v>91</v>
      </c>
    </row>
    <row r="149" s="1" customFormat="1">
      <c r="B149" s="47"/>
      <c r="D149" s="215" t="s">
        <v>155</v>
      </c>
      <c r="F149" s="219" t="s">
        <v>248</v>
      </c>
      <c r="I149" s="217"/>
      <c r="L149" s="47"/>
      <c r="M149" s="218"/>
      <c r="N149" s="48"/>
      <c r="O149" s="48"/>
      <c r="P149" s="48"/>
      <c r="Q149" s="48"/>
      <c r="R149" s="48"/>
      <c r="S149" s="48"/>
      <c r="T149" s="86"/>
      <c r="AT149" s="24" t="s">
        <v>155</v>
      </c>
      <c r="AU149" s="24" t="s">
        <v>91</v>
      </c>
    </row>
    <row r="150" s="11" customFormat="1">
      <c r="B150" s="220"/>
      <c r="D150" s="215" t="s">
        <v>157</v>
      </c>
      <c r="E150" s="221" t="s">
        <v>5</v>
      </c>
      <c r="F150" s="222" t="s">
        <v>249</v>
      </c>
      <c r="H150" s="223">
        <v>1.0680000000000001</v>
      </c>
      <c r="I150" s="224"/>
      <c r="L150" s="220"/>
      <c r="M150" s="225"/>
      <c r="N150" s="226"/>
      <c r="O150" s="226"/>
      <c r="P150" s="226"/>
      <c r="Q150" s="226"/>
      <c r="R150" s="226"/>
      <c r="S150" s="226"/>
      <c r="T150" s="227"/>
      <c r="AT150" s="221" t="s">
        <v>157</v>
      </c>
      <c r="AU150" s="221" t="s">
        <v>91</v>
      </c>
      <c r="AV150" s="11" t="s">
        <v>91</v>
      </c>
      <c r="AW150" s="11" t="s">
        <v>45</v>
      </c>
      <c r="AX150" s="11" t="s">
        <v>87</v>
      </c>
      <c r="AY150" s="221" t="s">
        <v>144</v>
      </c>
    </row>
    <row r="151" s="1" customFormat="1" ht="16.5" customHeight="1">
      <c r="B151" s="202"/>
      <c r="C151" s="203" t="s">
        <v>250</v>
      </c>
      <c r="D151" s="203" t="s">
        <v>146</v>
      </c>
      <c r="E151" s="204" t="s">
        <v>251</v>
      </c>
      <c r="F151" s="205" t="s">
        <v>252</v>
      </c>
      <c r="G151" s="206" t="s">
        <v>198</v>
      </c>
      <c r="H151" s="207">
        <v>0.53400000000000003</v>
      </c>
      <c r="I151" s="208"/>
      <c r="J151" s="209">
        <f>ROUND(I151*H151,2)</f>
        <v>0</v>
      </c>
      <c r="K151" s="205" t="s">
        <v>150</v>
      </c>
      <c r="L151" s="47"/>
      <c r="M151" s="210" t="s">
        <v>5</v>
      </c>
      <c r="N151" s="211" t="s">
        <v>53</v>
      </c>
      <c r="O151" s="48"/>
      <c r="P151" s="212">
        <f>O151*H151</f>
        <v>0</v>
      </c>
      <c r="Q151" s="212">
        <v>0</v>
      </c>
      <c r="R151" s="212">
        <f>Q151*H151</f>
        <v>0</v>
      </c>
      <c r="S151" s="212">
        <v>0</v>
      </c>
      <c r="T151" s="213">
        <f>S151*H151</f>
        <v>0</v>
      </c>
      <c r="AR151" s="24" t="s">
        <v>151</v>
      </c>
      <c r="AT151" s="24" t="s">
        <v>146</v>
      </c>
      <c r="AU151" s="24" t="s">
        <v>91</v>
      </c>
      <c r="AY151" s="24" t="s">
        <v>144</v>
      </c>
      <c r="BE151" s="214">
        <f>IF(N151="základní",J151,0)</f>
        <v>0</v>
      </c>
      <c r="BF151" s="214">
        <f>IF(N151="snížená",J151,0)</f>
        <v>0</v>
      </c>
      <c r="BG151" s="214">
        <f>IF(N151="zákl. přenesená",J151,0)</f>
        <v>0</v>
      </c>
      <c r="BH151" s="214">
        <f>IF(N151="sníž. přenesená",J151,0)</f>
        <v>0</v>
      </c>
      <c r="BI151" s="214">
        <f>IF(N151="nulová",J151,0)</f>
        <v>0</v>
      </c>
      <c r="BJ151" s="24" t="s">
        <v>87</v>
      </c>
      <c r="BK151" s="214">
        <f>ROUND(I151*H151,2)</f>
        <v>0</v>
      </c>
      <c r="BL151" s="24" t="s">
        <v>151</v>
      </c>
      <c r="BM151" s="24" t="s">
        <v>253</v>
      </c>
    </row>
    <row r="152" s="1" customFormat="1">
      <c r="B152" s="47"/>
      <c r="D152" s="215" t="s">
        <v>153</v>
      </c>
      <c r="F152" s="216" t="s">
        <v>254</v>
      </c>
      <c r="I152" s="217"/>
      <c r="L152" s="47"/>
      <c r="M152" s="218"/>
      <c r="N152" s="48"/>
      <c r="O152" s="48"/>
      <c r="P152" s="48"/>
      <c r="Q152" s="48"/>
      <c r="R152" s="48"/>
      <c r="S152" s="48"/>
      <c r="T152" s="86"/>
      <c r="AT152" s="24" t="s">
        <v>153</v>
      </c>
      <c r="AU152" s="24" t="s">
        <v>91</v>
      </c>
    </row>
    <row r="153" s="1" customFormat="1">
      <c r="B153" s="47"/>
      <c r="D153" s="215" t="s">
        <v>155</v>
      </c>
      <c r="F153" s="219" t="s">
        <v>248</v>
      </c>
      <c r="I153" s="217"/>
      <c r="L153" s="47"/>
      <c r="M153" s="218"/>
      <c r="N153" s="48"/>
      <c r="O153" s="48"/>
      <c r="P153" s="48"/>
      <c r="Q153" s="48"/>
      <c r="R153" s="48"/>
      <c r="S153" s="48"/>
      <c r="T153" s="86"/>
      <c r="AT153" s="24" t="s">
        <v>155</v>
      </c>
      <c r="AU153" s="24" t="s">
        <v>91</v>
      </c>
    </row>
    <row r="154" s="11" customFormat="1">
      <c r="B154" s="220"/>
      <c r="D154" s="215" t="s">
        <v>157</v>
      </c>
      <c r="E154" s="221" t="s">
        <v>5</v>
      </c>
      <c r="F154" s="222" t="s">
        <v>255</v>
      </c>
      <c r="H154" s="223">
        <v>0.53400000000000003</v>
      </c>
      <c r="I154" s="224"/>
      <c r="L154" s="220"/>
      <c r="M154" s="225"/>
      <c r="N154" s="226"/>
      <c r="O154" s="226"/>
      <c r="P154" s="226"/>
      <c r="Q154" s="226"/>
      <c r="R154" s="226"/>
      <c r="S154" s="226"/>
      <c r="T154" s="227"/>
      <c r="AT154" s="221" t="s">
        <v>157</v>
      </c>
      <c r="AU154" s="221" t="s">
        <v>91</v>
      </c>
      <c r="AV154" s="11" t="s">
        <v>91</v>
      </c>
      <c r="AW154" s="11" t="s">
        <v>45</v>
      </c>
      <c r="AX154" s="11" t="s">
        <v>87</v>
      </c>
      <c r="AY154" s="221" t="s">
        <v>144</v>
      </c>
    </row>
    <row r="155" s="1" customFormat="1" ht="16.5" customHeight="1">
      <c r="B155" s="202"/>
      <c r="C155" s="203" t="s">
        <v>11</v>
      </c>
      <c r="D155" s="203" t="s">
        <v>146</v>
      </c>
      <c r="E155" s="204" t="s">
        <v>256</v>
      </c>
      <c r="F155" s="205" t="s">
        <v>257</v>
      </c>
      <c r="G155" s="206" t="s">
        <v>198</v>
      </c>
      <c r="H155" s="207">
        <v>51.040999999999997</v>
      </c>
      <c r="I155" s="208"/>
      <c r="J155" s="209">
        <f>ROUND(I155*H155,2)</f>
        <v>0</v>
      </c>
      <c r="K155" s="205" t="s">
        <v>150</v>
      </c>
      <c r="L155" s="47"/>
      <c r="M155" s="210" t="s">
        <v>5</v>
      </c>
      <c r="N155" s="211" t="s">
        <v>53</v>
      </c>
      <c r="O155" s="48"/>
      <c r="P155" s="212">
        <f>O155*H155</f>
        <v>0</v>
      </c>
      <c r="Q155" s="212">
        <v>0</v>
      </c>
      <c r="R155" s="212">
        <f>Q155*H155</f>
        <v>0</v>
      </c>
      <c r="S155" s="212">
        <v>0</v>
      </c>
      <c r="T155" s="213">
        <f>S155*H155</f>
        <v>0</v>
      </c>
      <c r="AR155" s="24" t="s">
        <v>151</v>
      </c>
      <c r="AT155" s="24" t="s">
        <v>146</v>
      </c>
      <c r="AU155" s="24" t="s">
        <v>91</v>
      </c>
      <c r="AY155" s="24" t="s">
        <v>144</v>
      </c>
      <c r="BE155" s="214">
        <f>IF(N155="základní",J155,0)</f>
        <v>0</v>
      </c>
      <c r="BF155" s="214">
        <f>IF(N155="snížená",J155,0)</f>
        <v>0</v>
      </c>
      <c r="BG155" s="214">
        <f>IF(N155="zákl. přenesená",J155,0)</f>
        <v>0</v>
      </c>
      <c r="BH155" s="214">
        <f>IF(N155="sníž. přenesená",J155,0)</f>
        <v>0</v>
      </c>
      <c r="BI155" s="214">
        <f>IF(N155="nulová",J155,0)</f>
        <v>0</v>
      </c>
      <c r="BJ155" s="24" t="s">
        <v>87</v>
      </c>
      <c r="BK155" s="214">
        <f>ROUND(I155*H155,2)</f>
        <v>0</v>
      </c>
      <c r="BL155" s="24" t="s">
        <v>151</v>
      </c>
      <c r="BM155" s="24" t="s">
        <v>258</v>
      </c>
    </row>
    <row r="156" s="1" customFormat="1">
      <c r="B156" s="47"/>
      <c r="D156" s="215" t="s">
        <v>153</v>
      </c>
      <c r="F156" s="216" t="s">
        <v>259</v>
      </c>
      <c r="I156" s="217"/>
      <c r="L156" s="47"/>
      <c r="M156" s="218"/>
      <c r="N156" s="48"/>
      <c r="O156" s="48"/>
      <c r="P156" s="48"/>
      <c r="Q156" s="48"/>
      <c r="R156" s="48"/>
      <c r="S156" s="48"/>
      <c r="T156" s="86"/>
      <c r="AT156" s="24" t="s">
        <v>153</v>
      </c>
      <c r="AU156" s="24" t="s">
        <v>91</v>
      </c>
    </row>
    <row r="157" s="1" customFormat="1">
      <c r="B157" s="47"/>
      <c r="D157" s="215" t="s">
        <v>155</v>
      </c>
      <c r="F157" s="219" t="s">
        <v>260</v>
      </c>
      <c r="I157" s="217"/>
      <c r="L157" s="47"/>
      <c r="M157" s="218"/>
      <c r="N157" s="48"/>
      <c r="O157" s="48"/>
      <c r="P157" s="48"/>
      <c r="Q157" s="48"/>
      <c r="R157" s="48"/>
      <c r="S157" s="48"/>
      <c r="T157" s="86"/>
      <c r="AT157" s="24" t="s">
        <v>155</v>
      </c>
      <c r="AU157" s="24" t="s">
        <v>91</v>
      </c>
    </row>
    <row r="158" s="13" customFormat="1">
      <c r="B158" s="236"/>
      <c r="D158" s="215" t="s">
        <v>157</v>
      </c>
      <c r="E158" s="237" t="s">
        <v>5</v>
      </c>
      <c r="F158" s="238" t="s">
        <v>261</v>
      </c>
      <c r="H158" s="237" t="s">
        <v>5</v>
      </c>
      <c r="I158" s="239"/>
      <c r="L158" s="236"/>
      <c r="M158" s="240"/>
      <c r="N158" s="241"/>
      <c r="O158" s="241"/>
      <c r="P158" s="241"/>
      <c r="Q158" s="241"/>
      <c r="R158" s="241"/>
      <c r="S158" s="241"/>
      <c r="T158" s="242"/>
      <c r="AT158" s="237" t="s">
        <v>157</v>
      </c>
      <c r="AU158" s="237" t="s">
        <v>91</v>
      </c>
      <c r="AV158" s="13" t="s">
        <v>87</v>
      </c>
      <c r="AW158" s="13" t="s">
        <v>45</v>
      </c>
      <c r="AX158" s="13" t="s">
        <v>82</v>
      </c>
      <c r="AY158" s="237" t="s">
        <v>144</v>
      </c>
    </row>
    <row r="159" s="11" customFormat="1">
      <c r="B159" s="220"/>
      <c r="D159" s="215" t="s">
        <v>157</v>
      </c>
      <c r="E159" s="221" t="s">
        <v>5</v>
      </c>
      <c r="F159" s="222" t="s">
        <v>262</v>
      </c>
      <c r="H159" s="223">
        <v>16</v>
      </c>
      <c r="I159" s="224"/>
      <c r="L159" s="220"/>
      <c r="M159" s="225"/>
      <c r="N159" s="226"/>
      <c r="O159" s="226"/>
      <c r="P159" s="226"/>
      <c r="Q159" s="226"/>
      <c r="R159" s="226"/>
      <c r="S159" s="226"/>
      <c r="T159" s="227"/>
      <c r="AT159" s="221" t="s">
        <v>157</v>
      </c>
      <c r="AU159" s="221" t="s">
        <v>91</v>
      </c>
      <c r="AV159" s="11" t="s">
        <v>91</v>
      </c>
      <c r="AW159" s="11" t="s">
        <v>45</v>
      </c>
      <c r="AX159" s="11" t="s">
        <v>82</v>
      </c>
      <c r="AY159" s="221" t="s">
        <v>144</v>
      </c>
    </row>
    <row r="160" s="11" customFormat="1">
      <c r="B160" s="220"/>
      <c r="D160" s="215" t="s">
        <v>157</v>
      </c>
      <c r="E160" s="221" t="s">
        <v>5</v>
      </c>
      <c r="F160" s="222" t="s">
        <v>263</v>
      </c>
      <c r="H160" s="223">
        <v>45.466999999999999</v>
      </c>
      <c r="I160" s="224"/>
      <c r="L160" s="220"/>
      <c r="M160" s="225"/>
      <c r="N160" s="226"/>
      <c r="O160" s="226"/>
      <c r="P160" s="226"/>
      <c r="Q160" s="226"/>
      <c r="R160" s="226"/>
      <c r="S160" s="226"/>
      <c r="T160" s="227"/>
      <c r="AT160" s="221" t="s">
        <v>157</v>
      </c>
      <c r="AU160" s="221" t="s">
        <v>91</v>
      </c>
      <c r="AV160" s="11" t="s">
        <v>91</v>
      </c>
      <c r="AW160" s="11" t="s">
        <v>45</v>
      </c>
      <c r="AX160" s="11" t="s">
        <v>82</v>
      </c>
      <c r="AY160" s="221" t="s">
        <v>144</v>
      </c>
    </row>
    <row r="161" s="11" customFormat="1">
      <c r="B161" s="220"/>
      <c r="D161" s="215" t="s">
        <v>157</v>
      </c>
      <c r="E161" s="221" t="s">
        <v>5</v>
      </c>
      <c r="F161" s="222" t="s">
        <v>264</v>
      </c>
      <c r="H161" s="223">
        <v>1.0680000000000001</v>
      </c>
      <c r="I161" s="224"/>
      <c r="L161" s="220"/>
      <c r="M161" s="225"/>
      <c r="N161" s="226"/>
      <c r="O161" s="226"/>
      <c r="P161" s="226"/>
      <c r="Q161" s="226"/>
      <c r="R161" s="226"/>
      <c r="S161" s="226"/>
      <c r="T161" s="227"/>
      <c r="AT161" s="221" t="s">
        <v>157</v>
      </c>
      <c r="AU161" s="221" t="s">
        <v>91</v>
      </c>
      <c r="AV161" s="11" t="s">
        <v>91</v>
      </c>
      <c r="AW161" s="11" t="s">
        <v>45</v>
      </c>
      <c r="AX161" s="11" t="s">
        <v>82</v>
      </c>
      <c r="AY161" s="221" t="s">
        <v>144</v>
      </c>
    </row>
    <row r="162" s="11" customFormat="1">
      <c r="B162" s="220"/>
      <c r="D162" s="215" t="s">
        <v>157</v>
      </c>
      <c r="E162" s="221" t="s">
        <v>5</v>
      </c>
      <c r="F162" s="222" t="s">
        <v>265</v>
      </c>
      <c r="H162" s="223">
        <v>6</v>
      </c>
      <c r="I162" s="224"/>
      <c r="L162" s="220"/>
      <c r="M162" s="225"/>
      <c r="N162" s="226"/>
      <c r="O162" s="226"/>
      <c r="P162" s="226"/>
      <c r="Q162" s="226"/>
      <c r="R162" s="226"/>
      <c r="S162" s="226"/>
      <c r="T162" s="227"/>
      <c r="AT162" s="221" t="s">
        <v>157</v>
      </c>
      <c r="AU162" s="221" t="s">
        <v>91</v>
      </c>
      <c r="AV162" s="11" t="s">
        <v>91</v>
      </c>
      <c r="AW162" s="11" t="s">
        <v>45</v>
      </c>
      <c r="AX162" s="11" t="s">
        <v>82</v>
      </c>
      <c r="AY162" s="221" t="s">
        <v>144</v>
      </c>
    </row>
    <row r="163" s="11" customFormat="1">
      <c r="B163" s="220"/>
      <c r="D163" s="215" t="s">
        <v>157</v>
      </c>
      <c r="E163" s="221" t="s">
        <v>5</v>
      </c>
      <c r="F163" s="222" t="s">
        <v>266</v>
      </c>
      <c r="H163" s="223">
        <v>30</v>
      </c>
      <c r="I163" s="224"/>
      <c r="L163" s="220"/>
      <c r="M163" s="225"/>
      <c r="N163" s="226"/>
      <c r="O163" s="226"/>
      <c r="P163" s="226"/>
      <c r="Q163" s="226"/>
      <c r="R163" s="226"/>
      <c r="S163" s="226"/>
      <c r="T163" s="227"/>
      <c r="AT163" s="221" t="s">
        <v>157</v>
      </c>
      <c r="AU163" s="221" t="s">
        <v>91</v>
      </c>
      <c r="AV163" s="11" t="s">
        <v>91</v>
      </c>
      <c r="AW163" s="11" t="s">
        <v>45</v>
      </c>
      <c r="AX163" s="11" t="s">
        <v>82</v>
      </c>
      <c r="AY163" s="221" t="s">
        <v>144</v>
      </c>
    </row>
    <row r="164" s="11" customFormat="1">
      <c r="B164" s="220"/>
      <c r="D164" s="215" t="s">
        <v>157</v>
      </c>
      <c r="E164" s="221" t="s">
        <v>5</v>
      </c>
      <c r="F164" s="222" t="s">
        <v>267</v>
      </c>
      <c r="H164" s="223">
        <v>-27.044</v>
      </c>
      <c r="I164" s="224"/>
      <c r="L164" s="220"/>
      <c r="M164" s="225"/>
      <c r="N164" s="226"/>
      <c r="O164" s="226"/>
      <c r="P164" s="226"/>
      <c r="Q164" s="226"/>
      <c r="R164" s="226"/>
      <c r="S164" s="226"/>
      <c r="T164" s="227"/>
      <c r="AT164" s="221" t="s">
        <v>157</v>
      </c>
      <c r="AU164" s="221" t="s">
        <v>91</v>
      </c>
      <c r="AV164" s="11" t="s">
        <v>91</v>
      </c>
      <c r="AW164" s="11" t="s">
        <v>45</v>
      </c>
      <c r="AX164" s="11" t="s">
        <v>82</v>
      </c>
      <c r="AY164" s="221" t="s">
        <v>144</v>
      </c>
    </row>
    <row r="165" s="11" customFormat="1">
      <c r="B165" s="220"/>
      <c r="D165" s="215" t="s">
        <v>157</v>
      </c>
      <c r="E165" s="221" t="s">
        <v>5</v>
      </c>
      <c r="F165" s="222" t="s">
        <v>268</v>
      </c>
      <c r="H165" s="223">
        <v>-20.449999999999999</v>
      </c>
      <c r="I165" s="224"/>
      <c r="L165" s="220"/>
      <c r="M165" s="225"/>
      <c r="N165" s="226"/>
      <c r="O165" s="226"/>
      <c r="P165" s="226"/>
      <c r="Q165" s="226"/>
      <c r="R165" s="226"/>
      <c r="S165" s="226"/>
      <c r="T165" s="227"/>
      <c r="AT165" s="221" t="s">
        <v>157</v>
      </c>
      <c r="AU165" s="221" t="s">
        <v>91</v>
      </c>
      <c r="AV165" s="11" t="s">
        <v>91</v>
      </c>
      <c r="AW165" s="11" t="s">
        <v>45</v>
      </c>
      <c r="AX165" s="11" t="s">
        <v>82</v>
      </c>
      <c r="AY165" s="221" t="s">
        <v>144</v>
      </c>
    </row>
    <row r="166" s="12" customFormat="1">
      <c r="B166" s="228"/>
      <c r="D166" s="215" t="s">
        <v>157</v>
      </c>
      <c r="E166" s="229" t="s">
        <v>5</v>
      </c>
      <c r="F166" s="230" t="s">
        <v>211</v>
      </c>
      <c r="H166" s="231">
        <v>51.040999999999997</v>
      </c>
      <c r="I166" s="232"/>
      <c r="L166" s="228"/>
      <c r="M166" s="233"/>
      <c r="N166" s="234"/>
      <c r="O166" s="234"/>
      <c r="P166" s="234"/>
      <c r="Q166" s="234"/>
      <c r="R166" s="234"/>
      <c r="S166" s="234"/>
      <c r="T166" s="235"/>
      <c r="AT166" s="229" t="s">
        <v>157</v>
      </c>
      <c r="AU166" s="229" t="s">
        <v>91</v>
      </c>
      <c r="AV166" s="12" t="s">
        <v>151</v>
      </c>
      <c r="AW166" s="12" t="s">
        <v>45</v>
      </c>
      <c r="AX166" s="12" t="s">
        <v>87</v>
      </c>
      <c r="AY166" s="229" t="s">
        <v>144</v>
      </c>
    </row>
    <row r="167" s="1" customFormat="1" ht="16.5" customHeight="1">
      <c r="B167" s="202"/>
      <c r="C167" s="203" t="s">
        <v>215</v>
      </c>
      <c r="D167" s="203" t="s">
        <v>146</v>
      </c>
      <c r="E167" s="204" t="s">
        <v>269</v>
      </c>
      <c r="F167" s="205" t="s">
        <v>270</v>
      </c>
      <c r="G167" s="206" t="s">
        <v>198</v>
      </c>
      <c r="H167" s="207">
        <v>8.9600000000000009</v>
      </c>
      <c r="I167" s="208"/>
      <c r="J167" s="209">
        <f>ROUND(I167*H167,2)</f>
        <v>0</v>
      </c>
      <c r="K167" s="205" t="s">
        <v>150</v>
      </c>
      <c r="L167" s="47"/>
      <c r="M167" s="210" t="s">
        <v>5</v>
      </c>
      <c r="N167" s="211" t="s">
        <v>53</v>
      </c>
      <c r="O167" s="48"/>
      <c r="P167" s="212">
        <f>O167*H167</f>
        <v>0</v>
      </c>
      <c r="Q167" s="212">
        <v>0</v>
      </c>
      <c r="R167" s="212">
        <f>Q167*H167</f>
        <v>0</v>
      </c>
      <c r="S167" s="212">
        <v>0</v>
      </c>
      <c r="T167" s="213">
        <f>S167*H167</f>
        <v>0</v>
      </c>
      <c r="AR167" s="24" t="s">
        <v>151</v>
      </c>
      <c r="AT167" s="24" t="s">
        <v>146</v>
      </c>
      <c r="AU167" s="24" t="s">
        <v>91</v>
      </c>
      <c r="AY167" s="24" t="s">
        <v>144</v>
      </c>
      <c r="BE167" s="214">
        <f>IF(N167="základní",J167,0)</f>
        <v>0</v>
      </c>
      <c r="BF167" s="214">
        <f>IF(N167="snížená",J167,0)</f>
        <v>0</v>
      </c>
      <c r="BG167" s="214">
        <f>IF(N167="zákl. přenesená",J167,0)</f>
        <v>0</v>
      </c>
      <c r="BH167" s="214">
        <f>IF(N167="sníž. přenesená",J167,0)</f>
        <v>0</v>
      </c>
      <c r="BI167" s="214">
        <f>IF(N167="nulová",J167,0)</f>
        <v>0</v>
      </c>
      <c r="BJ167" s="24" t="s">
        <v>87</v>
      </c>
      <c r="BK167" s="214">
        <f>ROUND(I167*H167,2)</f>
        <v>0</v>
      </c>
      <c r="BL167" s="24" t="s">
        <v>151</v>
      </c>
      <c r="BM167" s="24" t="s">
        <v>271</v>
      </c>
    </row>
    <row r="168" s="1" customFormat="1">
      <c r="B168" s="47"/>
      <c r="D168" s="215" t="s">
        <v>153</v>
      </c>
      <c r="F168" s="216" t="s">
        <v>272</v>
      </c>
      <c r="I168" s="217"/>
      <c r="L168" s="47"/>
      <c r="M168" s="218"/>
      <c r="N168" s="48"/>
      <c r="O168" s="48"/>
      <c r="P168" s="48"/>
      <c r="Q168" s="48"/>
      <c r="R168" s="48"/>
      <c r="S168" s="48"/>
      <c r="T168" s="86"/>
      <c r="AT168" s="24" t="s">
        <v>153</v>
      </c>
      <c r="AU168" s="24" t="s">
        <v>91</v>
      </c>
    </row>
    <row r="169" s="1" customFormat="1">
      <c r="B169" s="47"/>
      <c r="D169" s="215" t="s">
        <v>155</v>
      </c>
      <c r="F169" s="219" t="s">
        <v>260</v>
      </c>
      <c r="I169" s="217"/>
      <c r="L169" s="47"/>
      <c r="M169" s="218"/>
      <c r="N169" s="48"/>
      <c r="O169" s="48"/>
      <c r="P169" s="48"/>
      <c r="Q169" s="48"/>
      <c r="R169" s="48"/>
      <c r="S169" s="48"/>
      <c r="T169" s="86"/>
      <c r="AT169" s="24" t="s">
        <v>155</v>
      </c>
      <c r="AU169" s="24" t="s">
        <v>91</v>
      </c>
    </row>
    <row r="170" s="11" customFormat="1">
      <c r="B170" s="220"/>
      <c r="D170" s="215" t="s">
        <v>157</v>
      </c>
      <c r="E170" s="221" t="s">
        <v>5</v>
      </c>
      <c r="F170" s="222" t="s">
        <v>273</v>
      </c>
      <c r="H170" s="223">
        <v>8.9600000000000009</v>
      </c>
      <c r="I170" s="224"/>
      <c r="L170" s="220"/>
      <c r="M170" s="225"/>
      <c r="N170" s="226"/>
      <c r="O170" s="226"/>
      <c r="P170" s="226"/>
      <c r="Q170" s="226"/>
      <c r="R170" s="226"/>
      <c r="S170" s="226"/>
      <c r="T170" s="227"/>
      <c r="AT170" s="221" t="s">
        <v>157</v>
      </c>
      <c r="AU170" s="221" t="s">
        <v>91</v>
      </c>
      <c r="AV170" s="11" t="s">
        <v>91</v>
      </c>
      <c r="AW170" s="11" t="s">
        <v>45</v>
      </c>
      <c r="AX170" s="11" t="s">
        <v>87</v>
      </c>
      <c r="AY170" s="221" t="s">
        <v>144</v>
      </c>
    </row>
    <row r="171" s="1" customFormat="1" ht="16.5" customHeight="1">
      <c r="B171" s="202"/>
      <c r="C171" s="203" t="s">
        <v>274</v>
      </c>
      <c r="D171" s="203" t="s">
        <v>146</v>
      </c>
      <c r="E171" s="204" t="s">
        <v>275</v>
      </c>
      <c r="F171" s="205" t="s">
        <v>276</v>
      </c>
      <c r="G171" s="206" t="s">
        <v>175</v>
      </c>
      <c r="H171" s="207">
        <v>2</v>
      </c>
      <c r="I171" s="208"/>
      <c r="J171" s="209">
        <f>ROUND(I171*H171,2)</f>
        <v>0</v>
      </c>
      <c r="K171" s="205" t="s">
        <v>150</v>
      </c>
      <c r="L171" s="47"/>
      <c r="M171" s="210" t="s">
        <v>5</v>
      </c>
      <c r="N171" s="211" t="s">
        <v>53</v>
      </c>
      <c r="O171" s="48"/>
      <c r="P171" s="212">
        <f>O171*H171</f>
        <v>0</v>
      </c>
      <c r="Q171" s="212">
        <v>0</v>
      </c>
      <c r="R171" s="212">
        <f>Q171*H171</f>
        <v>0</v>
      </c>
      <c r="S171" s="212">
        <v>0</v>
      </c>
      <c r="T171" s="213">
        <f>S171*H171</f>
        <v>0</v>
      </c>
      <c r="AR171" s="24" t="s">
        <v>151</v>
      </c>
      <c r="AT171" s="24" t="s">
        <v>146</v>
      </c>
      <c r="AU171" s="24" t="s">
        <v>91</v>
      </c>
      <c r="AY171" s="24" t="s">
        <v>144</v>
      </c>
      <c r="BE171" s="214">
        <f>IF(N171="základní",J171,0)</f>
        <v>0</v>
      </c>
      <c r="BF171" s="214">
        <f>IF(N171="snížená",J171,0)</f>
        <v>0</v>
      </c>
      <c r="BG171" s="214">
        <f>IF(N171="zákl. přenesená",J171,0)</f>
        <v>0</v>
      </c>
      <c r="BH171" s="214">
        <f>IF(N171="sníž. přenesená",J171,0)</f>
        <v>0</v>
      </c>
      <c r="BI171" s="214">
        <f>IF(N171="nulová",J171,0)</f>
        <v>0</v>
      </c>
      <c r="BJ171" s="24" t="s">
        <v>87</v>
      </c>
      <c r="BK171" s="214">
        <f>ROUND(I171*H171,2)</f>
        <v>0</v>
      </c>
      <c r="BL171" s="24" t="s">
        <v>151</v>
      </c>
      <c r="BM171" s="24" t="s">
        <v>277</v>
      </c>
    </row>
    <row r="172" s="1" customFormat="1">
      <c r="B172" s="47"/>
      <c r="D172" s="215" t="s">
        <v>153</v>
      </c>
      <c r="F172" s="216" t="s">
        <v>278</v>
      </c>
      <c r="I172" s="217"/>
      <c r="L172" s="47"/>
      <c r="M172" s="218"/>
      <c r="N172" s="48"/>
      <c r="O172" s="48"/>
      <c r="P172" s="48"/>
      <c r="Q172" s="48"/>
      <c r="R172" s="48"/>
      <c r="S172" s="48"/>
      <c r="T172" s="86"/>
      <c r="AT172" s="24" t="s">
        <v>153</v>
      </c>
      <c r="AU172" s="24" t="s">
        <v>91</v>
      </c>
    </row>
    <row r="173" s="1" customFormat="1">
      <c r="B173" s="47"/>
      <c r="D173" s="215" t="s">
        <v>155</v>
      </c>
      <c r="F173" s="219" t="s">
        <v>279</v>
      </c>
      <c r="I173" s="217"/>
      <c r="L173" s="47"/>
      <c r="M173" s="218"/>
      <c r="N173" s="48"/>
      <c r="O173" s="48"/>
      <c r="P173" s="48"/>
      <c r="Q173" s="48"/>
      <c r="R173" s="48"/>
      <c r="S173" s="48"/>
      <c r="T173" s="86"/>
      <c r="AT173" s="24" t="s">
        <v>155</v>
      </c>
      <c r="AU173" s="24" t="s">
        <v>91</v>
      </c>
    </row>
    <row r="174" s="11" customFormat="1">
      <c r="B174" s="220"/>
      <c r="D174" s="215" t="s">
        <v>157</v>
      </c>
      <c r="E174" s="221" t="s">
        <v>5</v>
      </c>
      <c r="F174" s="222" t="s">
        <v>280</v>
      </c>
      <c r="H174" s="223">
        <v>2</v>
      </c>
      <c r="I174" s="224"/>
      <c r="L174" s="220"/>
      <c r="M174" s="225"/>
      <c r="N174" s="226"/>
      <c r="O174" s="226"/>
      <c r="P174" s="226"/>
      <c r="Q174" s="226"/>
      <c r="R174" s="226"/>
      <c r="S174" s="226"/>
      <c r="T174" s="227"/>
      <c r="AT174" s="221" t="s">
        <v>157</v>
      </c>
      <c r="AU174" s="221" t="s">
        <v>91</v>
      </c>
      <c r="AV174" s="11" t="s">
        <v>91</v>
      </c>
      <c r="AW174" s="11" t="s">
        <v>45</v>
      </c>
      <c r="AX174" s="11" t="s">
        <v>87</v>
      </c>
      <c r="AY174" s="221" t="s">
        <v>144</v>
      </c>
    </row>
    <row r="175" s="1" customFormat="1" ht="25.5" customHeight="1">
      <c r="B175" s="202"/>
      <c r="C175" s="203" t="s">
        <v>281</v>
      </c>
      <c r="D175" s="203" t="s">
        <v>146</v>
      </c>
      <c r="E175" s="204" t="s">
        <v>282</v>
      </c>
      <c r="F175" s="205" t="s">
        <v>283</v>
      </c>
      <c r="G175" s="206" t="s">
        <v>175</v>
      </c>
      <c r="H175" s="207">
        <v>2</v>
      </c>
      <c r="I175" s="208"/>
      <c r="J175" s="209">
        <f>ROUND(I175*H175,2)</f>
        <v>0</v>
      </c>
      <c r="K175" s="205" t="s">
        <v>150</v>
      </c>
      <c r="L175" s="47"/>
      <c r="M175" s="210" t="s">
        <v>5</v>
      </c>
      <c r="N175" s="211" t="s">
        <v>53</v>
      </c>
      <c r="O175" s="48"/>
      <c r="P175" s="212">
        <f>O175*H175</f>
        <v>0</v>
      </c>
      <c r="Q175" s="212">
        <v>0</v>
      </c>
      <c r="R175" s="212">
        <f>Q175*H175</f>
        <v>0</v>
      </c>
      <c r="S175" s="212">
        <v>0</v>
      </c>
      <c r="T175" s="213">
        <f>S175*H175</f>
        <v>0</v>
      </c>
      <c r="AR175" s="24" t="s">
        <v>151</v>
      </c>
      <c r="AT175" s="24" t="s">
        <v>146</v>
      </c>
      <c r="AU175" s="24" t="s">
        <v>91</v>
      </c>
      <c r="AY175" s="24" t="s">
        <v>144</v>
      </c>
      <c r="BE175" s="214">
        <f>IF(N175="základní",J175,0)</f>
        <v>0</v>
      </c>
      <c r="BF175" s="214">
        <f>IF(N175="snížená",J175,0)</f>
        <v>0</v>
      </c>
      <c r="BG175" s="214">
        <f>IF(N175="zákl. přenesená",J175,0)</f>
        <v>0</v>
      </c>
      <c r="BH175" s="214">
        <f>IF(N175="sníž. přenesená",J175,0)</f>
        <v>0</v>
      </c>
      <c r="BI175" s="214">
        <f>IF(N175="nulová",J175,0)</f>
        <v>0</v>
      </c>
      <c r="BJ175" s="24" t="s">
        <v>87</v>
      </c>
      <c r="BK175" s="214">
        <f>ROUND(I175*H175,2)</f>
        <v>0</v>
      </c>
      <c r="BL175" s="24" t="s">
        <v>151</v>
      </c>
      <c r="BM175" s="24" t="s">
        <v>284</v>
      </c>
    </row>
    <row r="176" s="1" customFormat="1">
      <c r="B176" s="47"/>
      <c r="D176" s="215" t="s">
        <v>153</v>
      </c>
      <c r="F176" s="216" t="s">
        <v>285</v>
      </c>
      <c r="I176" s="217"/>
      <c r="L176" s="47"/>
      <c r="M176" s="218"/>
      <c r="N176" s="48"/>
      <c r="O176" s="48"/>
      <c r="P176" s="48"/>
      <c r="Q176" s="48"/>
      <c r="R176" s="48"/>
      <c r="S176" s="48"/>
      <c r="T176" s="86"/>
      <c r="AT176" s="24" t="s">
        <v>153</v>
      </c>
      <c r="AU176" s="24" t="s">
        <v>91</v>
      </c>
    </row>
    <row r="177" s="1" customFormat="1">
      <c r="B177" s="47"/>
      <c r="D177" s="215" t="s">
        <v>155</v>
      </c>
      <c r="F177" s="219" t="s">
        <v>279</v>
      </c>
      <c r="I177" s="217"/>
      <c r="L177" s="47"/>
      <c r="M177" s="218"/>
      <c r="N177" s="48"/>
      <c r="O177" s="48"/>
      <c r="P177" s="48"/>
      <c r="Q177" s="48"/>
      <c r="R177" s="48"/>
      <c r="S177" s="48"/>
      <c r="T177" s="86"/>
      <c r="AT177" s="24" t="s">
        <v>155</v>
      </c>
      <c r="AU177" s="24" t="s">
        <v>91</v>
      </c>
    </row>
    <row r="178" s="11" customFormat="1">
      <c r="B178" s="220"/>
      <c r="D178" s="215" t="s">
        <v>157</v>
      </c>
      <c r="E178" s="221" t="s">
        <v>5</v>
      </c>
      <c r="F178" s="222" t="s">
        <v>286</v>
      </c>
      <c r="H178" s="223">
        <v>2</v>
      </c>
      <c r="I178" s="224"/>
      <c r="L178" s="220"/>
      <c r="M178" s="225"/>
      <c r="N178" s="226"/>
      <c r="O178" s="226"/>
      <c r="P178" s="226"/>
      <c r="Q178" s="226"/>
      <c r="R178" s="226"/>
      <c r="S178" s="226"/>
      <c r="T178" s="227"/>
      <c r="AT178" s="221" t="s">
        <v>157</v>
      </c>
      <c r="AU178" s="221" t="s">
        <v>91</v>
      </c>
      <c r="AV178" s="11" t="s">
        <v>91</v>
      </c>
      <c r="AW178" s="11" t="s">
        <v>45</v>
      </c>
      <c r="AX178" s="11" t="s">
        <v>87</v>
      </c>
      <c r="AY178" s="221" t="s">
        <v>144</v>
      </c>
    </row>
    <row r="179" s="1" customFormat="1" ht="16.5" customHeight="1">
      <c r="B179" s="202"/>
      <c r="C179" s="203" t="s">
        <v>287</v>
      </c>
      <c r="D179" s="203" t="s">
        <v>146</v>
      </c>
      <c r="E179" s="204" t="s">
        <v>288</v>
      </c>
      <c r="F179" s="205" t="s">
        <v>289</v>
      </c>
      <c r="G179" s="206" t="s">
        <v>175</v>
      </c>
      <c r="H179" s="207">
        <v>1</v>
      </c>
      <c r="I179" s="208"/>
      <c r="J179" s="209">
        <f>ROUND(I179*H179,2)</f>
        <v>0</v>
      </c>
      <c r="K179" s="205" t="s">
        <v>150</v>
      </c>
      <c r="L179" s="47"/>
      <c r="M179" s="210" t="s">
        <v>5</v>
      </c>
      <c r="N179" s="211" t="s">
        <v>53</v>
      </c>
      <c r="O179" s="48"/>
      <c r="P179" s="212">
        <f>O179*H179</f>
        <v>0</v>
      </c>
      <c r="Q179" s="212">
        <v>0</v>
      </c>
      <c r="R179" s="212">
        <f>Q179*H179</f>
        <v>0</v>
      </c>
      <c r="S179" s="212">
        <v>0</v>
      </c>
      <c r="T179" s="213">
        <f>S179*H179</f>
        <v>0</v>
      </c>
      <c r="AR179" s="24" t="s">
        <v>151</v>
      </c>
      <c r="AT179" s="24" t="s">
        <v>146</v>
      </c>
      <c r="AU179" s="24" t="s">
        <v>91</v>
      </c>
      <c r="AY179" s="24" t="s">
        <v>144</v>
      </c>
      <c r="BE179" s="214">
        <f>IF(N179="základní",J179,0)</f>
        <v>0</v>
      </c>
      <c r="BF179" s="214">
        <f>IF(N179="snížená",J179,0)</f>
        <v>0</v>
      </c>
      <c r="BG179" s="214">
        <f>IF(N179="zákl. přenesená",J179,0)</f>
        <v>0</v>
      </c>
      <c r="BH179" s="214">
        <f>IF(N179="sníž. přenesená",J179,0)</f>
        <v>0</v>
      </c>
      <c r="BI179" s="214">
        <f>IF(N179="nulová",J179,0)</f>
        <v>0</v>
      </c>
      <c r="BJ179" s="24" t="s">
        <v>87</v>
      </c>
      <c r="BK179" s="214">
        <f>ROUND(I179*H179,2)</f>
        <v>0</v>
      </c>
      <c r="BL179" s="24" t="s">
        <v>151</v>
      </c>
      <c r="BM179" s="24" t="s">
        <v>290</v>
      </c>
    </row>
    <row r="180" s="1" customFormat="1">
      <c r="B180" s="47"/>
      <c r="D180" s="215" t="s">
        <v>153</v>
      </c>
      <c r="F180" s="216" t="s">
        <v>291</v>
      </c>
      <c r="I180" s="217"/>
      <c r="L180" s="47"/>
      <c r="M180" s="218"/>
      <c r="N180" s="48"/>
      <c r="O180" s="48"/>
      <c r="P180" s="48"/>
      <c r="Q180" s="48"/>
      <c r="R180" s="48"/>
      <c r="S180" s="48"/>
      <c r="T180" s="86"/>
      <c r="AT180" s="24" t="s">
        <v>153</v>
      </c>
      <c r="AU180" s="24" t="s">
        <v>91</v>
      </c>
    </row>
    <row r="181" s="1" customFormat="1">
      <c r="B181" s="47"/>
      <c r="D181" s="215" t="s">
        <v>155</v>
      </c>
      <c r="F181" s="219" t="s">
        <v>279</v>
      </c>
      <c r="I181" s="217"/>
      <c r="L181" s="47"/>
      <c r="M181" s="218"/>
      <c r="N181" s="48"/>
      <c r="O181" s="48"/>
      <c r="P181" s="48"/>
      <c r="Q181" s="48"/>
      <c r="R181" s="48"/>
      <c r="S181" s="48"/>
      <c r="T181" s="86"/>
      <c r="AT181" s="24" t="s">
        <v>155</v>
      </c>
      <c r="AU181" s="24" t="s">
        <v>91</v>
      </c>
    </row>
    <row r="182" s="11" customFormat="1">
      <c r="B182" s="220"/>
      <c r="D182" s="215" t="s">
        <v>157</v>
      </c>
      <c r="E182" s="221" t="s">
        <v>5</v>
      </c>
      <c r="F182" s="222" t="s">
        <v>292</v>
      </c>
      <c r="H182" s="223">
        <v>1</v>
      </c>
      <c r="I182" s="224"/>
      <c r="L182" s="220"/>
      <c r="M182" s="225"/>
      <c r="N182" s="226"/>
      <c r="O182" s="226"/>
      <c r="P182" s="226"/>
      <c r="Q182" s="226"/>
      <c r="R182" s="226"/>
      <c r="S182" s="226"/>
      <c r="T182" s="227"/>
      <c r="AT182" s="221" t="s">
        <v>157</v>
      </c>
      <c r="AU182" s="221" t="s">
        <v>91</v>
      </c>
      <c r="AV182" s="11" t="s">
        <v>91</v>
      </c>
      <c r="AW182" s="11" t="s">
        <v>45</v>
      </c>
      <c r="AX182" s="11" t="s">
        <v>87</v>
      </c>
      <c r="AY182" s="221" t="s">
        <v>144</v>
      </c>
    </row>
    <row r="183" s="1" customFormat="1" ht="25.5" customHeight="1">
      <c r="B183" s="202"/>
      <c r="C183" s="203" t="s">
        <v>293</v>
      </c>
      <c r="D183" s="203" t="s">
        <v>146</v>
      </c>
      <c r="E183" s="204" t="s">
        <v>294</v>
      </c>
      <c r="F183" s="205" t="s">
        <v>295</v>
      </c>
      <c r="G183" s="206" t="s">
        <v>175</v>
      </c>
      <c r="H183" s="207">
        <v>6</v>
      </c>
      <c r="I183" s="208"/>
      <c r="J183" s="209">
        <f>ROUND(I183*H183,2)</f>
        <v>0</v>
      </c>
      <c r="K183" s="205" t="s">
        <v>150</v>
      </c>
      <c r="L183" s="47"/>
      <c r="M183" s="210" t="s">
        <v>5</v>
      </c>
      <c r="N183" s="211" t="s">
        <v>53</v>
      </c>
      <c r="O183" s="48"/>
      <c r="P183" s="212">
        <f>O183*H183</f>
        <v>0</v>
      </c>
      <c r="Q183" s="212">
        <v>0</v>
      </c>
      <c r="R183" s="212">
        <f>Q183*H183</f>
        <v>0</v>
      </c>
      <c r="S183" s="212">
        <v>0</v>
      </c>
      <c r="T183" s="213">
        <f>S183*H183</f>
        <v>0</v>
      </c>
      <c r="AR183" s="24" t="s">
        <v>151</v>
      </c>
      <c r="AT183" s="24" t="s">
        <v>146</v>
      </c>
      <c r="AU183" s="24" t="s">
        <v>91</v>
      </c>
      <c r="AY183" s="24" t="s">
        <v>144</v>
      </c>
      <c r="BE183" s="214">
        <f>IF(N183="základní",J183,0)</f>
        <v>0</v>
      </c>
      <c r="BF183" s="214">
        <f>IF(N183="snížená",J183,0)</f>
        <v>0</v>
      </c>
      <c r="BG183" s="214">
        <f>IF(N183="zákl. přenesená",J183,0)</f>
        <v>0</v>
      </c>
      <c r="BH183" s="214">
        <f>IF(N183="sníž. přenesená",J183,0)</f>
        <v>0</v>
      </c>
      <c r="BI183" s="214">
        <f>IF(N183="nulová",J183,0)</f>
        <v>0</v>
      </c>
      <c r="BJ183" s="24" t="s">
        <v>87</v>
      </c>
      <c r="BK183" s="214">
        <f>ROUND(I183*H183,2)</f>
        <v>0</v>
      </c>
      <c r="BL183" s="24" t="s">
        <v>151</v>
      </c>
      <c r="BM183" s="24" t="s">
        <v>296</v>
      </c>
    </row>
    <row r="184" s="1" customFormat="1">
      <c r="B184" s="47"/>
      <c r="D184" s="215" t="s">
        <v>153</v>
      </c>
      <c r="F184" s="216" t="s">
        <v>297</v>
      </c>
      <c r="I184" s="217"/>
      <c r="L184" s="47"/>
      <c r="M184" s="218"/>
      <c r="N184" s="48"/>
      <c r="O184" s="48"/>
      <c r="P184" s="48"/>
      <c r="Q184" s="48"/>
      <c r="R184" s="48"/>
      <c r="S184" s="48"/>
      <c r="T184" s="86"/>
      <c r="AT184" s="24" t="s">
        <v>153</v>
      </c>
      <c r="AU184" s="24" t="s">
        <v>91</v>
      </c>
    </row>
    <row r="185" s="1" customFormat="1">
      <c r="B185" s="47"/>
      <c r="D185" s="215" t="s">
        <v>155</v>
      </c>
      <c r="F185" s="219" t="s">
        <v>279</v>
      </c>
      <c r="I185" s="217"/>
      <c r="L185" s="47"/>
      <c r="M185" s="218"/>
      <c r="N185" s="48"/>
      <c r="O185" s="48"/>
      <c r="P185" s="48"/>
      <c r="Q185" s="48"/>
      <c r="R185" s="48"/>
      <c r="S185" s="48"/>
      <c r="T185" s="86"/>
      <c r="AT185" s="24" t="s">
        <v>155</v>
      </c>
      <c r="AU185" s="24" t="s">
        <v>91</v>
      </c>
    </row>
    <row r="186" s="11" customFormat="1">
      <c r="B186" s="220"/>
      <c r="D186" s="215" t="s">
        <v>157</v>
      </c>
      <c r="E186" s="221" t="s">
        <v>5</v>
      </c>
      <c r="F186" s="222" t="s">
        <v>298</v>
      </c>
      <c r="H186" s="223">
        <v>6</v>
      </c>
      <c r="I186" s="224"/>
      <c r="L186" s="220"/>
      <c r="M186" s="225"/>
      <c r="N186" s="226"/>
      <c r="O186" s="226"/>
      <c r="P186" s="226"/>
      <c r="Q186" s="226"/>
      <c r="R186" s="226"/>
      <c r="S186" s="226"/>
      <c r="T186" s="227"/>
      <c r="AT186" s="221" t="s">
        <v>157</v>
      </c>
      <c r="AU186" s="221" t="s">
        <v>91</v>
      </c>
      <c r="AV186" s="11" t="s">
        <v>91</v>
      </c>
      <c r="AW186" s="11" t="s">
        <v>45</v>
      </c>
      <c r="AX186" s="11" t="s">
        <v>87</v>
      </c>
      <c r="AY186" s="221" t="s">
        <v>144</v>
      </c>
    </row>
    <row r="187" s="1" customFormat="1" ht="16.5" customHeight="1">
      <c r="B187" s="202"/>
      <c r="C187" s="203" t="s">
        <v>10</v>
      </c>
      <c r="D187" s="203" t="s">
        <v>146</v>
      </c>
      <c r="E187" s="204" t="s">
        <v>299</v>
      </c>
      <c r="F187" s="205" t="s">
        <v>300</v>
      </c>
      <c r="G187" s="206" t="s">
        <v>175</v>
      </c>
      <c r="H187" s="207">
        <v>3</v>
      </c>
      <c r="I187" s="208"/>
      <c r="J187" s="209">
        <f>ROUND(I187*H187,2)</f>
        <v>0</v>
      </c>
      <c r="K187" s="205" t="s">
        <v>150</v>
      </c>
      <c r="L187" s="47"/>
      <c r="M187" s="210" t="s">
        <v>5</v>
      </c>
      <c r="N187" s="211" t="s">
        <v>53</v>
      </c>
      <c r="O187" s="48"/>
      <c r="P187" s="212">
        <f>O187*H187</f>
        <v>0</v>
      </c>
      <c r="Q187" s="212">
        <v>0</v>
      </c>
      <c r="R187" s="212">
        <f>Q187*H187</f>
        <v>0</v>
      </c>
      <c r="S187" s="212">
        <v>0</v>
      </c>
      <c r="T187" s="213">
        <f>S187*H187</f>
        <v>0</v>
      </c>
      <c r="AR187" s="24" t="s">
        <v>151</v>
      </c>
      <c r="AT187" s="24" t="s">
        <v>146</v>
      </c>
      <c r="AU187" s="24" t="s">
        <v>91</v>
      </c>
      <c r="AY187" s="24" t="s">
        <v>144</v>
      </c>
      <c r="BE187" s="214">
        <f>IF(N187="základní",J187,0)</f>
        <v>0</v>
      </c>
      <c r="BF187" s="214">
        <f>IF(N187="snížená",J187,0)</f>
        <v>0</v>
      </c>
      <c r="BG187" s="214">
        <f>IF(N187="zákl. přenesená",J187,0)</f>
        <v>0</v>
      </c>
      <c r="BH187" s="214">
        <f>IF(N187="sníž. přenesená",J187,0)</f>
        <v>0</v>
      </c>
      <c r="BI187" s="214">
        <f>IF(N187="nulová",J187,0)</f>
        <v>0</v>
      </c>
      <c r="BJ187" s="24" t="s">
        <v>87</v>
      </c>
      <c r="BK187" s="214">
        <f>ROUND(I187*H187,2)</f>
        <v>0</v>
      </c>
      <c r="BL187" s="24" t="s">
        <v>151</v>
      </c>
      <c r="BM187" s="24" t="s">
        <v>301</v>
      </c>
    </row>
    <row r="188" s="1" customFormat="1">
      <c r="B188" s="47"/>
      <c r="D188" s="215" t="s">
        <v>153</v>
      </c>
      <c r="F188" s="216" t="s">
        <v>302</v>
      </c>
      <c r="I188" s="217"/>
      <c r="L188" s="47"/>
      <c r="M188" s="218"/>
      <c r="N188" s="48"/>
      <c r="O188" s="48"/>
      <c r="P188" s="48"/>
      <c r="Q188" s="48"/>
      <c r="R188" s="48"/>
      <c r="S188" s="48"/>
      <c r="T188" s="86"/>
      <c r="AT188" s="24" t="s">
        <v>153</v>
      </c>
      <c r="AU188" s="24" t="s">
        <v>91</v>
      </c>
    </row>
    <row r="189" s="1" customFormat="1">
      <c r="B189" s="47"/>
      <c r="D189" s="215" t="s">
        <v>155</v>
      </c>
      <c r="F189" s="219" t="s">
        <v>279</v>
      </c>
      <c r="I189" s="217"/>
      <c r="L189" s="47"/>
      <c r="M189" s="218"/>
      <c r="N189" s="48"/>
      <c r="O189" s="48"/>
      <c r="P189" s="48"/>
      <c r="Q189" s="48"/>
      <c r="R189" s="48"/>
      <c r="S189" s="48"/>
      <c r="T189" s="86"/>
      <c r="AT189" s="24" t="s">
        <v>155</v>
      </c>
      <c r="AU189" s="24" t="s">
        <v>91</v>
      </c>
    </row>
    <row r="190" s="11" customFormat="1">
      <c r="B190" s="220"/>
      <c r="D190" s="215" t="s">
        <v>157</v>
      </c>
      <c r="E190" s="221" t="s">
        <v>5</v>
      </c>
      <c r="F190" s="222" t="s">
        <v>303</v>
      </c>
      <c r="H190" s="223">
        <v>3</v>
      </c>
      <c r="I190" s="224"/>
      <c r="L190" s="220"/>
      <c r="M190" s="225"/>
      <c r="N190" s="226"/>
      <c r="O190" s="226"/>
      <c r="P190" s="226"/>
      <c r="Q190" s="226"/>
      <c r="R190" s="226"/>
      <c r="S190" s="226"/>
      <c r="T190" s="227"/>
      <c r="AT190" s="221" t="s">
        <v>157</v>
      </c>
      <c r="AU190" s="221" t="s">
        <v>91</v>
      </c>
      <c r="AV190" s="11" t="s">
        <v>91</v>
      </c>
      <c r="AW190" s="11" t="s">
        <v>45</v>
      </c>
      <c r="AX190" s="11" t="s">
        <v>87</v>
      </c>
      <c r="AY190" s="221" t="s">
        <v>144</v>
      </c>
    </row>
    <row r="191" s="1" customFormat="1" ht="25.5" customHeight="1">
      <c r="B191" s="202"/>
      <c r="C191" s="203" t="s">
        <v>304</v>
      </c>
      <c r="D191" s="203" t="s">
        <v>146</v>
      </c>
      <c r="E191" s="204" t="s">
        <v>305</v>
      </c>
      <c r="F191" s="205" t="s">
        <v>306</v>
      </c>
      <c r="G191" s="206" t="s">
        <v>198</v>
      </c>
      <c r="H191" s="207">
        <v>969.779</v>
      </c>
      <c r="I191" s="208"/>
      <c r="J191" s="209">
        <f>ROUND(I191*H191,2)</f>
        <v>0</v>
      </c>
      <c r="K191" s="205" t="s">
        <v>150</v>
      </c>
      <c r="L191" s="47"/>
      <c r="M191" s="210" t="s">
        <v>5</v>
      </c>
      <c r="N191" s="211" t="s">
        <v>53</v>
      </c>
      <c r="O191" s="48"/>
      <c r="P191" s="212">
        <f>O191*H191</f>
        <v>0</v>
      </c>
      <c r="Q191" s="212">
        <v>0</v>
      </c>
      <c r="R191" s="212">
        <f>Q191*H191</f>
        <v>0</v>
      </c>
      <c r="S191" s="212">
        <v>0</v>
      </c>
      <c r="T191" s="213">
        <f>S191*H191</f>
        <v>0</v>
      </c>
      <c r="AR191" s="24" t="s">
        <v>151</v>
      </c>
      <c r="AT191" s="24" t="s">
        <v>146</v>
      </c>
      <c r="AU191" s="24" t="s">
        <v>91</v>
      </c>
      <c r="AY191" s="24" t="s">
        <v>144</v>
      </c>
      <c r="BE191" s="214">
        <f>IF(N191="základní",J191,0)</f>
        <v>0</v>
      </c>
      <c r="BF191" s="214">
        <f>IF(N191="snížená",J191,0)</f>
        <v>0</v>
      </c>
      <c r="BG191" s="214">
        <f>IF(N191="zákl. přenesená",J191,0)</f>
        <v>0</v>
      </c>
      <c r="BH191" s="214">
        <f>IF(N191="sníž. přenesená",J191,0)</f>
        <v>0</v>
      </c>
      <c r="BI191" s="214">
        <f>IF(N191="nulová",J191,0)</f>
        <v>0</v>
      </c>
      <c r="BJ191" s="24" t="s">
        <v>87</v>
      </c>
      <c r="BK191" s="214">
        <f>ROUND(I191*H191,2)</f>
        <v>0</v>
      </c>
      <c r="BL191" s="24" t="s">
        <v>151</v>
      </c>
      <c r="BM191" s="24" t="s">
        <v>307</v>
      </c>
    </row>
    <row r="192" s="1" customFormat="1">
      <c r="B192" s="47"/>
      <c r="D192" s="215" t="s">
        <v>153</v>
      </c>
      <c r="F192" s="216" t="s">
        <v>308</v>
      </c>
      <c r="I192" s="217"/>
      <c r="L192" s="47"/>
      <c r="M192" s="218"/>
      <c r="N192" s="48"/>
      <c r="O192" s="48"/>
      <c r="P192" s="48"/>
      <c r="Q192" s="48"/>
      <c r="R192" s="48"/>
      <c r="S192" s="48"/>
      <c r="T192" s="86"/>
      <c r="AT192" s="24" t="s">
        <v>153</v>
      </c>
      <c r="AU192" s="24" t="s">
        <v>91</v>
      </c>
    </row>
    <row r="193" s="1" customFormat="1">
      <c r="B193" s="47"/>
      <c r="D193" s="215" t="s">
        <v>155</v>
      </c>
      <c r="F193" s="219" t="s">
        <v>260</v>
      </c>
      <c r="I193" s="217"/>
      <c r="L193" s="47"/>
      <c r="M193" s="218"/>
      <c r="N193" s="48"/>
      <c r="O193" s="48"/>
      <c r="P193" s="48"/>
      <c r="Q193" s="48"/>
      <c r="R193" s="48"/>
      <c r="S193" s="48"/>
      <c r="T193" s="86"/>
      <c r="AT193" s="24" t="s">
        <v>155</v>
      </c>
      <c r="AU193" s="24" t="s">
        <v>91</v>
      </c>
    </row>
    <row r="194" s="11" customFormat="1">
      <c r="B194" s="220"/>
      <c r="D194" s="215" t="s">
        <v>157</v>
      </c>
      <c r="E194" s="221" t="s">
        <v>5</v>
      </c>
      <c r="F194" s="222" t="s">
        <v>309</v>
      </c>
      <c r="H194" s="223">
        <v>969.779</v>
      </c>
      <c r="I194" s="224"/>
      <c r="L194" s="220"/>
      <c r="M194" s="225"/>
      <c r="N194" s="226"/>
      <c r="O194" s="226"/>
      <c r="P194" s="226"/>
      <c r="Q194" s="226"/>
      <c r="R194" s="226"/>
      <c r="S194" s="226"/>
      <c r="T194" s="227"/>
      <c r="AT194" s="221" t="s">
        <v>157</v>
      </c>
      <c r="AU194" s="221" t="s">
        <v>91</v>
      </c>
      <c r="AV194" s="11" t="s">
        <v>91</v>
      </c>
      <c r="AW194" s="11" t="s">
        <v>45</v>
      </c>
      <c r="AX194" s="11" t="s">
        <v>87</v>
      </c>
      <c r="AY194" s="221" t="s">
        <v>144</v>
      </c>
    </row>
    <row r="195" s="1" customFormat="1" ht="25.5" customHeight="1">
      <c r="B195" s="202"/>
      <c r="C195" s="203" t="s">
        <v>310</v>
      </c>
      <c r="D195" s="203" t="s">
        <v>146</v>
      </c>
      <c r="E195" s="204" t="s">
        <v>311</v>
      </c>
      <c r="F195" s="205" t="s">
        <v>312</v>
      </c>
      <c r="G195" s="206" t="s">
        <v>198</v>
      </c>
      <c r="H195" s="207">
        <v>170.24000000000001</v>
      </c>
      <c r="I195" s="208"/>
      <c r="J195" s="209">
        <f>ROUND(I195*H195,2)</f>
        <v>0</v>
      </c>
      <c r="K195" s="205" t="s">
        <v>150</v>
      </c>
      <c r="L195" s="47"/>
      <c r="M195" s="210" t="s">
        <v>5</v>
      </c>
      <c r="N195" s="211" t="s">
        <v>53</v>
      </c>
      <c r="O195" s="48"/>
      <c r="P195" s="212">
        <f>O195*H195</f>
        <v>0</v>
      </c>
      <c r="Q195" s="212">
        <v>0</v>
      </c>
      <c r="R195" s="212">
        <f>Q195*H195</f>
        <v>0</v>
      </c>
      <c r="S195" s="212">
        <v>0</v>
      </c>
      <c r="T195" s="213">
        <f>S195*H195</f>
        <v>0</v>
      </c>
      <c r="AR195" s="24" t="s">
        <v>151</v>
      </c>
      <c r="AT195" s="24" t="s">
        <v>146</v>
      </c>
      <c r="AU195" s="24" t="s">
        <v>91</v>
      </c>
      <c r="AY195" s="24" t="s">
        <v>144</v>
      </c>
      <c r="BE195" s="214">
        <f>IF(N195="základní",J195,0)</f>
        <v>0</v>
      </c>
      <c r="BF195" s="214">
        <f>IF(N195="snížená",J195,0)</f>
        <v>0</v>
      </c>
      <c r="BG195" s="214">
        <f>IF(N195="zákl. přenesená",J195,0)</f>
        <v>0</v>
      </c>
      <c r="BH195" s="214">
        <f>IF(N195="sníž. přenesená",J195,0)</f>
        <v>0</v>
      </c>
      <c r="BI195" s="214">
        <f>IF(N195="nulová",J195,0)</f>
        <v>0</v>
      </c>
      <c r="BJ195" s="24" t="s">
        <v>87</v>
      </c>
      <c r="BK195" s="214">
        <f>ROUND(I195*H195,2)</f>
        <v>0</v>
      </c>
      <c r="BL195" s="24" t="s">
        <v>151</v>
      </c>
      <c r="BM195" s="24" t="s">
        <v>313</v>
      </c>
    </row>
    <row r="196" s="1" customFormat="1">
      <c r="B196" s="47"/>
      <c r="D196" s="215" t="s">
        <v>153</v>
      </c>
      <c r="F196" s="216" t="s">
        <v>314</v>
      </c>
      <c r="I196" s="217"/>
      <c r="L196" s="47"/>
      <c r="M196" s="218"/>
      <c r="N196" s="48"/>
      <c r="O196" s="48"/>
      <c r="P196" s="48"/>
      <c r="Q196" s="48"/>
      <c r="R196" s="48"/>
      <c r="S196" s="48"/>
      <c r="T196" s="86"/>
      <c r="AT196" s="24" t="s">
        <v>153</v>
      </c>
      <c r="AU196" s="24" t="s">
        <v>91</v>
      </c>
    </row>
    <row r="197" s="1" customFormat="1">
      <c r="B197" s="47"/>
      <c r="D197" s="215" t="s">
        <v>155</v>
      </c>
      <c r="F197" s="219" t="s">
        <v>260</v>
      </c>
      <c r="I197" s="217"/>
      <c r="L197" s="47"/>
      <c r="M197" s="218"/>
      <c r="N197" s="48"/>
      <c r="O197" s="48"/>
      <c r="P197" s="48"/>
      <c r="Q197" s="48"/>
      <c r="R197" s="48"/>
      <c r="S197" s="48"/>
      <c r="T197" s="86"/>
      <c r="AT197" s="24" t="s">
        <v>155</v>
      </c>
      <c r="AU197" s="24" t="s">
        <v>91</v>
      </c>
    </row>
    <row r="198" s="11" customFormat="1">
      <c r="B198" s="220"/>
      <c r="D198" s="215" t="s">
        <v>157</v>
      </c>
      <c r="E198" s="221" t="s">
        <v>5</v>
      </c>
      <c r="F198" s="222" t="s">
        <v>315</v>
      </c>
      <c r="H198" s="223">
        <v>170.24000000000001</v>
      </c>
      <c r="I198" s="224"/>
      <c r="L198" s="220"/>
      <c r="M198" s="225"/>
      <c r="N198" s="226"/>
      <c r="O198" s="226"/>
      <c r="P198" s="226"/>
      <c r="Q198" s="226"/>
      <c r="R198" s="226"/>
      <c r="S198" s="226"/>
      <c r="T198" s="227"/>
      <c r="AT198" s="221" t="s">
        <v>157</v>
      </c>
      <c r="AU198" s="221" t="s">
        <v>91</v>
      </c>
      <c r="AV198" s="11" t="s">
        <v>91</v>
      </c>
      <c r="AW198" s="11" t="s">
        <v>45</v>
      </c>
      <c r="AX198" s="11" t="s">
        <v>87</v>
      </c>
      <c r="AY198" s="221" t="s">
        <v>144</v>
      </c>
    </row>
    <row r="199" s="1" customFormat="1" ht="16.5" customHeight="1">
      <c r="B199" s="202"/>
      <c r="C199" s="203" t="s">
        <v>316</v>
      </c>
      <c r="D199" s="203" t="s">
        <v>146</v>
      </c>
      <c r="E199" s="204" t="s">
        <v>317</v>
      </c>
      <c r="F199" s="205" t="s">
        <v>318</v>
      </c>
      <c r="G199" s="206" t="s">
        <v>198</v>
      </c>
      <c r="H199" s="207">
        <v>16</v>
      </c>
      <c r="I199" s="208"/>
      <c r="J199" s="209">
        <f>ROUND(I199*H199,2)</f>
        <v>0</v>
      </c>
      <c r="K199" s="205" t="s">
        <v>150</v>
      </c>
      <c r="L199" s="47"/>
      <c r="M199" s="210" t="s">
        <v>5</v>
      </c>
      <c r="N199" s="211" t="s">
        <v>53</v>
      </c>
      <c r="O199" s="48"/>
      <c r="P199" s="212">
        <f>O199*H199</f>
        <v>0</v>
      </c>
      <c r="Q199" s="212">
        <v>0</v>
      </c>
      <c r="R199" s="212">
        <f>Q199*H199</f>
        <v>0</v>
      </c>
      <c r="S199" s="212">
        <v>0</v>
      </c>
      <c r="T199" s="213">
        <f>S199*H199</f>
        <v>0</v>
      </c>
      <c r="AR199" s="24" t="s">
        <v>151</v>
      </c>
      <c r="AT199" s="24" t="s">
        <v>146</v>
      </c>
      <c r="AU199" s="24" t="s">
        <v>91</v>
      </c>
      <c r="AY199" s="24" t="s">
        <v>144</v>
      </c>
      <c r="BE199" s="214">
        <f>IF(N199="základní",J199,0)</f>
        <v>0</v>
      </c>
      <c r="BF199" s="214">
        <f>IF(N199="snížená",J199,0)</f>
        <v>0</v>
      </c>
      <c r="BG199" s="214">
        <f>IF(N199="zákl. přenesená",J199,0)</f>
        <v>0</v>
      </c>
      <c r="BH199" s="214">
        <f>IF(N199="sníž. přenesená",J199,0)</f>
        <v>0</v>
      </c>
      <c r="BI199" s="214">
        <f>IF(N199="nulová",J199,0)</f>
        <v>0</v>
      </c>
      <c r="BJ199" s="24" t="s">
        <v>87</v>
      </c>
      <c r="BK199" s="214">
        <f>ROUND(I199*H199,2)</f>
        <v>0</v>
      </c>
      <c r="BL199" s="24" t="s">
        <v>151</v>
      </c>
      <c r="BM199" s="24" t="s">
        <v>319</v>
      </c>
    </row>
    <row r="200" s="1" customFormat="1">
      <c r="B200" s="47"/>
      <c r="D200" s="215" t="s">
        <v>153</v>
      </c>
      <c r="F200" s="216" t="s">
        <v>320</v>
      </c>
      <c r="I200" s="217"/>
      <c r="L200" s="47"/>
      <c r="M200" s="218"/>
      <c r="N200" s="48"/>
      <c r="O200" s="48"/>
      <c r="P200" s="48"/>
      <c r="Q200" s="48"/>
      <c r="R200" s="48"/>
      <c r="S200" s="48"/>
      <c r="T200" s="86"/>
      <c r="AT200" s="24" t="s">
        <v>153</v>
      </c>
      <c r="AU200" s="24" t="s">
        <v>91</v>
      </c>
    </row>
    <row r="201" s="1" customFormat="1">
      <c r="B201" s="47"/>
      <c r="D201" s="215" t="s">
        <v>155</v>
      </c>
      <c r="F201" s="219" t="s">
        <v>321</v>
      </c>
      <c r="I201" s="217"/>
      <c r="L201" s="47"/>
      <c r="M201" s="218"/>
      <c r="N201" s="48"/>
      <c r="O201" s="48"/>
      <c r="P201" s="48"/>
      <c r="Q201" s="48"/>
      <c r="R201" s="48"/>
      <c r="S201" s="48"/>
      <c r="T201" s="86"/>
      <c r="AT201" s="24" t="s">
        <v>155</v>
      </c>
      <c r="AU201" s="24" t="s">
        <v>91</v>
      </c>
    </row>
    <row r="202" s="13" customFormat="1">
      <c r="B202" s="236"/>
      <c r="D202" s="215" t="s">
        <v>157</v>
      </c>
      <c r="E202" s="237" t="s">
        <v>5</v>
      </c>
      <c r="F202" s="238" t="s">
        <v>322</v>
      </c>
      <c r="H202" s="237" t="s">
        <v>5</v>
      </c>
      <c r="I202" s="239"/>
      <c r="L202" s="236"/>
      <c r="M202" s="240"/>
      <c r="N202" s="241"/>
      <c r="O202" s="241"/>
      <c r="P202" s="241"/>
      <c r="Q202" s="241"/>
      <c r="R202" s="241"/>
      <c r="S202" s="241"/>
      <c r="T202" s="242"/>
      <c r="AT202" s="237" t="s">
        <v>157</v>
      </c>
      <c r="AU202" s="237" t="s">
        <v>91</v>
      </c>
      <c r="AV202" s="13" t="s">
        <v>87</v>
      </c>
      <c r="AW202" s="13" t="s">
        <v>45</v>
      </c>
      <c r="AX202" s="13" t="s">
        <v>82</v>
      </c>
      <c r="AY202" s="237" t="s">
        <v>144</v>
      </c>
    </row>
    <row r="203" s="11" customFormat="1">
      <c r="B203" s="220"/>
      <c r="D203" s="215" t="s">
        <v>157</v>
      </c>
      <c r="E203" s="221" t="s">
        <v>5</v>
      </c>
      <c r="F203" s="222" t="s">
        <v>323</v>
      </c>
      <c r="H203" s="223">
        <v>16</v>
      </c>
      <c r="I203" s="224"/>
      <c r="L203" s="220"/>
      <c r="M203" s="225"/>
      <c r="N203" s="226"/>
      <c r="O203" s="226"/>
      <c r="P203" s="226"/>
      <c r="Q203" s="226"/>
      <c r="R203" s="226"/>
      <c r="S203" s="226"/>
      <c r="T203" s="227"/>
      <c r="AT203" s="221" t="s">
        <v>157</v>
      </c>
      <c r="AU203" s="221" t="s">
        <v>91</v>
      </c>
      <c r="AV203" s="11" t="s">
        <v>91</v>
      </c>
      <c r="AW203" s="11" t="s">
        <v>45</v>
      </c>
      <c r="AX203" s="11" t="s">
        <v>87</v>
      </c>
      <c r="AY203" s="221" t="s">
        <v>144</v>
      </c>
    </row>
    <row r="204" s="1" customFormat="1" ht="16.5" customHeight="1">
      <c r="B204" s="202"/>
      <c r="C204" s="203" t="s">
        <v>324</v>
      </c>
      <c r="D204" s="203" t="s">
        <v>146</v>
      </c>
      <c r="E204" s="204" t="s">
        <v>325</v>
      </c>
      <c r="F204" s="205" t="s">
        <v>326</v>
      </c>
      <c r="G204" s="206" t="s">
        <v>327</v>
      </c>
      <c r="H204" s="207">
        <v>96.977999999999994</v>
      </c>
      <c r="I204" s="208"/>
      <c r="J204" s="209">
        <f>ROUND(I204*H204,2)</f>
        <v>0</v>
      </c>
      <c r="K204" s="205" t="s">
        <v>150</v>
      </c>
      <c r="L204" s="47"/>
      <c r="M204" s="210" t="s">
        <v>5</v>
      </c>
      <c r="N204" s="211" t="s">
        <v>53</v>
      </c>
      <c r="O204" s="48"/>
      <c r="P204" s="212">
        <f>O204*H204</f>
        <v>0</v>
      </c>
      <c r="Q204" s="212">
        <v>0</v>
      </c>
      <c r="R204" s="212">
        <f>Q204*H204</f>
        <v>0</v>
      </c>
      <c r="S204" s="212">
        <v>0</v>
      </c>
      <c r="T204" s="213">
        <f>S204*H204</f>
        <v>0</v>
      </c>
      <c r="AR204" s="24" t="s">
        <v>151</v>
      </c>
      <c r="AT204" s="24" t="s">
        <v>146</v>
      </c>
      <c r="AU204" s="24" t="s">
        <v>91</v>
      </c>
      <c r="AY204" s="24" t="s">
        <v>144</v>
      </c>
      <c r="BE204" s="214">
        <f>IF(N204="základní",J204,0)</f>
        <v>0</v>
      </c>
      <c r="BF204" s="214">
        <f>IF(N204="snížená",J204,0)</f>
        <v>0</v>
      </c>
      <c r="BG204" s="214">
        <f>IF(N204="zákl. přenesená",J204,0)</f>
        <v>0</v>
      </c>
      <c r="BH204" s="214">
        <f>IF(N204="sníž. přenesená",J204,0)</f>
        <v>0</v>
      </c>
      <c r="BI204" s="214">
        <f>IF(N204="nulová",J204,0)</f>
        <v>0</v>
      </c>
      <c r="BJ204" s="24" t="s">
        <v>87</v>
      </c>
      <c r="BK204" s="214">
        <f>ROUND(I204*H204,2)</f>
        <v>0</v>
      </c>
      <c r="BL204" s="24" t="s">
        <v>151</v>
      </c>
      <c r="BM204" s="24" t="s">
        <v>328</v>
      </c>
    </row>
    <row r="205" s="1" customFormat="1">
      <c r="B205" s="47"/>
      <c r="D205" s="215" t="s">
        <v>153</v>
      </c>
      <c r="F205" s="216" t="s">
        <v>329</v>
      </c>
      <c r="I205" s="217"/>
      <c r="L205" s="47"/>
      <c r="M205" s="218"/>
      <c r="N205" s="48"/>
      <c r="O205" s="48"/>
      <c r="P205" s="48"/>
      <c r="Q205" s="48"/>
      <c r="R205" s="48"/>
      <c r="S205" s="48"/>
      <c r="T205" s="86"/>
      <c r="AT205" s="24" t="s">
        <v>153</v>
      </c>
      <c r="AU205" s="24" t="s">
        <v>91</v>
      </c>
    </row>
    <row r="206" s="1" customFormat="1">
      <c r="B206" s="47"/>
      <c r="D206" s="215" t="s">
        <v>155</v>
      </c>
      <c r="F206" s="219" t="s">
        <v>330</v>
      </c>
      <c r="I206" s="217"/>
      <c r="L206" s="47"/>
      <c r="M206" s="218"/>
      <c r="N206" s="48"/>
      <c r="O206" s="48"/>
      <c r="P206" s="48"/>
      <c r="Q206" s="48"/>
      <c r="R206" s="48"/>
      <c r="S206" s="48"/>
      <c r="T206" s="86"/>
      <c r="AT206" s="24" t="s">
        <v>155</v>
      </c>
      <c r="AU206" s="24" t="s">
        <v>91</v>
      </c>
    </row>
    <row r="207" s="11" customFormat="1">
      <c r="B207" s="220"/>
      <c r="D207" s="215" t="s">
        <v>157</v>
      </c>
      <c r="E207" s="221" t="s">
        <v>5</v>
      </c>
      <c r="F207" s="222" t="s">
        <v>331</v>
      </c>
      <c r="H207" s="223">
        <v>96.977999999999994</v>
      </c>
      <c r="I207" s="224"/>
      <c r="L207" s="220"/>
      <c r="M207" s="225"/>
      <c r="N207" s="226"/>
      <c r="O207" s="226"/>
      <c r="P207" s="226"/>
      <c r="Q207" s="226"/>
      <c r="R207" s="226"/>
      <c r="S207" s="226"/>
      <c r="T207" s="227"/>
      <c r="AT207" s="221" t="s">
        <v>157</v>
      </c>
      <c r="AU207" s="221" t="s">
        <v>91</v>
      </c>
      <c r="AV207" s="11" t="s">
        <v>91</v>
      </c>
      <c r="AW207" s="11" t="s">
        <v>45</v>
      </c>
      <c r="AX207" s="11" t="s">
        <v>87</v>
      </c>
      <c r="AY207" s="221" t="s">
        <v>144</v>
      </c>
    </row>
    <row r="208" s="1" customFormat="1" ht="16.5" customHeight="1">
      <c r="B208" s="202"/>
      <c r="C208" s="203" t="s">
        <v>332</v>
      </c>
      <c r="D208" s="203" t="s">
        <v>146</v>
      </c>
      <c r="E208" s="204" t="s">
        <v>333</v>
      </c>
      <c r="F208" s="205" t="s">
        <v>334</v>
      </c>
      <c r="G208" s="206" t="s">
        <v>198</v>
      </c>
      <c r="H208" s="207">
        <v>27.044</v>
      </c>
      <c r="I208" s="208"/>
      <c r="J208" s="209">
        <f>ROUND(I208*H208,2)</f>
        <v>0</v>
      </c>
      <c r="K208" s="205" t="s">
        <v>150</v>
      </c>
      <c r="L208" s="47"/>
      <c r="M208" s="210" t="s">
        <v>5</v>
      </c>
      <c r="N208" s="211" t="s">
        <v>53</v>
      </c>
      <c r="O208" s="48"/>
      <c r="P208" s="212">
        <f>O208*H208</f>
        <v>0</v>
      </c>
      <c r="Q208" s="212">
        <v>0</v>
      </c>
      <c r="R208" s="212">
        <f>Q208*H208</f>
        <v>0</v>
      </c>
      <c r="S208" s="212">
        <v>0</v>
      </c>
      <c r="T208" s="213">
        <f>S208*H208</f>
        <v>0</v>
      </c>
      <c r="AR208" s="24" t="s">
        <v>151</v>
      </c>
      <c r="AT208" s="24" t="s">
        <v>146</v>
      </c>
      <c r="AU208" s="24" t="s">
        <v>91</v>
      </c>
      <c r="AY208" s="24" t="s">
        <v>144</v>
      </c>
      <c r="BE208" s="214">
        <f>IF(N208="základní",J208,0)</f>
        <v>0</v>
      </c>
      <c r="BF208" s="214">
        <f>IF(N208="snížená",J208,0)</f>
        <v>0</v>
      </c>
      <c r="BG208" s="214">
        <f>IF(N208="zákl. přenesená",J208,0)</f>
        <v>0</v>
      </c>
      <c r="BH208" s="214">
        <f>IF(N208="sníž. přenesená",J208,0)</f>
        <v>0</v>
      </c>
      <c r="BI208" s="214">
        <f>IF(N208="nulová",J208,0)</f>
        <v>0</v>
      </c>
      <c r="BJ208" s="24" t="s">
        <v>87</v>
      </c>
      <c r="BK208" s="214">
        <f>ROUND(I208*H208,2)</f>
        <v>0</v>
      </c>
      <c r="BL208" s="24" t="s">
        <v>151</v>
      </c>
      <c r="BM208" s="24" t="s">
        <v>335</v>
      </c>
    </row>
    <row r="209" s="1" customFormat="1">
      <c r="B209" s="47"/>
      <c r="D209" s="215" t="s">
        <v>153</v>
      </c>
      <c r="F209" s="216" t="s">
        <v>336</v>
      </c>
      <c r="I209" s="217"/>
      <c r="L209" s="47"/>
      <c r="M209" s="218"/>
      <c r="N209" s="48"/>
      <c r="O209" s="48"/>
      <c r="P209" s="48"/>
      <c r="Q209" s="48"/>
      <c r="R209" s="48"/>
      <c r="S209" s="48"/>
      <c r="T209" s="86"/>
      <c r="AT209" s="24" t="s">
        <v>153</v>
      </c>
      <c r="AU209" s="24" t="s">
        <v>91</v>
      </c>
    </row>
    <row r="210" s="1" customFormat="1">
      <c r="B210" s="47"/>
      <c r="D210" s="215" t="s">
        <v>155</v>
      </c>
      <c r="F210" s="219" t="s">
        <v>337</v>
      </c>
      <c r="I210" s="217"/>
      <c r="L210" s="47"/>
      <c r="M210" s="218"/>
      <c r="N210" s="48"/>
      <c r="O210" s="48"/>
      <c r="P210" s="48"/>
      <c r="Q210" s="48"/>
      <c r="R210" s="48"/>
      <c r="S210" s="48"/>
      <c r="T210" s="86"/>
      <c r="AT210" s="24" t="s">
        <v>155</v>
      </c>
      <c r="AU210" s="24" t="s">
        <v>91</v>
      </c>
    </row>
    <row r="211" s="11" customFormat="1">
      <c r="B211" s="220"/>
      <c r="D211" s="215" t="s">
        <v>157</v>
      </c>
      <c r="E211" s="221" t="s">
        <v>5</v>
      </c>
      <c r="F211" s="222" t="s">
        <v>338</v>
      </c>
      <c r="H211" s="223">
        <v>54.390000000000001</v>
      </c>
      <c r="I211" s="224"/>
      <c r="L211" s="220"/>
      <c r="M211" s="225"/>
      <c r="N211" s="226"/>
      <c r="O211" s="226"/>
      <c r="P211" s="226"/>
      <c r="Q211" s="226"/>
      <c r="R211" s="226"/>
      <c r="S211" s="226"/>
      <c r="T211" s="227"/>
      <c r="AT211" s="221" t="s">
        <v>157</v>
      </c>
      <c r="AU211" s="221" t="s">
        <v>91</v>
      </c>
      <c r="AV211" s="11" t="s">
        <v>91</v>
      </c>
      <c r="AW211" s="11" t="s">
        <v>45</v>
      </c>
      <c r="AX211" s="11" t="s">
        <v>82</v>
      </c>
      <c r="AY211" s="221" t="s">
        <v>144</v>
      </c>
    </row>
    <row r="212" s="11" customFormat="1">
      <c r="B212" s="220"/>
      <c r="D212" s="215" t="s">
        <v>157</v>
      </c>
      <c r="E212" s="221" t="s">
        <v>5</v>
      </c>
      <c r="F212" s="222" t="s">
        <v>339</v>
      </c>
      <c r="H212" s="223">
        <v>-2.4359999999999999</v>
      </c>
      <c r="I212" s="224"/>
      <c r="L212" s="220"/>
      <c r="M212" s="225"/>
      <c r="N212" s="226"/>
      <c r="O212" s="226"/>
      <c r="P212" s="226"/>
      <c r="Q212" s="226"/>
      <c r="R212" s="226"/>
      <c r="S212" s="226"/>
      <c r="T212" s="227"/>
      <c r="AT212" s="221" t="s">
        <v>157</v>
      </c>
      <c r="AU212" s="221" t="s">
        <v>91</v>
      </c>
      <c r="AV212" s="11" t="s">
        <v>91</v>
      </c>
      <c r="AW212" s="11" t="s">
        <v>45</v>
      </c>
      <c r="AX212" s="11" t="s">
        <v>82</v>
      </c>
      <c r="AY212" s="221" t="s">
        <v>144</v>
      </c>
    </row>
    <row r="213" s="11" customFormat="1">
      <c r="B213" s="220"/>
      <c r="D213" s="215" t="s">
        <v>157</v>
      </c>
      <c r="E213" s="221" t="s">
        <v>5</v>
      </c>
      <c r="F213" s="222" t="s">
        <v>340</v>
      </c>
      <c r="H213" s="223">
        <v>-3.6960000000000002</v>
      </c>
      <c r="I213" s="224"/>
      <c r="L213" s="220"/>
      <c r="M213" s="225"/>
      <c r="N213" s="226"/>
      <c r="O213" s="226"/>
      <c r="P213" s="226"/>
      <c r="Q213" s="226"/>
      <c r="R213" s="226"/>
      <c r="S213" s="226"/>
      <c r="T213" s="227"/>
      <c r="AT213" s="221" t="s">
        <v>157</v>
      </c>
      <c r="AU213" s="221" t="s">
        <v>91</v>
      </c>
      <c r="AV213" s="11" t="s">
        <v>91</v>
      </c>
      <c r="AW213" s="11" t="s">
        <v>45</v>
      </c>
      <c r="AX213" s="11" t="s">
        <v>82</v>
      </c>
      <c r="AY213" s="221" t="s">
        <v>144</v>
      </c>
    </row>
    <row r="214" s="11" customFormat="1">
      <c r="B214" s="220"/>
      <c r="D214" s="215" t="s">
        <v>157</v>
      </c>
      <c r="E214" s="221" t="s">
        <v>5</v>
      </c>
      <c r="F214" s="222" t="s">
        <v>341</v>
      </c>
      <c r="H214" s="223">
        <v>-2.3999999999999999</v>
      </c>
      <c r="I214" s="224"/>
      <c r="L214" s="220"/>
      <c r="M214" s="225"/>
      <c r="N214" s="226"/>
      <c r="O214" s="226"/>
      <c r="P214" s="226"/>
      <c r="Q214" s="226"/>
      <c r="R214" s="226"/>
      <c r="S214" s="226"/>
      <c r="T214" s="227"/>
      <c r="AT214" s="221" t="s">
        <v>157</v>
      </c>
      <c r="AU214" s="221" t="s">
        <v>91</v>
      </c>
      <c r="AV214" s="11" t="s">
        <v>91</v>
      </c>
      <c r="AW214" s="11" t="s">
        <v>45</v>
      </c>
      <c r="AX214" s="11" t="s">
        <v>82</v>
      </c>
      <c r="AY214" s="221" t="s">
        <v>144</v>
      </c>
    </row>
    <row r="215" s="11" customFormat="1">
      <c r="B215" s="220"/>
      <c r="D215" s="215" t="s">
        <v>157</v>
      </c>
      <c r="E215" s="221" t="s">
        <v>5</v>
      </c>
      <c r="F215" s="222" t="s">
        <v>342</v>
      </c>
      <c r="H215" s="223">
        <v>-1.6539999999999999</v>
      </c>
      <c r="I215" s="224"/>
      <c r="L215" s="220"/>
      <c r="M215" s="225"/>
      <c r="N215" s="226"/>
      <c r="O215" s="226"/>
      <c r="P215" s="226"/>
      <c r="Q215" s="226"/>
      <c r="R215" s="226"/>
      <c r="S215" s="226"/>
      <c r="T215" s="227"/>
      <c r="AT215" s="221" t="s">
        <v>157</v>
      </c>
      <c r="AU215" s="221" t="s">
        <v>91</v>
      </c>
      <c r="AV215" s="11" t="s">
        <v>91</v>
      </c>
      <c r="AW215" s="11" t="s">
        <v>45</v>
      </c>
      <c r="AX215" s="11" t="s">
        <v>82</v>
      </c>
      <c r="AY215" s="221" t="s">
        <v>144</v>
      </c>
    </row>
    <row r="216" s="11" customFormat="1">
      <c r="B216" s="220"/>
      <c r="D216" s="215" t="s">
        <v>157</v>
      </c>
      <c r="E216" s="221" t="s">
        <v>5</v>
      </c>
      <c r="F216" s="222" t="s">
        <v>343</v>
      </c>
      <c r="H216" s="223">
        <v>-6.4000000000000004</v>
      </c>
      <c r="I216" s="224"/>
      <c r="L216" s="220"/>
      <c r="M216" s="225"/>
      <c r="N216" s="226"/>
      <c r="O216" s="226"/>
      <c r="P216" s="226"/>
      <c r="Q216" s="226"/>
      <c r="R216" s="226"/>
      <c r="S216" s="226"/>
      <c r="T216" s="227"/>
      <c r="AT216" s="221" t="s">
        <v>157</v>
      </c>
      <c r="AU216" s="221" t="s">
        <v>91</v>
      </c>
      <c r="AV216" s="11" t="s">
        <v>91</v>
      </c>
      <c r="AW216" s="11" t="s">
        <v>45</v>
      </c>
      <c r="AX216" s="11" t="s">
        <v>82</v>
      </c>
      <c r="AY216" s="221" t="s">
        <v>144</v>
      </c>
    </row>
    <row r="217" s="11" customFormat="1">
      <c r="B217" s="220"/>
      <c r="D217" s="215" t="s">
        <v>157</v>
      </c>
      <c r="E217" s="221" t="s">
        <v>5</v>
      </c>
      <c r="F217" s="222" t="s">
        <v>344</v>
      </c>
      <c r="H217" s="223">
        <v>-10.76</v>
      </c>
      <c r="I217" s="224"/>
      <c r="L217" s="220"/>
      <c r="M217" s="225"/>
      <c r="N217" s="226"/>
      <c r="O217" s="226"/>
      <c r="P217" s="226"/>
      <c r="Q217" s="226"/>
      <c r="R217" s="226"/>
      <c r="S217" s="226"/>
      <c r="T217" s="227"/>
      <c r="AT217" s="221" t="s">
        <v>157</v>
      </c>
      <c r="AU217" s="221" t="s">
        <v>91</v>
      </c>
      <c r="AV217" s="11" t="s">
        <v>91</v>
      </c>
      <c r="AW217" s="11" t="s">
        <v>45</v>
      </c>
      <c r="AX217" s="11" t="s">
        <v>82</v>
      </c>
      <c r="AY217" s="221" t="s">
        <v>144</v>
      </c>
    </row>
    <row r="218" s="12" customFormat="1">
      <c r="B218" s="228"/>
      <c r="D218" s="215" t="s">
        <v>157</v>
      </c>
      <c r="E218" s="229" t="s">
        <v>5</v>
      </c>
      <c r="F218" s="230" t="s">
        <v>211</v>
      </c>
      <c r="H218" s="231">
        <v>27.044</v>
      </c>
      <c r="I218" s="232"/>
      <c r="L218" s="228"/>
      <c r="M218" s="233"/>
      <c r="N218" s="234"/>
      <c r="O218" s="234"/>
      <c r="P218" s="234"/>
      <c r="Q218" s="234"/>
      <c r="R218" s="234"/>
      <c r="S218" s="234"/>
      <c r="T218" s="235"/>
      <c r="AT218" s="229" t="s">
        <v>157</v>
      </c>
      <c r="AU218" s="229" t="s">
        <v>91</v>
      </c>
      <c r="AV218" s="12" t="s">
        <v>151</v>
      </c>
      <c r="AW218" s="12" t="s">
        <v>45</v>
      </c>
      <c r="AX218" s="12" t="s">
        <v>87</v>
      </c>
      <c r="AY218" s="229" t="s">
        <v>144</v>
      </c>
    </row>
    <row r="219" s="1" customFormat="1" ht="16.5" customHeight="1">
      <c r="B219" s="202"/>
      <c r="C219" s="203" t="s">
        <v>345</v>
      </c>
      <c r="D219" s="203" t="s">
        <v>146</v>
      </c>
      <c r="E219" s="204" t="s">
        <v>346</v>
      </c>
      <c r="F219" s="205" t="s">
        <v>347</v>
      </c>
      <c r="G219" s="206" t="s">
        <v>175</v>
      </c>
      <c r="H219" s="207">
        <v>1</v>
      </c>
      <c r="I219" s="208"/>
      <c r="J219" s="209">
        <f>ROUND(I219*H219,2)</f>
        <v>0</v>
      </c>
      <c r="K219" s="205" t="s">
        <v>150</v>
      </c>
      <c r="L219" s="47"/>
      <c r="M219" s="210" t="s">
        <v>5</v>
      </c>
      <c r="N219" s="211" t="s">
        <v>53</v>
      </c>
      <c r="O219" s="48"/>
      <c r="P219" s="212">
        <f>O219*H219</f>
        <v>0</v>
      </c>
      <c r="Q219" s="212">
        <v>0</v>
      </c>
      <c r="R219" s="212">
        <f>Q219*H219</f>
        <v>0</v>
      </c>
      <c r="S219" s="212">
        <v>0</v>
      </c>
      <c r="T219" s="213">
        <f>S219*H219</f>
        <v>0</v>
      </c>
      <c r="AR219" s="24" t="s">
        <v>151</v>
      </c>
      <c r="AT219" s="24" t="s">
        <v>146</v>
      </c>
      <c r="AU219" s="24" t="s">
        <v>91</v>
      </c>
      <c r="AY219" s="24" t="s">
        <v>144</v>
      </c>
      <c r="BE219" s="214">
        <f>IF(N219="základní",J219,0)</f>
        <v>0</v>
      </c>
      <c r="BF219" s="214">
        <f>IF(N219="snížená",J219,0)</f>
        <v>0</v>
      </c>
      <c r="BG219" s="214">
        <f>IF(N219="zákl. přenesená",J219,0)</f>
        <v>0</v>
      </c>
      <c r="BH219" s="214">
        <f>IF(N219="sníž. přenesená",J219,0)</f>
        <v>0</v>
      </c>
      <c r="BI219" s="214">
        <f>IF(N219="nulová",J219,0)</f>
        <v>0</v>
      </c>
      <c r="BJ219" s="24" t="s">
        <v>87</v>
      </c>
      <c r="BK219" s="214">
        <f>ROUND(I219*H219,2)</f>
        <v>0</v>
      </c>
      <c r="BL219" s="24" t="s">
        <v>151</v>
      </c>
      <c r="BM219" s="24" t="s">
        <v>348</v>
      </c>
    </row>
    <row r="220" s="1" customFormat="1">
      <c r="B220" s="47"/>
      <c r="D220" s="215" t="s">
        <v>153</v>
      </c>
      <c r="F220" s="216" t="s">
        <v>349</v>
      </c>
      <c r="I220" s="217"/>
      <c r="L220" s="47"/>
      <c r="M220" s="218"/>
      <c r="N220" s="48"/>
      <c r="O220" s="48"/>
      <c r="P220" s="48"/>
      <c r="Q220" s="48"/>
      <c r="R220" s="48"/>
      <c r="S220" s="48"/>
      <c r="T220" s="86"/>
      <c r="AT220" s="24" t="s">
        <v>153</v>
      </c>
      <c r="AU220" s="24" t="s">
        <v>91</v>
      </c>
    </row>
    <row r="221" s="1" customFormat="1">
      <c r="B221" s="47"/>
      <c r="D221" s="215" t="s">
        <v>155</v>
      </c>
      <c r="F221" s="219" t="s">
        <v>350</v>
      </c>
      <c r="I221" s="217"/>
      <c r="L221" s="47"/>
      <c r="M221" s="218"/>
      <c r="N221" s="48"/>
      <c r="O221" s="48"/>
      <c r="P221" s="48"/>
      <c r="Q221" s="48"/>
      <c r="R221" s="48"/>
      <c r="S221" s="48"/>
      <c r="T221" s="86"/>
      <c r="AT221" s="24" t="s">
        <v>155</v>
      </c>
      <c r="AU221" s="24" t="s">
        <v>91</v>
      </c>
    </row>
    <row r="222" s="11" customFormat="1">
      <c r="B222" s="220"/>
      <c r="D222" s="215" t="s">
        <v>157</v>
      </c>
      <c r="E222" s="221" t="s">
        <v>5</v>
      </c>
      <c r="F222" s="222" t="s">
        <v>351</v>
      </c>
      <c r="H222" s="223">
        <v>1</v>
      </c>
      <c r="I222" s="224"/>
      <c r="L222" s="220"/>
      <c r="M222" s="225"/>
      <c r="N222" s="226"/>
      <c r="O222" s="226"/>
      <c r="P222" s="226"/>
      <c r="Q222" s="226"/>
      <c r="R222" s="226"/>
      <c r="S222" s="226"/>
      <c r="T222" s="227"/>
      <c r="AT222" s="221" t="s">
        <v>157</v>
      </c>
      <c r="AU222" s="221" t="s">
        <v>91</v>
      </c>
      <c r="AV222" s="11" t="s">
        <v>91</v>
      </c>
      <c r="AW222" s="11" t="s">
        <v>45</v>
      </c>
      <c r="AX222" s="11" t="s">
        <v>87</v>
      </c>
      <c r="AY222" s="221" t="s">
        <v>144</v>
      </c>
    </row>
    <row r="223" s="1" customFormat="1" ht="25.5" customHeight="1">
      <c r="B223" s="202"/>
      <c r="C223" s="203" t="s">
        <v>352</v>
      </c>
      <c r="D223" s="203" t="s">
        <v>146</v>
      </c>
      <c r="E223" s="204" t="s">
        <v>353</v>
      </c>
      <c r="F223" s="205" t="s">
        <v>354</v>
      </c>
      <c r="G223" s="206" t="s">
        <v>198</v>
      </c>
      <c r="H223" s="207">
        <v>20.449999999999999</v>
      </c>
      <c r="I223" s="208"/>
      <c r="J223" s="209">
        <f>ROUND(I223*H223,2)</f>
        <v>0</v>
      </c>
      <c r="K223" s="205" t="s">
        <v>150</v>
      </c>
      <c r="L223" s="47"/>
      <c r="M223" s="210" t="s">
        <v>5</v>
      </c>
      <c r="N223" s="211" t="s">
        <v>53</v>
      </c>
      <c r="O223" s="48"/>
      <c r="P223" s="212">
        <f>O223*H223</f>
        <v>0</v>
      </c>
      <c r="Q223" s="212">
        <v>0</v>
      </c>
      <c r="R223" s="212">
        <f>Q223*H223</f>
        <v>0</v>
      </c>
      <c r="S223" s="212">
        <v>0</v>
      </c>
      <c r="T223" s="213">
        <f>S223*H223</f>
        <v>0</v>
      </c>
      <c r="AR223" s="24" t="s">
        <v>151</v>
      </c>
      <c r="AT223" s="24" t="s">
        <v>146</v>
      </c>
      <c r="AU223" s="24" t="s">
        <v>91</v>
      </c>
      <c r="AY223" s="24" t="s">
        <v>144</v>
      </c>
      <c r="BE223" s="214">
        <f>IF(N223="základní",J223,0)</f>
        <v>0</v>
      </c>
      <c r="BF223" s="214">
        <f>IF(N223="snížená",J223,0)</f>
        <v>0</v>
      </c>
      <c r="BG223" s="214">
        <f>IF(N223="zákl. přenesená",J223,0)</f>
        <v>0</v>
      </c>
      <c r="BH223" s="214">
        <f>IF(N223="sníž. přenesená",J223,0)</f>
        <v>0</v>
      </c>
      <c r="BI223" s="214">
        <f>IF(N223="nulová",J223,0)</f>
        <v>0</v>
      </c>
      <c r="BJ223" s="24" t="s">
        <v>87</v>
      </c>
      <c r="BK223" s="214">
        <f>ROUND(I223*H223,2)</f>
        <v>0</v>
      </c>
      <c r="BL223" s="24" t="s">
        <v>151</v>
      </c>
      <c r="BM223" s="24" t="s">
        <v>355</v>
      </c>
    </row>
    <row r="224" s="1" customFormat="1">
      <c r="B224" s="47"/>
      <c r="D224" s="215" t="s">
        <v>153</v>
      </c>
      <c r="F224" s="216" t="s">
        <v>356</v>
      </c>
      <c r="I224" s="217"/>
      <c r="L224" s="47"/>
      <c r="M224" s="218"/>
      <c r="N224" s="48"/>
      <c r="O224" s="48"/>
      <c r="P224" s="48"/>
      <c r="Q224" s="48"/>
      <c r="R224" s="48"/>
      <c r="S224" s="48"/>
      <c r="T224" s="86"/>
      <c r="AT224" s="24" t="s">
        <v>153</v>
      </c>
      <c r="AU224" s="24" t="s">
        <v>91</v>
      </c>
    </row>
    <row r="225" s="1" customFormat="1">
      <c r="B225" s="47"/>
      <c r="D225" s="215" t="s">
        <v>155</v>
      </c>
      <c r="F225" s="219" t="s">
        <v>357</v>
      </c>
      <c r="I225" s="217"/>
      <c r="L225" s="47"/>
      <c r="M225" s="218"/>
      <c r="N225" s="48"/>
      <c r="O225" s="48"/>
      <c r="P225" s="48"/>
      <c r="Q225" s="48"/>
      <c r="R225" s="48"/>
      <c r="S225" s="48"/>
      <c r="T225" s="86"/>
      <c r="AT225" s="24" t="s">
        <v>155</v>
      </c>
      <c r="AU225" s="24" t="s">
        <v>91</v>
      </c>
    </row>
    <row r="226" s="11" customFormat="1">
      <c r="B226" s="220"/>
      <c r="D226" s="215" t="s">
        <v>157</v>
      </c>
      <c r="E226" s="221" t="s">
        <v>5</v>
      </c>
      <c r="F226" s="222" t="s">
        <v>358</v>
      </c>
      <c r="H226" s="223">
        <v>13.949999999999999</v>
      </c>
      <c r="I226" s="224"/>
      <c r="L226" s="220"/>
      <c r="M226" s="225"/>
      <c r="N226" s="226"/>
      <c r="O226" s="226"/>
      <c r="P226" s="226"/>
      <c r="Q226" s="226"/>
      <c r="R226" s="226"/>
      <c r="S226" s="226"/>
      <c r="T226" s="227"/>
      <c r="AT226" s="221" t="s">
        <v>157</v>
      </c>
      <c r="AU226" s="221" t="s">
        <v>91</v>
      </c>
      <c r="AV226" s="11" t="s">
        <v>91</v>
      </c>
      <c r="AW226" s="11" t="s">
        <v>45</v>
      </c>
      <c r="AX226" s="11" t="s">
        <v>82</v>
      </c>
      <c r="AY226" s="221" t="s">
        <v>144</v>
      </c>
    </row>
    <row r="227" s="11" customFormat="1">
      <c r="B227" s="220"/>
      <c r="D227" s="215" t="s">
        <v>157</v>
      </c>
      <c r="E227" s="221" t="s">
        <v>5</v>
      </c>
      <c r="F227" s="222" t="s">
        <v>359</v>
      </c>
      <c r="H227" s="223">
        <v>6.5</v>
      </c>
      <c r="I227" s="224"/>
      <c r="L227" s="220"/>
      <c r="M227" s="225"/>
      <c r="N227" s="226"/>
      <c r="O227" s="226"/>
      <c r="P227" s="226"/>
      <c r="Q227" s="226"/>
      <c r="R227" s="226"/>
      <c r="S227" s="226"/>
      <c r="T227" s="227"/>
      <c r="AT227" s="221" t="s">
        <v>157</v>
      </c>
      <c r="AU227" s="221" t="s">
        <v>91</v>
      </c>
      <c r="AV227" s="11" t="s">
        <v>91</v>
      </c>
      <c r="AW227" s="11" t="s">
        <v>45</v>
      </c>
      <c r="AX227" s="11" t="s">
        <v>82</v>
      </c>
      <c r="AY227" s="221" t="s">
        <v>144</v>
      </c>
    </row>
    <row r="228" s="12" customFormat="1">
      <c r="B228" s="228"/>
      <c r="D228" s="215" t="s">
        <v>157</v>
      </c>
      <c r="E228" s="229" t="s">
        <v>5</v>
      </c>
      <c r="F228" s="230" t="s">
        <v>211</v>
      </c>
      <c r="H228" s="231">
        <v>20.449999999999999</v>
      </c>
      <c r="I228" s="232"/>
      <c r="L228" s="228"/>
      <c r="M228" s="233"/>
      <c r="N228" s="234"/>
      <c r="O228" s="234"/>
      <c r="P228" s="234"/>
      <c r="Q228" s="234"/>
      <c r="R228" s="234"/>
      <c r="S228" s="234"/>
      <c r="T228" s="235"/>
      <c r="AT228" s="229" t="s">
        <v>157</v>
      </c>
      <c r="AU228" s="229" t="s">
        <v>91</v>
      </c>
      <c r="AV228" s="12" t="s">
        <v>151</v>
      </c>
      <c r="AW228" s="12" t="s">
        <v>45</v>
      </c>
      <c r="AX228" s="12" t="s">
        <v>87</v>
      </c>
      <c r="AY228" s="229" t="s">
        <v>144</v>
      </c>
    </row>
    <row r="229" s="1" customFormat="1" ht="25.5" customHeight="1">
      <c r="B229" s="202"/>
      <c r="C229" s="203" t="s">
        <v>360</v>
      </c>
      <c r="D229" s="203" t="s">
        <v>146</v>
      </c>
      <c r="E229" s="204" t="s">
        <v>361</v>
      </c>
      <c r="F229" s="205" t="s">
        <v>362</v>
      </c>
      <c r="G229" s="206" t="s">
        <v>161</v>
      </c>
      <c r="H229" s="207">
        <v>40.439999999999998</v>
      </c>
      <c r="I229" s="208"/>
      <c r="J229" s="209">
        <f>ROUND(I229*H229,2)</f>
        <v>0</v>
      </c>
      <c r="K229" s="205" t="s">
        <v>150</v>
      </c>
      <c r="L229" s="47"/>
      <c r="M229" s="210" t="s">
        <v>5</v>
      </c>
      <c r="N229" s="211" t="s">
        <v>53</v>
      </c>
      <c r="O229" s="48"/>
      <c r="P229" s="212">
        <f>O229*H229</f>
        <v>0</v>
      </c>
      <c r="Q229" s="212">
        <v>0</v>
      </c>
      <c r="R229" s="212">
        <f>Q229*H229</f>
        <v>0</v>
      </c>
      <c r="S229" s="212">
        <v>0</v>
      </c>
      <c r="T229" s="213">
        <f>S229*H229</f>
        <v>0</v>
      </c>
      <c r="AR229" s="24" t="s">
        <v>151</v>
      </c>
      <c r="AT229" s="24" t="s">
        <v>146</v>
      </c>
      <c r="AU229" s="24" t="s">
        <v>91</v>
      </c>
      <c r="AY229" s="24" t="s">
        <v>144</v>
      </c>
      <c r="BE229" s="214">
        <f>IF(N229="základní",J229,0)</f>
        <v>0</v>
      </c>
      <c r="BF229" s="214">
        <f>IF(N229="snížená",J229,0)</f>
        <v>0</v>
      </c>
      <c r="BG229" s="214">
        <f>IF(N229="zákl. přenesená",J229,0)</f>
        <v>0</v>
      </c>
      <c r="BH229" s="214">
        <f>IF(N229="sníž. přenesená",J229,0)</f>
        <v>0</v>
      </c>
      <c r="BI229" s="214">
        <f>IF(N229="nulová",J229,0)</f>
        <v>0</v>
      </c>
      <c r="BJ229" s="24" t="s">
        <v>87</v>
      </c>
      <c r="BK229" s="214">
        <f>ROUND(I229*H229,2)</f>
        <v>0</v>
      </c>
      <c r="BL229" s="24" t="s">
        <v>151</v>
      </c>
      <c r="BM229" s="24" t="s">
        <v>363</v>
      </c>
    </row>
    <row r="230" s="1" customFormat="1">
      <c r="B230" s="47"/>
      <c r="D230" s="215" t="s">
        <v>153</v>
      </c>
      <c r="F230" s="216" t="s">
        <v>364</v>
      </c>
      <c r="I230" s="217"/>
      <c r="L230" s="47"/>
      <c r="M230" s="218"/>
      <c r="N230" s="48"/>
      <c r="O230" s="48"/>
      <c r="P230" s="48"/>
      <c r="Q230" s="48"/>
      <c r="R230" s="48"/>
      <c r="S230" s="48"/>
      <c r="T230" s="86"/>
      <c r="AT230" s="24" t="s">
        <v>153</v>
      </c>
      <c r="AU230" s="24" t="s">
        <v>91</v>
      </c>
    </row>
    <row r="231" s="1" customFormat="1">
      <c r="B231" s="47"/>
      <c r="D231" s="215" t="s">
        <v>155</v>
      </c>
      <c r="F231" s="219" t="s">
        <v>365</v>
      </c>
      <c r="I231" s="217"/>
      <c r="L231" s="47"/>
      <c r="M231" s="218"/>
      <c r="N231" s="48"/>
      <c r="O231" s="48"/>
      <c r="P231" s="48"/>
      <c r="Q231" s="48"/>
      <c r="R231" s="48"/>
      <c r="S231" s="48"/>
      <c r="T231" s="86"/>
      <c r="AT231" s="24" t="s">
        <v>155</v>
      </c>
      <c r="AU231" s="24" t="s">
        <v>91</v>
      </c>
    </row>
    <row r="232" s="11" customFormat="1">
      <c r="B232" s="220"/>
      <c r="D232" s="215" t="s">
        <v>157</v>
      </c>
      <c r="E232" s="221" t="s">
        <v>5</v>
      </c>
      <c r="F232" s="222" t="s">
        <v>366</v>
      </c>
      <c r="H232" s="223">
        <v>21.600000000000001</v>
      </c>
      <c r="I232" s="224"/>
      <c r="L232" s="220"/>
      <c r="M232" s="225"/>
      <c r="N232" s="226"/>
      <c r="O232" s="226"/>
      <c r="P232" s="226"/>
      <c r="Q232" s="226"/>
      <c r="R232" s="226"/>
      <c r="S232" s="226"/>
      <c r="T232" s="227"/>
      <c r="AT232" s="221" t="s">
        <v>157</v>
      </c>
      <c r="AU232" s="221" t="s">
        <v>91</v>
      </c>
      <c r="AV232" s="11" t="s">
        <v>91</v>
      </c>
      <c r="AW232" s="11" t="s">
        <v>45</v>
      </c>
      <c r="AX232" s="11" t="s">
        <v>82</v>
      </c>
      <c r="AY232" s="221" t="s">
        <v>144</v>
      </c>
    </row>
    <row r="233" s="11" customFormat="1">
      <c r="B233" s="220"/>
      <c r="D233" s="215" t="s">
        <v>157</v>
      </c>
      <c r="E233" s="221" t="s">
        <v>5</v>
      </c>
      <c r="F233" s="222" t="s">
        <v>367</v>
      </c>
      <c r="H233" s="223">
        <v>18.84</v>
      </c>
      <c r="I233" s="224"/>
      <c r="L233" s="220"/>
      <c r="M233" s="225"/>
      <c r="N233" s="226"/>
      <c r="O233" s="226"/>
      <c r="P233" s="226"/>
      <c r="Q233" s="226"/>
      <c r="R233" s="226"/>
      <c r="S233" s="226"/>
      <c r="T233" s="227"/>
      <c r="AT233" s="221" t="s">
        <v>157</v>
      </c>
      <c r="AU233" s="221" t="s">
        <v>91</v>
      </c>
      <c r="AV233" s="11" t="s">
        <v>91</v>
      </c>
      <c r="AW233" s="11" t="s">
        <v>45</v>
      </c>
      <c r="AX233" s="11" t="s">
        <v>82</v>
      </c>
      <c r="AY233" s="221" t="s">
        <v>144</v>
      </c>
    </row>
    <row r="234" s="12" customFormat="1">
      <c r="B234" s="228"/>
      <c r="D234" s="215" t="s">
        <v>157</v>
      </c>
      <c r="E234" s="229" t="s">
        <v>5</v>
      </c>
      <c r="F234" s="230" t="s">
        <v>211</v>
      </c>
      <c r="H234" s="231">
        <v>40.439999999999998</v>
      </c>
      <c r="I234" s="232"/>
      <c r="L234" s="228"/>
      <c r="M234" s="233"/>
      <c r="N234" s="234"/>
      <c r="O234" s="234"/>
      <c r="P234" s="234"/>
      <c r="Q234" s="234"/>
      <c r="R234" s="234"/>
      <c r="S234" s="234"/>
      <c r="T234" s="235"/>
      <c r="AT234" s="229" t="s">
        <v>157</v>
      </c>
      <c r="AU234" s="229" t="s">
        <v>91</v>
      </c>
      <c r="AV234" s="12" t="s">
        <v>151</v>
      </c>
      <c r="AW234" s="12" t="s">
        <v>45</v>
      </c>
      <c r="AX234" s="12" t="s">
        <v>87</v>
      </c>
      <c r="AY234" s="229" t="s">
        <v>144</v>
      </c>
    </row>
    <row r="235" s="1" customFormat="1" ht="16.5" customHeight="1">
      <c r="B235" s="202"/>
      <c r="C235" s="243" t="s">
        <v>368</v>
      </c>
      <c r="D235" s="243" t="s">
        <v>369</v>
      </c>
      <c r="E235" s="244" t="s">
        <v>370</v>
      </c>
      <c r="F235" s="245" t="s">
        <v>371</v>
      </c>
      <c r="G235" s="246" t="s">
        <v>372</v>
      </c>
      <c r="H235" s="247">
        <v>0.80900000000000005</v>
      </c>
      <c r="I235" s="248"/>
      <c r="J235" s="249">
        <f>ROUND(I235*H235,2)</f>
        <v>0</v>
      </c>
      <c r="K235" s="245" t="s">
        <v>150</v>
      </c>
      <c r="L235" s="250"/>
      <c r="M235" s="251" t="s">
        <v>5</v>
      </c>
      <c r="N235" s="252" t="s">
        <v>53</v>
      </c>
      <c r="O235" s="48"/>
      <c r="P235" s="212">
        <f>O235*H235</f>
        <v>0</v>
      </c>
      <c r="Q235" s="212">
        <v>0.001</v>
      </c>
      <c r="R235" s="212">
        <f>Q235*H235</f>
        <v>0.00080900000000000004</v>
      </c>
      <c r="S235" s="212">
        <v>0</v>
      </c>
      <c r="T235" s="213">
        <f>S235*H235</f>
        <v>0</v>
      </c>
      <c r="AR235" s="24" t="s">
        <v>203</v>
      </c>
      <c r="AT235" s="24" t="s">
        <v>369</v>
      </c>
      <c r="AU235" s="24" t="s">
        <v>91</v>
      </c>
      <c r="AY235" s="24" t="s">
        <v>144</v>
      </c>
      <c r="BE235" s="214">
        <f>IF(N235="základní",J235,0)</f>
        <v>0</v>
      </c>
      <c r="BF235" s="214">
        <f>IF(N235="snížená",J235,0)</f>
        <v>0</v>
      </c>
      <c r="BG235" s="214">
        <f>IF(N235="zákl. přenesená",J235,0)</f>
        <v>0</v>
      </c>
      <c r="BH235" s="214">
        <f>IF(N235="sníž. přenesená",J235,0)</f>
        <v>0</v>
      </c>
      <c r="BI235" s="214">
        <f>IF(N235="nulová",J235,0)</f>
        <v>0</v>
      </c>
      <c r="BJ235" s="24" t="s">
        <v>87</v>
      </c>
      <c r="BK235" s="214">
        <f>ROUND(I235*H235,2)</f>
        <v>0</v>
      </c>
      <c r="BL235" s="24" t="s">
        <v>151</v>
      </c>
      <c r="BM235" s="24" t="s">
        <v>373</v>
      </c>
    </row>
    <row r="236" s="1" customFormat="1">
      <c r="B236" s="47"/>
      <c r="D236" s="215" t="s">
        <v>153</v>
      </c>
      <c r="F236" s="216" t="s">
        <v>371</v>
      </c>
      <c r="I236" s="217"/>
      <c r="L236" s="47"/>
      <c r="M236" s="218"/>
      <c r="N236" s="48"/>
      <c r="O236" s="48"/>
      <c r="P236" s="48"/>
      <c r="Q236" s="48"/>
      <c r="R236" s="48"/>
      <c r="S236" s="48"/>
      <c r="T236" s="86"/>
      <c r="AT236" s="24" t="s">
        <v>153</v>
      </c>
      <c r="AU236" s="24" t="s">
        <v>91</v>
      </c>
    </row>
    <row r="237" s="13" customFormat="1">
      <c r="B237" s="236"/>
      <c r="D237" s="215" t="s">
        <v>157</v>
      </c>
      <c r="E237" s="237" t="s">
        <v>5</v>
      </c>
      <c r="F237" s="238" t="s">
        <v>374</v>
      </c>
      <c r="H237" s="237" t="s">
        <v>5</v>
      </c>
      <c r="I237" s="239"/>
      <c r="L237" s="236"/>
      <c r="M237" s="240"/>
      <c r="N237" s="241"/>
      <c r="O237" s="241"/>
      <c r="P237" s="241"/>
      <c r="Q237" s="241"/>
      <c r="R237" s="241"/>
      <c r="S237" s="241"/>
      <c r="T237" s="242"/>
      <c r="AT237" s="237" t="s">
        <v>157</v>
      </c>
      <c r="AU237" s="237" t="s">
        <v>91</v>
      </c>
      <c r="AV237" s="13" t="s">
        <v>87</v>
      </c>
      <c r="AW237" s="13" t="s">
        <v>45</v>
      </c>
      <c r="AX237" s="13" t="s">
        <v>82</v>
      </c>
      <c r="AY237" s="237" t="s">
        <v>144</v>
      </c>
    </row>
    <row r="238" s="11" customFormat="1">
      <c r="B238" s="220"/>
      <c r="D238" s="215" t="s">
        <v>157</v>
      </c>
      <c r="E238" s="221" t="s">
        <v>5</v>
      </c>
      <c r="F238" s="222" t="s">
        <v>375</v>
      </c>
      <c r="H238" s="223">
        <v>0.80900000000000005</v>
      </c>
      <c r="I238" s="224"/>
      <c r="L238" s="220"/>
      <c r="M238" s="225"/>
      <c r="N238" s="226"/>
      <c r="O238" s="226"/>
      <c r="P238" s="226"/>
      <c r="Q238" s="226"/>
      <c r="R238" s="226"/>
      <c r="S238" s="226"/>
      <c r="T238" s="227"/>
      <c r="AT238" s="221" t="s">
        <v>157</v>
      </c>
      <c r="AU238" s="221" t="s">
        <v>91</v>
      </c>
      <c r="AV238" s="11" t="s">
        <v>91</v>
      </c>
      <c r="AW238" s="11" t="s">
        <v>45</v>
      </c>
      <c r="AX238" s="11" t="s">
        <v>87</v>
      </c>
      <c r="AY238" s="221" t="s">
        <v>144</v>
      </c>
    </row>
    <row r="239" s="1" customFormat="1" ht="16.5" customHeight="1">
      <c r="B239" s="202"/>
      <c r="C239" s="203" t="s">
        <v>376</v>
      </c>
      <c r="D239" s="203" t="s">
        <v>146</v>
      </c>
      <c r="E239" s="204" t="s">
        <v>377</v>
      </c>
      <c r="F239" s="205" t="s">
        <v>378</v>
      </c>
      <c r="G239" s="206" t="s">
        <v>161</v>
      </c>
      <c r="H239" s="207">
        <v>40.439999999999998</v>
      </c>
      <c r="I239" s="208"/>
      <c r="J239" s="209">
        <f>ROUND(I239*H239,2)</f>
        <v>0</v>
      </c>
      <c r="K239" s="205" t="s">
        <v>150</v>
      </c>
      <c r="L239" s="47"/>
      <c r="M239" s="210" t="s">
        <v>5</v>
      </c>
      <c r="N239" s="211" t="s">
        <v>53</v>
      </c>
      <c r="O239" s="48"/>
      <c r="P239" s="212">
        <f>O239*H239</f>
        <v>0</v>
      </c>
      <c r="Q239" s="212">
        <v>0</v>
      </c>
      <c r="R239" s="212">
        <f>Q239*H239</f>
        <v>0</v>
      </c>
      <c r="S239" s="212">
        <v>0</v>
      </c>
      <c r="T239" s="213">
        <f>S239*H239</f>
        <v>0</v>
      </c>
      <c r="AR239" s="24" t="s">
        <v>151</v>
      </c>
      <c r="AT239" s="24" t="s">
        <v>146</v>
      </c>
      <c r="AU239" s="24" t="s">
        <v>91</v>
      </c>
      <c r="AY239" s="24" t="s">
        <v>144</v>
      </c>
      <c r="BE239" s="214">
        <f>IF(N239="základní",J239,0)</f>
        <v>0</v>
      </c>
      <c r="BF239" s="214">
        <f>IF(N239="snížená",J239,0)</f>
        <v>0</v>
      </c>
      <c r="BG239" s="214">
        <f>IF(N239="zákl. přenesená",J239,0)</f>
        <v>0</v>
      </c>
      <c r="BH239" s="214">
        <f>IF(N239="sníž. přenesená",J239,0)</f>
        <v>0</v>
      </c>
      <c r="BI239" s="214">
        <f>IF(N239="nulová",J239,0)</f>
        <v>0</v>
      </c>
      <c r="BJ239" s="24" t="s">
        <v>87</v>
      </c>
      <c r="BK239" s="214">
        <f>ROUND(I239*H239,2)</f>
        <v>0</v>
      </c>
      <c r="BL239" s="24" t="s">
        <v>151</v>
      </c>
      <c r="BM239" s="24" t="s">
        <v>379</v>
      </c>
    </row>
    <row r="240" s="1" customFormat="1">
      <c r="B240" s="47"/>
      <c r="D240" s="215" t="s">
        <v>153</v>
      </c>
      <c r="F240" s="216" t="s">
        <v>380</v>
      </c>
      <c r="I240" s="217"/>
      <c r="L240" s="47"/>
      <c r="M240" s="218"/>
      <c r="N240" s="48"/>
      <c r="O240" s="48"/>
      <c r="P240" s="48"/>
      <c r="Q240" s="48"/>
      <c r="R240" s="48"/>
      <c r="S240" s="48"/>
      <c r="T240" s="86"/>
      <c r="AT240" s="24" t="s">
        <v>153</v>
      </c>
      <c r="AU240" s="24" t="s">
        <v>91</v>
      </c>
    </row>
    <row r="241" s="1" customFormat="1">
      <c r="B241" s="47"/>
      <c r="D241" s="215" t="s">
        <v>155</v>
      </c>
      <c r="F241" s="219" t="s">
        <v>381</v>
      </c>
      <c r="I241" s="217"/>
      <c r="L241" s="47"/>
      <c r="M241" s="218"/>
      <c r="N241" s="48"/>
      <c r="O241" s="48"/>
      <c r="P241" s="48"/>
      <c r="Q241" s="48"/>
      <c r="R241" s="48"/>
      <c r="S241" s="48"/>
      <c r="T241" s="86"/>
      <c r="AT241" s="24" t="s">
        <v>155</v>
      </c>
      <c r="AU241" s="24" t="s">
        <v>91</v>
      </c>
    </row>
    <row r="242" s="11" customFormat="1">
      <c r="B242" s="220"/>
      <c r="D242" s="215" t="s">
        <v>157</v>
      </c>
      <c r="E242" s="221" t="s">
        <v>5</v>
      </c>
      <c r="F242" s="222" t="s">
        <v>366</v>
      </c>
      <c r="H242" s="223">
        <v>21.600000000000001</v>
      </c>
      <c r="I242" s="224"/>
      <c r="L242" s="220"/>
      <c r="M242" s="225"/>
      <c r="N242" s="226"/>
      <c r="O242" s="226"/>
      <c r="P242" s="226"/>
      <c r="Q242" s="226"/>
      <c r="R242" s="226"/>
      <c r="S242" s="226"/>
      <c r="T242" s="227"/>
      <c r="AT242" s="221" t="s">
        <v>157</v>
      </c>
      <c r="AU242" s="221" t="s">
        <v>91</v>
      </c>
      <c r="AV242" s="11" t="s">
        <v>91</v>
      </c>
      <c r="AW242" s="11" t="s">
        <v>45</v>
      </c>
      <c r="AX242" s="11" t="s">
        <v>82</v>
      </c>
      <c r="AY242" s="221" t="s">
        <v>144</v>
      </c>
    </row>
    <row r="243" s="11" customFormat="1">
      <c r="B243" s="220"/>
      <c r="D243" s="215" t="s">
        <v>157</v>
      </c>
      <c r="E243" s="221" t="s">
        <v>5</v>
      </c>
      <c r="F243" s="222" t="s">
        <v>367</v>
      </c>
      <c r="H243" s="223">
        <v>18.84</v>
      </c>
      <c r="I243" s="224"/>
      <c r="L243" s="220"/>
      <c r="M243" s="225"/>
      <c r="N243" s="226"/>
      <c r="O243" s="226"/>
      <c r="P243" s="226"/>
      <c r="Q243" s="226"/>
      <c r="R243" s="226"/>
      <c r="S243" s="226"/>
      <c r="T243" s="227"/>
      <c r="AT243" s="221" t="s">
        <v>157</v>
      </c>
      <c r="AU243" s="221" t="s">
        <v>91</v>
      </c>
      <c r="AV243" s="11" t="s">
        <v>91</v>
      </c>
      <c r="AW243" s="11" t="s">
        <v>45</v>
      </c>
      <c r="AX243" s="11" t="s">
        <v>82</v>
      </c>
      <c r="AY243" s="221" t="s">
        <v>144</v>
      </c>
    </row>
    <row r="244" s="12" customFormat="1">
      <c r="B244" s="228"/>
      <c r="D244" s="215" t="s">
        <v>157</v>
      </c>
      <c r="E244" s="229" t="s">
        <v>5</v>
      </c>
      <c r="F244" s="230" t="s">
        <v>211</v>
      </c>
      <c r="H244" s="231">
        <v>40.439999999999998</v>
      </c>
      <c r="I244" s="232"/>
      <c r="L244" s="228"/>
      <c r="M244" s="233"/>
      <c r="N244" s="234"/>
      <c r="O244" s="234"/>
      <c r="P244" s="234"/>
      <c r="Q244" s="234"/>
      <c r="R244" s="234"/>
      <c r="S244" s="234"/>
      <c r="T244" s="235"/>
      <c r="AT244" s="229" t="s">
        <v>157</v>
      </c>
      <c r="AU244" s="229" t="s">
        <v>91</v>
      </c>
      <c r="AV244" s="12" t="s">
        <v>151</v>
      </c>
      <c r="AW244" s="12" t="s">
        <v>45</v>
      </c>
      <c r="AX244" s="12" t="s">
        <v>87</v>
      </c>
      <c r="AY244" s="229" t="s">
        <v>144</v>
      </c>
    </row>
    <row r="245" s="1" customFormat="1" ht="16.5" customHeight="1">
      <c r="B245" s="202"/>
      <c r="C245" s="203" t="s">
        <v>382</v>
      </c>
      <c r="D245" s="203" t="s">
        <v>146</v>
      </c>
      <c r="E245" s="204" t="s">
        <v>383</v>
      </c>
      <c r="F245" s="205" t="s">
        <v>384</v>
      </c>
      <c r="G245" s="206" t="s">
        <v>161</v>
      </c>
      <c r="H245" s="207">
        <v>40.439999999999998</v>
      </c>
      <c r="I245" s="208"/>
      <c r="J245" s="209">
        <f>ROUND(I245*H245,2)</f>
        <v>0</v>
      </c>
      <c r="K245" s="205" t="s">
        <v>150</v>
      </c>
      <c r="L245" s="47"/>
      <c r="M245" s="210" t="s">
        <v>5</v>
      </c>
      <c r="N245" s="211" t="s">
        <v>53</v>
      </c>
      <c r="O245" s="48"/>
      <c r="P245" s="212">
        <f>O245*H245</f>
        <v>0</v>
      </c>
      <c r="Q245" s="212">
        <v>0</v>
      </c>
      <c r="R245" s="212">
        <f>Q245*H245</f>
        <v>0</v>
      </c>
      <c r="S245" s="212">
        <v>0</v>
      </c>
      <c r="T245" s="213">
        <f>S245*H245</f>
        <v>0</v>
      </c>
      <c r="AR245" s="24" t="s">
        <v>151</v>
      </c>
      <c r="AT245" s="24" t="s">
        <v>146</v>
      </c>
      <c r="AU245" s="24" t="s">
        <v>91</v>
      </c>
      <c r="AY245" s="24" t="s">
        <v>144</v>
      </c>
      <c r="BE245" s="214">
        <f>IF(N245="základní",J245,0)</f>
        <v>0</v>
      </c>
      <c r="BF245" s="214">
        <f>IF(N245="snížená",J245,0)</f>
        <v>0</v>
      </c>
      <c r="BG245" s="214">
        <f>IF(N245="zákl. přenesená",J245,0)</f>
        <v>0</v>
      </c>
      <c r="BH245" s="214">
        <f>IF(N245="sníž. přenesená",J245,0)</f>
        <v>0</v>
      </c>
      <c r="BI245" s="214">
        <f>IF(N245="nulová",J245,0)</f>
        <v>0</v>
      </c>
      <c r="BJ245" s="24" t="s">
        <v>87</v>
      </c>
      <c r="BK245" s="214">
        <f>ROUND(I245*H245,2)</f>
        <v>0</v>
      </c>
      <c r="BL245" s="24" t="s">
        <v>151</v>
      </c>
      <c r="BM245" s="24" t="s">
        <v>385</v>
      </c>
    </row>
    <row r="246" s="1" customFormat="1">
      <c r="B246" s="47"/>
      <c r="D246" s="215" t="s">
        <v>153</v>
      </c>
      <c r="F246" s="216" t="s">
        <v>386</v>
      </c>
      <c r="I246" s="217"/>
      <c r="L246" s="47"/>
      <c r="M246" s="218"/>
      <c r="N246" s="48"/>
      <c r="O246" s="48"/>
      <c r="P246" s="48"/>
      <c r="Q246" s="48"/>
      <c r="R246" s="48"/>
      <c r="S246" s="48"/>
      <c r="T246" s="86"/>
      <c r="AT246" s="24" t="s">
        <v>153</v>
      </c>
      <c r="AU246" s="24" t="s">
        <v>91</v>
      </c>
    </row>
    <row r="247" s="1" customFormat="1">
      <c r="B247" s="47"/>
      <c r="D247" s="215" t="s">
        <v>155</v>
      </c>
      <c r="F247" s="219" t="s">
        <v>387</v>
      </c>
      <c r="I247" s="217"/>
      <c r="L247" s="47"/>
      <c r="M247" s="218"/>
      <c r="N247" s="48"/>
      <c r="O247" s="48"/>
      <c r="P247" s="48"/>
      <c r="Q247" s="48"/>
      <c r="R247" s="48"/>
      <c r="S247" s="48"/>
      <c r="T247" s="86"/>
      <c r="AT247" s="24" t="s">
        <v>155</v>
      </c>
      <c r="AU247" s="24" t="s">
        <v>91</v>
      </c>
    </row>
    <row r="248" s="11" customFormat="1">
      <c r="B248" s="220"/>
      <c r="D248" s="215" t="s">
        <v>157</v>
      </c>
      <c r="E248" s="221" t="s">
        <v>5</v>
      </c>
      <c r="F248" s="222" t="s">
        <v>388</v>
      </c>
      <c r="H248" s="223">
        <v>40.439999999999998</v>
      </c>
      <c r="I248" s="224"/>
      <c r="L248" s="220"/>
      <c r="M248" s="225"/>
      <c r="N248" s="226"/>
      <c r="O248" s="226"/>
      <c r="P248" s="226"/>
      <c r="Q248" s="226"/>
      <c r="R248" s="226"/>
      <c r="S248" s="226"/>
      <c r="T248" s="227"/>
      <c r="AT248" s="221" t="s">
        <v>157</v>
      </c>
      <c r="AU248" s="221" t="s">
        <v>91</v>
      </c>
      <c r="AV248" s="11" t="s">
        <v>91</v>
      </c>
      <c r="AW248" s="11" t="s">
        <v>45</v>
      </c>
      <c r="AX248" s="11" t="s">
        <v>87</v>
      </c>
      <c r="AY248" s="221" t="s">
        <v>144</v>
      </c>
    </row>
    <row r="249" s="1" customFormat="1" ht="16.5" customHeight="1">
      <c r="B249" s="202"/>
      <c r="C249" s="203" t="s">
        <v>389</v>
      </c>
      <c r="D249" s="203" t="s">
        <v>146</v>
      </c>
      <c r="E249" s="204" t="s">
        <v>390</v>
      </c>
      <c r="F249" s="205" t="s">
        <v>391</v>
      </c>
      <c r="G249" s="206" t="s">
        <v>161</v>
      </c>
      <c r="H249" s="207">
        <v>40.439999999999998</v>
      </c>
      <c r="I249" s="208"/>
      <c r="J249" s="209">
        <f>ROUND(I249*H249,2)</f>
        <v>0</v>
      </c>
      <c r="K249" s="205" t="s">
        <v>150</v>
      </c>
      <c r="L249" s="47"/>
      <c r="M249" s="210" t="s">
        <v>5</v>
      </c>
      <c r="N249" s="211" t="s">
        <v>53</v>
      </c>
      <c r="O249" s="48"/>
      <c r="P249" s="212">
        <f>O249*H249</f>
        <v>0</v>
      </c>
      <c r="Q249" s="212">
        <v>0</v>
      </c>
      <c r="R249" s="212">
        <f>Q249*H249</f>
        <v>0</v>
      </c>
      <c r="S249" s="212">
        <v>0</v>
      </c>
      <c r="T249" s="213">
        <f>S249*H249</f>
        <v>0</v>
      </c>
      <c r="AR249" s="24" t="s">
        <v>151</v>
      </c>
      <c r="AT249" s="24" t="s">
        <v>146</v>
      </c>
      <c r="AU249" s="24" t="s">
        <v>91</v>
      </c>
      <c r="AY249" s="24" t="s">
        <v>144</v>
      </c>
      <c r="BE249" s="214">
        <f>IF(N249="základní",J249,0)</f>
        <v>0</v>
      </c>
      <c r="BF249" s="214">
        <f>IF(N249="snížená",J249,0)</f>
        <v>0</v>
      </c>
      <c r="BG249" s="214">
        <f>IF(N249="zákl. přenesená",J249,0)</f>
        <v>0</v>
      </c>
      <c r="BH249" s="214">
        <f>IF(N249="sníž. přenesená",J249,0)</f>
        <v>0</v>
      </c>
      <c r="BI249" s="214">
        <f>IF(N249="nulová",J249,0)</f>
        <v>0</v>
      </c>
      <c r="BJ249" s="24" t="s">
        <v>87</v>
      </c>
      <c r="BK249" s="214">
        <f>ROUND(I249*H249,2)</f>
        <v>0</v>
      </c>
      <c r="BL249" s="24" t="s">
        <v>151</v>
      </c>
      <c r="BM249" s="24" t="s">
        <v>392</v>
      </c>
    </row>
    <row r="250" s="1" customFormat="1">
      <c r="B250" s="47"/>
      <c r="D250" s="215" t="s">
        <v>153</v>
      </c>
      <c r="F250" s="216" t="s">
        <v>393</v>
      </c>
      <c r="I250" s="217"/>
      <c r="L250" s="47"/>
      <c r="M250" s="218"/>
      <c r="N250" s="48"/>
      <c r="O250" s="48"/>
      <c r="P250" s="48"/>
      <c r="Q250" s="48"/>
      <c r="R250" s="48"/>
      <c r="S250" s="48"/>
      <c r="T250" s="86"/>
      <c r="AT250" s="24" t="s">
        <v>153</v>
      </c>
      <c r="AU250" s="24" t="s">
        <v>91</v>
      </c>
    </row>
    <row r="251" s="1" customFormat="1">
      <c r="B251" s="47"/>
      <c r="D251" s="215" t="s">
        <v>155</v>
      </c>
      <c r="F251" s="219" t="s">
        <v>394</v>
      </c>
      <c r="I251" s="217"/>
      <c r="L251" s="47"/>
      <c r="M251" s="218"/>
      <c r="N251" s="48"/>
      <c r="O251" s="48"/>
      <c r="P251" s="48"/>
      <c r="Q251" s="48"/>
      <c r="R251" s="48"/>
      <c r="S251" s="48"/>
      <c r="T251" s="86"/>
      <c r="AT251" s="24" t="s">
        <v>155</v>
      </c>
      <c r="AU251" s="24" t="s">
        <v>91</v>
      </c>
    </row>
    <row r="252" s="11" customFormat="1">
      <c r="B252" s="220"/>
      <c r="D252" s="215" t="s">
        <v>157</v>
      </c>
      <c r="E252" s="221" t="s">
        <v>5</v>
      </c>
      <c r="F252" s="222" t="s">
        <v>388</v>
      </c>
      <c r="H252" s="223">
        <v>40.439999999999998</v>
      </c>
      <c r="I252" s="224"/>
      <c r="L252" s="220"/>
      <c r="M252" s="225"/>
      <c r="N252" s="226"/>
      <c r="O252" s="226"/>
      <c r="P252" s="226"/>
      <c r="Q252" s="226"/>
      <c r="R252" s="226"/>
      <c r="S252" s="226"/>
      <c r="T252" s="227"/>
      <c r="AT252" s="221" t="s">
        <v>157</v>
      </c>
      <c r="AU252" s="221" t="s">
        <v>91</v>
      </c>
      <c r="AV252" s="11" t="s">
        <v>91</v>
      </c>
      <c r="AW252" s="11" t="s">
        <v>45</v>
      </c>
      <c r="AX252" s="11" t="s">
        <v>87</v>
      </c>
      <c r="AY252" s="221" t="s">
        <v>144</v>
      </c>
    </row>
    <row r="253" s="1" customFormat="1" ht="16.5" customHeight="1">
      <c r="B253" s="202"/>
      <c r="C253" s="203" t="s">
        <v>395</v>
      </c>
      <c r="D253" s="203" t="s">
        <v>146</v>
      </c>
      <c r="E253" s="204" t="s">
        <v>396</v>
      </c>
      <c r="F253" s="205" t="s">
        <v>397</v>
      </c>
      <c r="G253" s="206" t="s">
        <v>161</v>
      </c>
      <c r="H253" s="207">
        <v>40.439999999999998</v>
      </c>
      <c r="I253" s="208"/>
      <c r="J253" s="209">
        <f>ROUND(I253*H253,2)</f>
        <v>0</v>
      </c>
      <c r="K253" s="205" t="s">
        <v>150</v>
      </c>
      <c r="L253" s="47"/>
      <c r="M253" s="210" t="s">
        <v>5</v>
      </c>
      <c r="N253" s="211" t="s">
        <v>53</v>
      </c>
      <c r="O253" s="48"/>
      <c r="P253" s="212">
        <f>O253*H253</f>
        <v>0</v>
      </c>
      <c r="Q253" s="212">
        <v>0</v>
      </c>
      <c r="R253" s="212">
        <f>Q253*H253</f>
        <v>0</v>
      </c>
      <c r="S253" s="212">
        <v>0</v>
      </c>
      <c r="T253" s="213">
        <f>S253*H253</f>
        <v>0</v>
      </c>
      <c r="AR253" s="24" t="s">
        <v>151</v>
      </c>
      <c r="AT253" s="24" t="s">
        <v>146</v>
      </c>
      <c r="AU253" s="24" t="s">
        <v>91</v>
      </c>
      <c r="AY253" s="24" t="s">
        <v>144</v>
      </c>
      <c r="BE253" s="214">
        <f>IF(N253="základní",J253,0)</f>
        <v>0</v>
      </c>
      <c r="BF253" s="214">
        <f>IF(N253="snížená",J253,0)</f>
        <v>0</v>
      </c>
      <c r="BG253" s="214">
        <f>IF(N253="zákl. přenesená",J253,0)</f>
        <v>0</v>
      </c>
      <c r="BH253" s="214">
        <f>IF(N253="sníž. přenesená",J253,0)</f>
        <v>0</v>
      </c>
      <c r="BI253" s="214">
        <f>IF(N253="nulová",J253,0)</f>
        <v>0</v>
      </c>
      <c r="BJ253" s="24" t="s">
        <v>87</v>
      </c>
      <c r="BK253" s="214">
        <f>ROUND(I253*H253,2)</f>
        <v>0</v>
      </c>
      <c r="BL253" s="24" t="s">
        <v>151</v>
      </c>
      <c r="BM253" s="24" t="s">
        <v>398</v>
      </c>
    </row>
    <row r="254" s="1" customFormat="1">
      <c r="B254" s="47"/>
      <c r="D254" s="215" t="s">
        <v>153</v>
      </c>
      <c r="F254" s="216" t="s">
        <v>399</v>
      </c>
      <c r="I254" s="217"/>
      <c r="L254" s="47"/>
      <c r="M254" s="218"/>
      <c r="N254" s="48"/>
      <c r="O254" s="48"/>
      <c r="P254" s="48"/>
      <c r="Q254" s="48"/>
      <c r="R254" s="48"/>
      <c r="S254" s="48"/>
      <c r="T254" s="86"/>
      <c r="AT254" s="24" t="s">
        <v>153</v>
      </c>
      <c r="AU254" s="24" t="s">
        <v>91</v>
      </c>
    </row>
    <row r="255" s="1" customFormat="1">
      <c r="B255" s="47"/>
      <c r="D255" s="215" t="s">
        <v>155</v>
      </c>
      <c r="F255" s="219" t="s">
        <v>400</v>
      </c>
      <c r="I255" s="217"/>
      <c r="L255" s="47"/>
      <c r="M255" s="218"/>
      <c r="N255" s="48"/>
      <c r="O255" s="48"/>
      <c r="P255" s="48"/>
      <c r="Q255" s="48"/>
      <c r="R255" s="48"/>
      <c r="S255" s="48"/>
      <c r="T255" s="86"/>
      <c r="AT255" s="24" t="s">
        <v>155</v>
      </c>
      <c r="AU255" s="24" t="s">
        <v>91</v>
      </c>
    </row>
    <row r="256" s="11" customFormat="1">
      <c r="B256" s="220"/>
      <c r="D256" s="215" t="s">
        <v>157</v>
      </c>
      <c r="E256" s="221" t="s">
        <v>5</v>
      </c>
      <c r="F256" s="222" t="s">
        <v>388</v>
      </c>
      <c r="H256" s="223">
        <v>40.439999999999998</v>
      </c>
      <c r="I256" s="224"/>
      <c r="L256" s="220"/>
      <c r="M256" s="225"/>
      <c r="N256" s="226"/>
      <c r="O256" s="226"/>
      <c r="P256" s="226"/>
      <c r="Q256" s="226"/>
      <c r="R256" s="226"/>
      <c r="S256" s="226"/>
      <c r="T256" s="227"/>
      <c r="AT256" s="221" t="s">
        <v>157</v>
      </c>
      <c r="AU256" s="221" t="s">
        <v>91</v>
      </c>
      <c r="AV256" s="11" t="s">
        <v>91</v>
      </c>
      <c r="AW256" s="11" t="s">
        <v>45</v>
      </c>
      <c r="AX256" s="11" t="s">
        <v>87</v>
      </c>
      <c r="AY256" s="221" t="s">
        <v>144</v>
      </c>
    </row>
    <row r="257" s="1" customFormat="1" ht="16.5" customHeight="1">
      <c r="B257" s="202"/>
      <c r="C257" s="203" t="s">
        <v>401</v>
      </c>
      <c r="D257" s="203" t="s">
        <v>146</v>
      </c>
      <c r="E257" s="204" t="s">
        <v>402</v>
      </c>
      <c r="F257" s="205" t="s">
        <v>403</v>
      </c>
      <c r="G257" s="206" t="s">
        <v>161</v>
      </c>
      <c r="H257" s="207">
        <v>40.439999999999998</v>
      </c>
      <c r="I257" s="208"/>
      <c r="J257" s="209">
        <f>ROUND(I257*H257,2)</f>
        <v>0</v>
      </c>
      <c r="K257" s="205" t="s">
        <v>150</v>
      </c>
      <c r="L257" s="47"/>
      <c r="M257" s="210" t="s">
        <v>5</v>
      </c>
      <c r="N257" s="211" t="s">
        <v>53</v>
      </c>
      <c r="O257" s="48"/>
      <c r="P257" s="212">
        <f>O257*H257</f>
        <v>0</v>
      </c>
      <c r="Q257" s="212">
        <v>0</v>
      </c>
      <c r="R257" s="212">
        <f>Q257*H257</f>
        <v>0</v>
      </c>
      <c r="S257" s="212">
        <v>0</v>
      </c>
      <c r="T257" s="213">
        <f>S257*H257</f>
        <v>0</v>
      </c>
      <c r="AR257" s="24" t="s">
        <v>151</v>
      </c>
      <c r="AT257" s="24" t="s">
        <v>146</v>
      </c>
      <c r="AU257" s="24" t="s">
        <v>91</v>
      </c>
      <c r="AY257" s="24" t="s">
        <v>144</v>
      </c>
      <c r="BE257" s="214">
        <f>IF(N257="základní",J257,0)</f>
        <v>0</v>
      </c>
      <c r="BF257" s="214">
        <f>IF(N257="snížená",J257,0)</f>
        <v>0</v>
      </c>
      <c r="BG257" s="214">
        <f>IF(N257="zákl. přenesená",J257,0)</f>
        <v>0</v>
      </c>
      <c r="BH257" s="214">
        <f>IF(N257="sníž. přenesená",J257,0)</f>
        <v>0</v>
      </c>
      <c r="BI257" s="214">
        <f>IF(N257="nulová",J257,0)</f>
        <v>0</v>
      </c>
      <c r="BJ257" s="24" t="s">
        <v>87</v>
      </c>
      <c r="BK257" s="214">
        <f>ROUND(I257*H257,2)</f>
        <v>0</v>
      </c>
      <c r="BL257" s="24" t="s">
        <v>151</v>
      </c>
      <c r="BM257" s="24" t="s">
        <v>404</v>
      </c>
    </row>
    <row r="258" s="1" customFormat="1">
      <c r="B258" s="47"/>
      <c r="D258" s="215" t="s">
        <v>153</v>
      </c>
      <c r="F258" s="216" t="s">
        <v>405</v>
      </c>
      <c r="I258" s="217"/>
      <c r="L258" s="47"/>
      <c r="M258" s="218"/>
      <c r="N258" s="48"/>
      <c r="O258" s="48"/>
      <c r="P258" s="48"/>
      <c r="Q258" s="48"/>
      <c r="R258" s="48"/>
      <c r="S258" s="48"/>
      <c r="T258" s="86"/>
      <c r="AT258" s="24" t="s">
        <v>153</v>
      </c>
      <c r="AU258" s="24" t="s">
        <v>91</v>
      </c>
    </row>
    <row r="259" s="1" customFormat="1">
      <c r="B259" s="47"/>
      <c r="D259" s="215" t="s">
        <v>155</v>
      </c>
      <c r="F259" s="219" t="s">
        <v>400</v>
      </c>
      <c r="I259" s="217"/>
      <c r="L259" s="47"/>
      <c r="M259" s="218"/>
      <c r="N259" s="48"/>
      <c r="O259" s="48"/>
      <c r="P259" s="48"/>
      <c r="Q259" s="48"/>
      <c r="R259" s="48"/>
      <c r="S259" s="48"/>
      <c r="T259" s="86"/>
      <c r="AT259" s="24" t="s">
        <v>155</v>
      </c>
      <c r="AU259" s="24" t="s">
        <v>91</v>
      </c>
    </row>
    <row r="260" s="11" customFormat="1">
      <c r="B260" s="220"/>
      <c r="D260" s="215" t="s">
        <v>157</v>
      </c>
      <c r="E260" s="221" t="s">
        <v>5</v>
      </c>
      <c r="F260" s="222" t="s">
        <v>388</v>
      </c>
      <c r="H260" s="223">
        <v>40.439999999999998</v>
      </c>
      <c r="I260" s="224"/>
      <c r="L260" s="220"/>
      <c r="M260" s="225"/>
      <c r="N260" s="226"/>
      <c r="O260" s="226"/>
      <c r="P260" s="226"/>
      <c r="Q260" s="226"/>
      <c r="R260" s="226"/>
      <c r="S260" s="226"/>
      <c r="T260" s="227"/>
      <c r="AT260" s="221" t="s">
        <v>157</v>
      </c>
      <c r="AU260" s="221" t="s">
        <v>91</v>
      </c>
      <c r="AV260" s="11" t="s">
        <v>91</v>
      </c>
      <c r="AW260" s="11" t="s">
        <v>45</v>
      </c>
      <c r="AX260" s="11" t="s">
        <v>87</v>
      </c>
      <c r="AY260" s="221" t="s">
        <v>144</v>
      </c>
    </row>
    <row r="261" s="1" customFormat="1" ht="16.5" customHeight="1">
      <c r="B261" s="202"/>
      <c r="C261" s="203" t="s">
        <v>406</v>
      </c>
      <c r="D261" s="203" t="s">
        <v>146</v>
      </c>
      <c r="E261" s="204" t="s">
        <v>407</v>
      </c>
      <c r="F261" s="205" t="s">
        <v>408</v>
      </c>
      <c r="G261" s="206" t="s">
        <v>161</v>
      </c>
      <c r="H261" s="207">
        <v>40.439999999999998</v>
      </c>
      <c r="I261" s="208"/>
      <c r="J261" s="209">
        <f>ROUND(I261*H261,2)</f>
        <v>0</v>
      </c>
      <c r="K261" s="205" t="s">
        <v>150</v>
      </c>
      <c r="L261" s="47"/>
      <c r="M261" s="210" t="s">
        <v>5</v>
      </c>
      <c r="N261" s="211" t="s">
        <v>53</v>
      </c>
      <c r="O261" s="48"/>
      <c r="P261" s="212">
        <f>O261*H261</f>
        <v>0</v>
      </c>
      <c r="Q261" s="212">
        <v>0</v>
      </c>
      <c r="R261" s="212">
        <f>Q261*H261</f>
        <v>0</v>
      </c>
      <c r="S261" s="212">
        <v>0</v>
      </c>
      <c r="T261" s="213">
        <f>S261*H261</f>
        <v>0</v>
      </c>
      <c r="AR261" s="24" t="s">
        <v>151</v>
      </c>
      <c r="AT261" s="24" t="s">
        <v>146</v>
      </c>
      <c r="AU261" s="24" t="s">
        <v>91</v>
      </c>
      <c r="AY261" s="24" t="s">
        <v>144</v>
      </c>
      <c r="BE261" s="214">
        <f>IF(N261="základní",J261,0)</f>
        <v>0</v>
      </c>
      <c r="BF261" s="214">
        <f>IF(N261="snížená",J261,0)</f>
        <v>0</v>
      </c>
      <c r="BG261" s="214">
        <f>IF(N261="zákl. přenesená",J261,0)</f>
        <v>0</v>
      </c>
      <c r="BH261" s="214">
        <f>IF(N261="sníž. přenesená",J261,0)</f>
        <v>0</v>
      </c>
      <c r="BI261" s="214">
        <f>IF(N261="nulová",J261,0)</f>
        <v>0</v>
      </c>
      <c r="BJ261" s="24" t="s">
        <v>87</v>
      </c>
      <c r="BK261" s="214">
        <f>ROUND(I261*H261,2)</f>
        <v>0</v>
      </c>
      <c r="BL261" s="24" t="s">
        <v>151</v>
      </c>
      <c r="BM261" s="24" t="s">
        <v>409</v>
      </c>
    </row>
    <row r="262" s="1" customFormat="1">
      <c r="B262" s="47"/>
      <c r="D262" s="215" t="s">
        <v>153</v>
      </c>
      <c r="F262" s="216" t="s">
        <v>410</v>
      </c>
      <c r="I262" s="217"/>
      <c r="L262" s="47"/>
      <c r="M262" s="218"/>
      <c r="N262" s="48"/>
      <c r="O262" s="48"/>
      <c r="P262" s="48"/>
      <c r="Q262" s="48"/>
      <c r="R262" s="48"/>
      <c r="S262" s="48"/>
      <c r="T262" s="86"/>
      <c r="AT262" s="24" t="s">
        <v>153</v>
      </c>
      <c r="AU262" s="24" t="s">
        <v>91</v>
      </c>
    </row>
    <row r="263" s="1" customFormat="1">
      <c r="B263" s="47"/>
      <c r="D263" s="215" t="s">
        <v>155</v>
      </c>
      <c r="F263" s="219" t="s">
        <v>400</v>
      </c>
      <c r="I263" s="217"/>
      <c r="L263" s="47"/>
      <c r="M263" s="218"/>
      <c r="N263" s="48"/>
      <c r="O263" s="48"/>
      <c r="P263" s="48"/>
      <c r="Q263" s="48"/>
      <c r="R263" s="48"/>
      <c r="S263" s="48"/>
      <c r="T263" s="86"/>
      <c r="AT263" s="24" t="s">
        <v>155</v>
      </c>
      <c r="AU263" s="24" t="s">
        <v>91</v>
      </c>
    </row>
    <row r="264" s="11" customFormat="1">
      <c r="B264" s="220"/>
      <c r="D264" s="215" t="s">
        <v>157</v>
      </c>
      <c r="E264" s="221" t="s">
        <v>5</v>
      </c>
      <c r="F264" s="222" t="s">
        <v>388</v>
      </c>
      <c r="H264" s="223">
        <v>40.439999999999998</v>
      </c>
      <c r="I264" s="224"/>
      <c r="L264" s="220"/>
      <c r="M264" s="225"/>
      <c r="N264" s="226"/>
      <c r="O264" s="226"/>
      <c r="P264" s="226"/>
      <c r="Q264" s="226"/>
      <c r="R264" s="226"/>
      <c r="S264" s="226"/>
      <c r="T264" s="227"/>
      <c r="AT264" s="221" t="s">
        <v>157</v>
      </c>
      <c r="AU264" s="221" t="s">
        <v>91</v>
      </c>
      <c r="AV264" s="11" t="s">
        <v>91</v>
      </c>
      <c r="AW264" s="11" t="s">
        <v>45</v>
      </c>
      <c r="AX264" s="11" t="s">
        <v>87</v>
      </c>
      <c r="AY264" s="221" t="s">
        <v>144</v>
      </c>
    </row>
    <row r="265" s="1" customFormat="1" ht="25.5" customHeight="1">
      <c r="B265" s="202"/>
      <c r="C265" s="203" t="s">
        <v>411</v>
      </c>
      <c r="D265" s="203" t="s">
        <v>146</v>
      </c>
      <c r="E265" s="204" t="s">
        <v>412</v>
      </c>
      <c r="F265" s="205" t="s">
        <v>413</v>
      </c>
      <c r="G265" s="206" t="s">
        <v>161</v>
      </c>
      <c r="H265" s="207">
        <v>40.439999999999998</v>
      </c>
      <c r="I265" s="208"/>
      <c r="J265" s="209">
        <f>ROUND(I265*H265,2)</f>
        <v>0</v>
      </c>
      <c r="K265" s="205" t="s">
        <v>150</v>
      </c>
      <c r="L265" s="47"/>
      <c r="M265" s="210" t="s">
        <v>5</v>
      </c>
      <c r="N265" s="211" t="s">
        <v>53</v>
      </c>
      <c r="O265" s="48"/>
      <c r="P265" s="212">
        <f>O265*H265</f>
        <v>0</v>
      </c>
      <c r="Q265" s="212">
        <v>2.9999999999999999E-07</v>
      </c>
      <c r="R265" s="212">
        <f>Q265*H265</f>
        <v>1.2131999999999998E-05</v>
      </c>
      <c r="S265" s="212">
        <v>0</v>
      </c>
      <c r="T265" s="213">
        <f>S265*H265</f>
        <v>0</v>
      </c>
      <c r="AR265" s="24" t="s">
        <v>151</v>
      </c>
      <c r="AT265" s="24" t="s">
        <v>146</v>
      </c>
      <c r="AU265" s="24" t="s">
        <v>91</v>
      </c>
      <c r="AY265" s="24" t="s">
        <v>144</v>
      </c>
      <c r="BE265" s="214">
        <f>IF(N265="základní",J265,0)</f>
        <v>0</v>
      </c>
      <c r="BF265" s="214">
        <f>IF(N265="snížená",J265,0)</f>
        <v>0</v>
      </c>
      <c r="BG265" s="214">
        <f>IF(N265="zákl. přenesená",J265,0)</f>
        <v>0</v>
      </c>
      <c r="BH265" s="214">
        <f>IF(N265="sníž. přenesená",J265,0)</f>
        <v>0</v>
      </c>
      <c r="BI265" s="214">
        <f>IF(N265="nulová",J265,0)</f>
        <v>0</v>
      </c>
      <c r="BJ265" s="24" t="s">
        <v>87</v>
      </c>
      <c r="BK265" s="214">
        <f>ROUND(I265*H265,2)</f>
        <v>0</v>
      </c>
      <c r="BL265" s="24" t="s">
        <v>151</v>
      </c>
      <c r="BM265" s="24" t="s">
        <v>414</v>
      </c>
    </row>
    <row r="266" s="1" customFormat="1">
      <c r="B266" s="47"/>
      <c r="D266" s="215" t="s">
        <v>153</v>
      </c>
      <c r="F266" s="216" t="s">
        <v>415</v>
      </c>
      <c r="I266" s="217"/>
      <c r="L266" s="47"/>
      <c r="M266" s="218"/>
      <c r="N266" s="48"/>
      <c r="O266" s="48"/>
      <c r="P266" s="48"/>
      <c r="Q266" s="48"/>
      <c r="R266" s="48"/>
      <c r="S266" s="48"/>
      <c r="T266" s="86"/>
      <c r="AT266" s="24" t="s">
        <v>153</v>
      </c>
      <c r="AU266" s="24" t="s">
        <v>91</v>
      </c>
    </row>
    <row r="267" s="1" customFormat="1">
      <c r="B267" s="47"/>
      <c r="D267" s="215" t="s">
        <v>155</v>
      </c>
      <c r="F267" s="219" t="s">
        <v>416</v>
      </c>
      <c r="I267" s="217"/>
      <c r="L267" s="47"/>
      <c r="M267" s="218"/>
      <c r="N267" s="48"/>
      <c r="O267" s="48"/>
      <c r="P267" s="48"/>
      <c r="Q267" s="48"/>
      <c r="R267" s="48"/>
      <c r="S267" s="48"/>
      <c r="T267" s="86"/>
      <c r="AT267" s="24" t="s">
        <v>155</v>
      </c>
      <c r="AU267" s="24" t="s">
        <v>91</v>
      </c>
    </row>
    <row r="268" s="11" customFormat="1">
      <c r="B268" s="220"/>
      <c r="D268" s="215" t="s">
        <v>157</v>
      </c>
      <c r="E268" s="221" t="s">
        <v>5</v>
      </c>
      <c r="F268" s="222" t="s">
        <v>388</v>
      </c>
      <c r="H268" s="223">
        <v>40.439999999999998</v>
      </c>
      <c r="I268" s="224"/>
      <c r="L268" s="220"/>
      <c r="M268" s="225"/>
      <c r="N268" s="226"/>
      <c r="O268" s="226"/>
      <c r="P268" s="226"/>
      <c r="Q268" s="226"/>
      <c r="R268" s="226"/>
      <c r="S268" s="226"/>
      <c r="T268" s="227"/>
      <c r="AT268" s="221" t="s">
        <v>157</v>
      </c>
      <c r="AU268" s="221" t="s">
        <v>91</v>
      </c>
      <c r="AV268" s="11" t="s">
        <v>91</v>
      </c>
      <c r="AW268" s="11" t="s">
        <v>45</v>
      </c>
      <c r="AX268" s="11" t="s">
        <v>87</v>
      </c>
      <c r="AY268" s="221" t="s">
        <v>144</v>
      </c>
    </row>
    <row r="269" s="1" customFormat="1" ht="25.5" customHeight="1">
      <c r="B269" s="202"/>
      <c r="C269" s="203" t="s">
        <v>417</v>
      </c>
      <c r="D269" s="203" t="s">
        <v>146</v>
      </c>
      <c r="E269" s="204" t="s">
        <v>418</v>
      </c>
      <c r="F269" s="205" t="s">
        <v>419</v>
      </c>
      <c r="G269" s="206" t="s">
        <v>161</v>
      </c>
      <c r="H269" s="207">
        <v>40.439999999999998</v>
      </c>
      <c r="I269" s="208"/>
      <c r="J269" s="209">
        <f>ROUND(I269*H269,2)</f>
        <v>0</v>
      </c>
      <c r="K269" s="205" t="s">
        <v>150</v>
      </c>
      <c r="L269" s="47"/>
      <c r="M269" s="210" t="s">
        <v>5</v>
      </c>
      <c r="N269" s="211" t="s">
        <v>53</v>
      </c>
      <c r="O269" s="48"/>
      <c r="P269" s="212">
        <f>O269*H269</f>
        <v>0</v>
      </c>
      <c r="Q269" s="212">
        <v>2.9999999999999999E-07</v>
      </c>
      <c r="R269" s="212">
        <f>Q269*H269</f>
        <v>1.2131999999999998E-05</v>
      </c>
      <c r="S269" s="212">
        <v>0</v>
      </c>
      <c r="T269" s="213">
        <f>S269*H269</f>
        <v>0</v>
      </c>
      <c r="AR269" s="24" t="s">
        <v>151</v>
      </c>
      <c r="AT269" s="24" t="s">
        <v>146</v>
      </c>
      <c r="AU269" s="24" t="s">
        <v>91</v>
      </c>
      <c r="AY269" s="24" t="s">
        <v>144</v>
      </c>
      <c r="BE269" s="214">
        <f>IF(N269="základní",J269,0)</f>
        <v>0</v>
      </c>
      <c r="BF269" s="214">
        <f>IF(N269="snížená",J269,0)</f>
        <v>0</v>
      </c>
      <c r="BG269" s="214">
        <f>IF(N269="zákl. přenesená",J269,0)</f>
        <v>0</v>
      </c>
      <c r="BH269" s="214">
        <f>IF(N269="sníž. přenesená",J269,0)</f>
        <v>0</v>
      </c>
      <c r="BI269" s="214">
        <f>IF(N269="nulová",J269,0)</f>
        <v>0</v>
      </c>
      <c r="BJ269" s="24" t="s">
        <v>87</v>
      </c>
      <c r="BK269" s="214">
        <f>ROUND(I269*H269,2)</f>
        <v>0</v>
      </c>
      <c r="BL269" s="24" t="s">
        <v>151</v>
      </c>
      <c r="BM269" s="24" t="s">
        <v>420</v>
      </c>
    </row>
    <row r="270" s="1" customFormat="1">
      <c r="B270" s="47"/>
      <c r="D270" s="215" t="s">
        <v>153</v>
      </c>
      <c r="F270" s="216" t="s">
        <v>421</v>
      </c>
      <c r="I270" s="217"/>
      <c r="L270" s="47"/>
      <c r="M270" s="218"/>
      <c r="N270" s="48"/>
      <c r="O270" s="48"/>
      <c r="P270" s="48"/>
      <c r="Q270" s="48"/>
      <c r="R270" s="48"/>
      <c r="S270" s="48"/>
      <c r="T270" s="86"/>
      <c r="AT270" s="24" t="s">
        <v>153</v>
      </c>
      <c r="AU270" s="24" t="s">
        <v>91</v>
      </c>
    </row>
    <row r="271" s="1" customFormat="1">
      <c r="B271" s="47"/>
      <c r="D271" s="215" t="s">
        <v>155</v>
      </c>
      <c r="F271" s="219" t="s">
        <v>422</v>
      </c>
      <c r="I271" s="217"/>
      <c r="L271" s="47"/>
      <c r="M271" s="218"/>
      <c r="N271" s="48"/>
      <c r="O271" s="48"/>
      <c r="P271" s="48"/>
      <c r="Q271" s="48"/>
      <c r="R271" s="48"/>
      <c r="S271" s="48"/>
      <c r="T271" s="86"/>
      <c r="AT271" s="24" t="s">
        <v>155</v>
      </c>
      <c r="AU271" s="24" t="s">
        <v>91</v>
      </c>
    </row>
    <row r="272" s="11" customFormat="1">
      <c r="B272" s="220"/>
      <c r="D272" s="215" t="s">
        <v>157</v>
      </c>
      <c r="E272" s="221" t="s">
        <v>5</v>
      </c>
      <c r="F272" s="222" t="s">
        <v>388</v>
      </c>
      <c r="H272" s="223">
        <v>40.439999999999998</v>
      </c>
      <c r="I272" s="224"/>
      <c r="L272" s="220"/>
      <c r="M272" s="225"/>
      <c r="N272" s="226"/>
      <c r="O272" s="226"/>
      <c r="P272" s="226"/>
      <c r="Q272" s="226"/>
      <c r="R272" s="226"/>
      <c r="S272" s="226"/>
      <c r="T272" s="227"/>
      <c r="AT272" s="221" t="s">
        <v>157</v>
      </c>
      <c r="AU272" s="221" t="s">
        <v>91</v>
      </c>
      <c r="AV272" s="11" t="s">
        <v>91</v>
      </c>
      <c r="AW272" s="11" t="s">
        <v>45</v>
      </c>
      <c r="AX272" s="11" t="s">
        <v>87</v>
      </c>
      <c r="AY272" s="221" t="s">
        <v>144</v>
      </c>
    </row>
    <row r="273" s="1" customFormat="1" ht="16.5" customHeight="1">
      <c r="B273" s="202"/>
      <c r="C273" s="203" t="s">
        <v>423</v>
      </c>
      <c r="D273" s="203" t="s">
        <v>146</v>
      </c>
      <c r="E273" s="204" t="s">
        <v>424</v>
      </c>
      <c r="F273" s="205" t="s">
        <v>425</v>
      </c>
      <c r="G273" s="206" t="s">
        <v>161</v>
      </c>
      <c r="H273" s="207">
        <v>40.439999999999998</v>
      </c>
      <c r="I273" s="208"/>
      <c r="J273" s="209">
        <f>ROUND(I273*H273,2)</f>
        <v>0</v>
      </c>
      <c r="K273" s="205" t="s">
        <v>150</v>
      </c>
      <c r="L273" s="47"/>
      <c r="M273" s="210" t="s">
        <v>5</v>
      </c>
      <c r="N273" s="211" t="s">
        <v>53</v>
      </c>
      <c r="O273" s="48"/>
      <c r="P273" s="212">
        <f>O273*H273</f>
        <v>0</v>
      </c>
      <c r="Q273" s="212">
        <v>0</v>
      </c>
      <c r="R273" s="212">
        <f>Q273*H273</f>
        <v>0</v>
      </c>
      <c r="S273" s="212">
        <v>0</v>
      </c>
      <c r="T273" s="213">
        <f>S273*H273</f>
        <v>0</v>
      </c>
      <c r="AR273" s="24" t="s">
        <v>151</v>
      </c>
      <c r="AT273" s="24" t="s">
        <v>146</v>
      </c>
      <c r="AU273" s="24" t="s">
        <v>91</v>
      </c>
      <c r="AY273" s="24" t="s">
        <v>144</v>
      </c>
      <c r="BE273" s="214">
        <f>IF(N273="základní",J273,0)</f>
        <v>0</v>
      </c>
      <c r="BF273" s="214">
        <f>IF(N273="snížená",J273,0)</f>
        <v>0</v>
      </c>
      <c r="BG273" s="214">
        <f>IF(N273="zákl. přenesená",J273,0)</f>
        <v>0</v>
      </c>
      <c r="BH273" s="214">
        <f>IF(N273="sníž. přenesená",J273,0)</f>
        <v>0</v>
      </c>
      <c r="BI273" s="214">
        <f>IF(N273="nulová",J273,0)</f>
        <v>0</v>
      </c>
      <c r="BJ273" s="24" t="s">
        <v>87</v>
      </c>
      <c r="BK273" s="214">
        <f>ROUND(I273*H273,2)</f>
        <v>0</v>
      </c>
      <c r="BL273" s="24" t="s">
        <v>151</v>
      </c>
      <c r="BM273" s="24" t="s">
        <v>426</v>
      </c>
    </row>
    <row r="274" s="1" customFormat="1">
      <c r="B274" s="47"/>
      <c r="D274" s="215" t="s">
        <v>153</v>
      </c>
      <c r="F274" s="216" t="s">
        <v>427</v>
      </c>
      <c r="I274" s="217"/>
      <c r="L274" s="47"/>
      <c r="M274" s="218"/>
      <c r="N274" s="48"/>
      <c r="O274" s="48"/>
      <c r="P274" s="48"/>
      <c r="Q274" s="48"/>
      <c r="R274" s="48"/>
      <c r="S274" s="48"/>
      <c r="T274" s="86"/>
      <c r="AT274" s="24" t="s">
        <v>153</v>
      </c>
      <c r="AU274" s="24" t="s">
        <v>91</v>
      </c>
    </row>
    <row r="275" s="1" customFormat="1">
      <c r="B275" s="47"/>
      <c r="D275" s="215" t="s">
        <v>155</v>
      </c>
      <c r="F275" s="219" t="s">
        <v>428</v>
      </c>
      <c r="I275" s="217"/>
      <c r="L275" s="47"/>
      <c r="M275" s="218"/>
      <c r="N275" s="48"/>
      <c r="O275" s="48"/>
      <c r="P275" s="48"/>
      <c r="Q275" s="48"/>
      <c r="R275" s="48"/>
      <c r="S275" s="48"/>
      <c r="T275" s="86"/>
      <c r="AT275" s="24" t="s">
        <v>155</v>
      </c>
      <c r="AU275" s="24" t="s">
        <v>91</v>
      </c>
    </row>
    <row r="276" s="11" customFormat="1">
      <c r="B276" s="220"/>
      <c r="D276" s="215" t="s">
        <v>157</v>
      </c>
      <c r="E276" s="221" t="s">
        <v>5</v>
      </c>
      <c r="F276" s="222" t="s">
        <v>388</v>
      </c>
      <c r="H276" s="223">
        <v>40.439999999999998</v>
      </c>
      <c r="I276" s="224"/>
      <c r="L276" s="220"/>
      <c r="M276" s="225"/>
      <c r="N276" s="226"/>
      <c r="O276" s="226"/>
      <c r="P276" s="226"/>
      <c r="Q276" s="226"/>
      <c r="R276" s="226"/>
      <c r="S276" s="226"/>
      <c r="T276" s="227"/>
      <c r="AT276" s="221" t="s">
        <v>157</v>
      </c>
      <c r="AU276" s="221" t="s">
        <v>91</v>
      </c>
      <c r="AV276" s="11" t="s">
        <v>91</v>
      </c>
      <c r="AW276" s="11" t="s">
        <v>45</v>
      </c>
      <c r="AX276" s="11" t="s">
        <v>87</v>
      </c>
      <c r="AY276" s="221" t="s">
        <v>144</v>
      </c>
    </row>
    <row r="277" s="10" customFormat="1" ht="29.88" customHeight="1">
      <c r="B277" s="189"/>
      <c r="D277" s="190" t="s">
        <v>81</v>
      </c>
      <c r="E277" s="200" t="s">
        <v>91</v>
      </c>
      <c r="F277" s="200" t="s">
        <v>429</v>
      </c>
      <c r="I277" s="192"/>
      <c r="J277" s="201">
        <f>BK277</f>
        <v>0</v>
      </c>
      <c r="L277" s="189"/>
      <c r="M277" s="194"/>
      <c r="N277" s="195"/>
      <c r="O277" s="195"/>
      <c r="P277" s="196">
        <f>SUM(P278:P322)</f>
        <v>0</v>
      </c>
      <c r="Q277" s="195"/>
      <c r="R277" s="196">
        <f>SUM(R278:R322)</f>
        <v>4.6564730273219999</v>
      </c>
      <c r="S277" s="195"/>
      <c r="T277" s="197">
        <f>SUM(T278:T322)</f>
        <v>0</v>
      </c>
      <c r="AR277" s="190" t="s">
        <v>87</v>
      </c>
      <c r="AT277" s="198" t="s">
        <v>81</v>
      </c>
      <c r="AU277" s="198" t="s">
        <v>87</v>
      </c>
      <c r="AY277" s="190" t="s">
        <v>144</v>
      </c>
      <c r="BK277" s="199">
        <f>SUM(BK278:BK322)</f>
        <v>0</v>
      </c>
    </row>
    <row r="278" s="1" customFormat="1" ht="16.5" customHeight="1">
      <c r="B278" s="202"/>
      <c r="C278" s="203" t="s">
        <v>430</v>
      </c>
      <c r="D278" s="203" t="s">
        <v>146</v>
      </c>
      <c r="E278" s="204" t="s">
        <v>431</v>
      </c>
      <c r="F278" s="205" t="s">
        <v>432</v>
      </c>
      <c r="G278" s="206" t="s">
        <v>190</v>
      </c>
      <c r="H278" s="207">
        <v>6.2000000000000002</v>
      </c>
      <c r="I278" s="208"/>
      <c r="J278" s="209">
        <f>ROUND(I278*H278,2)</f>
        <v>0</v>
      </c>
      <c r="K278" s="205" t="s">
        <v>150</v>
      </c>
      <c r="L278" s="47"/>
      <c r="M278" s="210" t="s">
        <v>5</v>
      </c>
      <c r="N278" s="211" t="s">
        <v>53</v>
      </c>
      <c r="O278" s="48"/>
      <c r="P278" s="212">
        <f>O278*H278</f>
        <v>0</v>
      </c>
      <c r="Q278" s="212">
        <v>0.00114</v>
      </c>
      <c r="R278" s="212">
        <f>Q278*H278</f>
        <v>0.0070679999999999996</v>
      </c>
      <c r="S278" s="212">
        <v>0</v>
      </c>
      <c r="T278" s="213">
        <f>S278*H278</f>
        <v>0</v>
      </c>
      <c r="AR278" s="24" t="s">
        <v>151</v>
      </c>
      <c r="AT278" s="24" t="s">
        <v>146</v>
      </c>
      <c r="AU278" s="24" t="s">
        <v>91</v>
      </c>
      <c r="AY278" s="24" t="s">
        <v>144</v>
      </c>
      <c r="BE278" s="214">
        <f>IF(N278="základní",J278,0)</f>
        <v>0</v>
      </c>
      <c r="BF278" s="214">
        <f>IF(N278="snížená",J278,0)</f>
        <v>0</v>
      </c>
      <c r="BG278" s="214">
        <f>IF(N278="zákl. přenesená",J278,0)</f>
        <v>0</v>
      </c>
      <c r="BH278" s="214">
        <f>IF(N278="sníž. přenesená",J278,0)</f>
        <v>0</v>
      </c>
      <c r="BI278" s="214">
        <f>IF(N278="nulová",J278,0)</f>
        <v>0</v>
      </c>
      <c r="BJ278" s="24" t="s">
        <v>87</v>
      </c>
      <c r="BK278" s="214">
        <f>ROUND(I278*H278,2)</f>
        <v>0</v>
      </c>
      <c r="BL278" s="24" t="s">
        <v>151</v>
      </c>
      <c r="BM278" s="24" t="s">
        <v>433</v>
      </c>
    </row>
    <row r="279" s="1" customFormat="1">
      <c r="B279" s="47"/>
      <c r="D279" s="215" t="s">
        <v>153</v>
      </c>
      <c r="F279" s="216" t="s">
        <v>434</v>
      </c>
      <c r="I279" s="217"/>
      <c r="L279" s="47"/>
      <c r="M279" s="218"/>
      <c r="N279" s="48"/>
      <c r="O279" s="48"/>
      <c r="P279" s="48"/>
      <c r="Q279" s="48"/>
      <c r="R279" s="48"/>
      <c r="S279" s="48"/>
      <c r="T279" s="86"/>
      <c r="AT279" s="24" t="s">
        <v>153</v>
      </c>
      <c r="AU279" s="24" t="s">
        <v>91</v>
      </c>
    </row>
    <row r="280" s="1" customFormat="1">
      <c r="B280" s="47"/>
      <c r="D280" s="215" t="s">
        <v>155</v>
      </c>
      <c r="F280" s="219" t="s">
        <v>435</v>
      </c>
      <c r="I280" s="217"/>
      <c r="L280" s="47"/>
      <c r="M280" s="218"/>
      <c r="N280" s="48"/>
      <c r="O280" s="48"/>
      <c r="P280" s="48"/>
      <c r="Q280" s="48"/>
      <c r="R280" s="48"/>
      <c r="S280" s="48"/>
      <c r="T280" s="86"/>
      <c r="AT280" s="24" t="s">
        <v>155</v>
      </c>
      <c r="AU280" s="24" t="s">
        <v>91</v>
      </c>
    </row>
    <row r="281" s="11" customFormat="1">
      <c r="B281" s="220"/>
      <c r="D281" s="215" t="s">
        <v>157</v>
      </c>
      <c r="E281" s="221" t="s">
        <v>5</v>
      </c>
      <c r="F281" s="222" t="s">
        <v>436</v>
      </c>
      <c r="H281" s="223">
        <v>6.2000000000000002</v>
      </c>
      <c r="I281" s="224"/>
      <c r="L281" s="220"/>
      <c r="M281" s="225"/>
      <c r="N281" s="226"/>
      <c r="O281" s="226"/>
      <c r="P281" s="226"/>
      <c r="Q281" s="226"/>
      <c r="R281" s="226"/>
      <c r="S281" s="226"/>
      <c r="T281" s="227"/>
      <c r="AT281" s="221" t="s">
        <v>157</v>
      </c>
      <c r="AU281" s="221" t="s">
        <v>91</v>
      </c>
      <c r="AV281" s="11" t="s">
        <v>91</v>
      </c>
      <c r="AW281" s="11" t="s">
        <v>45</v>
      </c>
      <c r="AX281" s="11" t="s">
        <v>87</v>
      </c>
      <c r="AY281" s="221" t="s">
        <v>144</v>
      </c>
    </row>
    <row r="282" s="1" customFormat="1" ht="16.5" customHeight="1">
      <c r="B282" s="202"/>
      <c r="C282" s="203" t="s">
        <v>437</v>
      </c>
      <c r="D282" s="203" t="s">
        <v>146</v>
      </c>
      <c r="E282" s="204" t="s">
        <v>438</v>
      </c>
      <c r="F282" s="205" t="s">
        <v>439</v>
      </c>
      <c r="G282" s="206" t="s">
        <v>190</v>
      </c>
      <c r="H282" s="207">
        <v>48</v>
      </c>
      <c r="I282" s="208"/>
      <c r="J282" s="209">
        <f>ROUND(I282*H282,2)</f>
        <v>0</v>
      </c>
      <c r="K282" s="205" t="s">
        <v>150</v>
      </c>
      <c r="L282" s="47"/>
      <c r="M282" s="210" t="s">
        <v>5</v>
      </c>
      <c r="N282" s="211" t="s">
        <v>53</v>
      </c>
      <c r="O282" s="48"/>
      <c r="P282" s="212">
        <f>O282*H282</f>
        <v>0</v>
      </c>
      <c r="Q282" s="212">
        <v>0.00027899000000000001</v>
      </c>
      <c r="R282" s="212">
        <f>Q282*H282</f>
        <v>0.013391520000000001</v>
      </c>
      <c r="S282" s="212">
        <v>0</v>
      </c>
      <c r="T282" s="213">
        <f>S282*H282</f>
        <v>0</v>
      </c>
      <c r="AR282" s="24" t="s">
        <v>151</v>
      </c>
      <c r="AT282" s="24" t="s">
        <v>146</v>
      </c>
      <c r="AU282" s="24" t="s">
        <v>91</v>
      </c>
      <c r="AY282" s="24" t="s">
        <v>144</v>
      </c>
      <c r="BE282" s="214">
        <f>IF(N282="základní",J282,0)</f>
        <v>0</v>
      </c>
      <c r="BF282" s="214">
        <f>IF(N282="snížená",J282,0)</f>
        <v>0</v>
      </c>
      <c r="BG282" s="214">
        <f>IF(N282="zákl. přenesená",J282,0)</f>
        <v>0</v>
      </c>
      <c r="BH282" s="214">
        <f>IF(N282="sníž. přenesená",J282,0)</f>
        <v>0</v>
      </c>
      <c r="BI282" s="214">
        <f>IF(N282="nulová",J282,0)</f>
        <v>0</v>
      </c>
      <c r="BJ282" s="24" t="s">
        <v>87</v>
      </c>
      <c r="BK282" s="214">
        <f>ROUND(I282*H282,2)</f>
        <v>0</v>
      </c>
      <c r="BL282" s="24" t="s">
        <v>151</v>
      </c>
      <c r="BM282" s="24" t="s">
        <v>440</v>
      </c>
    </row>
    <row r="283" s="1" customFormat="1">
      <c r="B283" s="47"/>
      <c r="D283" s="215" t="s">
        <v>153</v>
      </c>
      <c r="F283" s="216" t="s">
        <v>441</v>
      </c>
      <c r="I283" s="217"/>
      <c r="L283" s="47"/>
      <c r="M283" s="218"/>
      <c r="N283" s="48"/>
      <c r="O283" s="48"/>
      <c r="P283" s="48"/>
      <c r="Q283" s="48"/>
      <c r="R283" s="48"/>
      <c r="S283" s="48"/>
      <c r="T283" s="86"/>
      <c r="AT283" s="24" t="s">
        <v>153</v>
      </c>
      <c r="AU283" s="24" t="s">
        <v>91</v>
      </c>
    </row>
    <row r="284" s="11" customFormat="1">
      <c r="B284" s="220"/>
      <c r="D284" s="215" t="s">
        <v>157</v>
      </c>
      <c r="E284" s="221" t="s">
        <v>5</v>
      </c>
      <c r="F284" s="222" t="s">
        <v>442</v>
      </c>
      <c r="H284" s="223">
        <v>48</v>
      </c>
      <c r="I284" s="224"/>
      <c r="L284" s="220"/>
      <c r="M284" s="225"/>
      <c r="N284" s="226"/>
      <c r="O284" s="226"/>
      <c r="P284" s="226"/>
      <c r="Q284" s="226"/>
      <c r="R284" s="226"/>
      <c r="S284" s="226"/>
      <c r="T284" s="227"/>
      <c r="AT284" s="221" t="s">
        <v>157</v>
      </c>
      <c r="AU284" s="221" t="s">
        <v>91</v>
      </c>
      <c r="AV284" s="11" t="s">
        <v>91</v>
      </c>
      <c r="AW284" s="11" t="s">
        <v>45</v>
      </c>
      <c r="AX284" s="11" t="s">
        <v>87</v>
      </c>
      <c r="AY284" s="221" t="s">
        <v>144</v>
      </c>
    </row>
    <row r="285" s="1" customFormat="1" ht="16.5" customHeight="1">
      <c r="B285" s="202"/>
      <c r="C285" s="203" t="s">
        <v>443</v>
      </c>
      <c r="D285" s="203" t="s">
        <v>146</v>
      </c>
      <c r="E285" s="204" t="s">
        <v>444</v>
      </c>
      <c r="F285" s="205" t="s">
        <v>445</v>
      </c>
      <c r="G285" s="206" t="s">
        <v>198</v>
      </c>
      <c r="H285" s="207">
        <v>0.29599999999999999</v>
      </c>
      <c r="I285" s="208"/>
      <c r="J285" s="209">
        <f>ROUND(I285*H285,2)</f>
        <v>0</v>
      </c>
      <c r="K285" s="205" t="s">
        <v>150</v>
      </c>
      <c r="L285" s="47"/>
      <c r="M285" s="210" t="s">
        <v>5</v>
      </c>
      <c r="N285" s="211" t="s">
        <v>53</v>
      </c>
      <c r="O285" s="48"/>
      <c r="P285" s="212">
        <f>O285*H285</f>
        <v>0</v>
      </c>
      <c r="Q285" s="212">
        <v>0</v>
      </c>
      <c r="R285" s="212">
        <f>Q285*H285</f>
        <v>0</v>
      </c>
      <c r="S285" s="212">
        <v>0</v>
      </c>
      <c r="T285" s="213">
        <f>S285*H285</f>
        <v>0</v>
      </c>
      <c r="AR285" s="24" t="s">
        <v>151</v>
      </c>
      <c r="AT285" s="24" t="s">
        <v>146</v>
      </c>
      <c r="AU285" s="24" t="s">
        <v>91</v>
      </c>
      <c r="AY285" s="24" t="s">
        <v>144</v>
      </c>
      <c r="BE285" s="214">
        <f>IF(N285="základní",J285,0)</f>
        <v>0</v>
      </c>
      <c r="BF285" s="214">
        <f>IF(N285="snížená",J285,0)</f>
        <v>0</v>
      </c>
      <c r="BG285" s="214">
        <f>IF(N285="zákl. přenesená",J285,0)</f>
        <v>0</v>
      </c>
      <c r="BH285" s="214">
        <f>IF(N285="sníž. přenesená",J285,0)</f>
        <v>0</v>
      </c>
      <c r="BI285" s="214">
        <f>IF(N285="nulová",J285,0)</f>
        <v>0</v>
      </c>
      <c r="BJ285" s="24" t="s">
        <v>87</v>
      </c>
      <c r="BK285" s="214">
        <f>ROUND(I285*H285,2)</f>
        <v>0</v>
      </c>
      <c r="BL285" s="24" t="s">
        <v>151</v>
      </c>
      <c r="BM285" s="24" t="s">
        <v>446</v>
      </c>
    </row>
    <row r="286" s="1" customFormat="1">
      <c r="B286" s="47"/>
      <c r="D286" s="215" t="s">
        <v>153</v>
      </c>
      <c r="F286" s="216" t="s">
        <v>447</v>
      </c>
      <c r="I286" s="217"/>
      <c r="L286" s="47"/>
      <c r="M286" s="218"/>
      <c r="N286" s="48"/>
      <c r="O286" s="48"/>
      <c r="P286" s="48"/>
      <c r="Q286" s="48"/>
      <c r="R286" s="48"/>
      <c r="S286" s="48"/>
      <c r="T286" s="86"/>
      <c r="AT286" s="24" t="s">
        <v>153</v>
      </c>
      <c r="AU286" s="24" t="s">
        <v>91</v>
      </c>
    </row>
    <row r="287" s="1" customFormat="1">
      <c r="B287" s="47"/>
      <c r="D287" s="215" t="s">
        <v>155</v>
      </c>
      <c r="F287" s="219" t="s">
        <v>448</v>
      </c>
      <c r="I287" s="217"/>
      <c r="L287" s="47"/>
      <c r="M287" s="218"/>
      <c r="N287" s="48"/>
      <c r="O287" s="48"/>
      <c r="P287" s="48"/>
      <c r="Q287" s="48"/>
      <c r="R287" s="48"/>
      <c r="S287" s="48"/>
      <c r="T287" s="86"/>
      <c r="AT287" s="24" t="s">
        <v>155</v>
      </c>
      <c r="AU287" s="24" t="s">
        <v>91</v>
      </c>
    </row>
    <row r="288" s="11" customFormat="1">
      <c r="B288" s="220"/>
      <c r="D288" s="215" t="s">
        <v>157</v>
      </c>
      <c r="E288" s="221" t="s">
        <v>5</v>
      </c>
      <c r="F288" s="222" t="s">
        <v>449</v>
      </c>
      <c r="H288" s="223">
        <v>0.29599999999999999</v>
      </c>
      <c r="I288" s="224"/>
      <c r="L288" s="220"/>
      <c r="M288" s="225"/>
      <c r="N288" s="226"/>
      <c r="O288" s="226"/>
      <c r="P288" s="226"/>
      <c r="Q288" s="226"/>
      <c r="R288" s="226"/>
      <c r="S288" s="226"/>
      <c r="T288" s="227"/>
      <c r="AT288" s="221" t="s">
        <v>157</v>
      </c>
      <c r="AU288" s="221" t="s">
        <v>91</v>
      </c>
      <c r="AV288" s="11" t="s">
        <v>91</v>
      </c>
      <c r="AW288" s="11" t="s">
        <v>45</v>
      </c>
      <c r="AX288" s="11" t="s">
        <v>87</v>
      </c>
      <c r="AY288" s="221" t="s">
        <v>144</v>
      </c>
    </row>
    <row r="289" s="1" customFormat="1" ht="16.5" customHeight="1">
      <c r="B289" s="202"/>
      <c r="C289" s="203" t="s">
        <v>450</v>
      </c>
      <c r="D289" s="203" t="s">
        <v>146</v>
      </c>
      <c r="E289" s="204" t="s">
        <v>451</v>
      </c>
      <c r="F289" s="205" t="s">
        <v>452</v>
      </c>
      <c r="G289" s="206" t="s">
        <v>327</v>
      </c>
      <c r="H289" s="207">
        <v>0.19500000000000001</v>
      </c>
      <c r="I289" s="208"/>
      <c r="J289" s="209">
        <f>ROUND(I289*H289,2)</f>
        <v>0</v>
      </c>
      <c r="K289" s="205" t="s">
        <v>150</v>
      </c>
      <c r="L289" s="47"/>
      <c r="M289" s="210" t="s">
        <v>5</v>
      </c>
      <c r="N289" s="211" t="s">
        <v>53</v>
      </c>
      <c r="O289" s="48"/>
      <c r="P289" s="212">
        <f>O289*H289</f>
        <v>0</v>
      </c>
      <c r="Q289" s="212">
        <v>1.038217</v>
      </c>
      <c r="R289" s="212">
        <f>Q289*H289</f>
        <v>0.20245231499999999</v>
      </c>
      <c r="S289" s="212">
        <v>0</v>
      </c>
      <c r="T289" s="213">
        <f>S289*H289</f>
        <v>0</v>
      </c>
      <c r="AR289" s="24" t="s">
        <v>151</v>
      </c>
      <c r="AT289" s="24" t="s">
        <v>146</v>
      </c>
      <c r="AU289" s="24" t="s">
        <v>91</v>
      </c>
      <c r="AY289" s="24" t="s">
        <v>144</v>
      </c>
      <c r="BE289" s="214">
        <f>IF(N289="základní",J289,0)</f>
        <v>0</v>
      </c>
      <c r="BF289" s="214">
        <f>IF(N289="snížená",J289,0)</f>
        <v>0</v>
      </c>
      <c r="BG289" s="214">
        <f>IF(N289="zákl. přenesená",J289,0)</f>
        <v>0</v>
      </c>
      <c r="BH289" s="214">
        <f>IF(N289="sníž. přenesená",J289,0)</f>
        <v>0</v>
      </c>
      <c r="BI289" s="214">
        <f>IF(N289="nulová",J289,0)</f>
        <v>0</v>
      </c>
      <c r="BJ289" s="24" t="s">
        <v>87</v>
      </c>
      <c r="BK289" s="214">
        <f>ROUND(I289*H289,2)</f>
        <v>0</v>
      </c>
      <c r="BL289" s="24" t="s">
        <v>151</v>
      </c>
      <c r="BM289" s="24" t="s">
        <v>453</v>
      </c>
    </row>
    <row r="290" s="1" customFormat="1">
      <c r="B290" s="47"/>
      <c r="D290" s="215" t="s">
        <v>153</v>
      </c>
      <c r="F290" s="216" t="s">
        <v>454</v>
      </c>
      <c r="I290" s="217"/>
      <c r="L290" s="47"/>
      <c r="M290" s="218"/>
      <c r="N290" s="48"/>
      <c r="O290" s="48"/>
      <c r="P290" s="48"/>
      <c r="Q290" s="48"/>
      <c r="R290" s="48"/>
      <c r="S290" s="48"/>
      <c r="T290" s="86"/>
      <c r="AT290" s="24" t="s">
        <v>153</v>
      </c>
      <c r="AU290" s="24" t="s">
        <v>91</v>
      </c>
    </row>
    <row r="291" s="1" customFormat="1">
      <c r="B291" s="47"/>
      <c r="D291" s="215" t="s">
        <v>155</v>
      </c>
      <c r="F291" s="219" t="s">
        <v>455</v>
      </c>
      <c r="I291" s="217"/>
      <c r="L291" s="47"/>
      <c r="M291" s="218"/>
      <c r="N291" s="48"/>
      <c r="O291" s="48"/>
      <c r="P291" s="48"/>
      <c r="Q291" s="48"/>
      <c r="R291" s="48"/>
      <c r="S291" s="48"/>
      <c r="T291" s="86"/>
      <c r="AT291" s="24" t="s">
        <v>155</v>
      </c>
      <c r="AU291" s="24" t="s">
        <v>91</v>
      </c>
    </row>
    <row r="292" s="11" customFormat="1">
      <c r="B292" s="220"/>
      <c r="D292" s="215" t="s">
        <v>157</v>
      </c>
      <c r="E292" s="221" t="s">
        <v>5</v>
      </c>
      <c r="F292" s="222" t="s">
        <v>456</v>
      </c>
      <c r="H292" s="223">
        <v>0.19500000000000001</v>
      </c>
      <c r="I292" s="224"/>
      <c r="L292" s="220"/>
      <c r="M292" s="225"/>
      <c r="N292" s="226"/>
      <c r="O292" s="226"/>
      <c r="P292" s="226"/>
      <c r="Q292" s="226"/>
      <c r="R292" s="226"/>
      <c r="S292" s="226"/>
      <c r="T292" s="227"/>
      <c r="AT292" s="221" t="s">
        <v>157</v>
      </c>
      <c r="AU292" s="221" t="s">
        <v>91</v>
      </c>
      <c r="AV292" s="11" t="s">
        <v>91</v>
      </c>
      <c r="AW292" s="11" t="s">
        <v>45</v>
      </c>
      <c r="AX292" s="11" t="s">
        <v>87</v>
      </c>
      <c r="AY292" s="221" t="s">
        <v>144</v>
      </c>
    </row>
    <row r="293" s="1" customFormat="1" ht="16.5" customHeight="1">
      <c r="B293" s="202"/>
      <c r="C293" s="203" t="s">
        <v>457</v>
      </c>
      <c r="D293" s="203" t="s">
        <v>146</v>
      </c>
      <c r="E293" s="204" t="s">
        <v>458</v>
      </c>
      <c r="F293" s="205" t="s">
        <v>459</v>
      </c>
      <c r="G293" s="206" t="s">
        <v>198</v>
      </c>
      <c r="H293" s="207">
        <v>1.0680000000000001</v>
      </c>
      <c r="I293" s="208"/>
      <c r="J293" s="209">
        <f>ROUND(I293*H293,2)</f>
        <v>0</v>
      </c>
      <c r="K293" s="205" t="s">
        <v>150</v>
      </c>
      <c r="L293" s="47"/>
      <c r="M293" s="210" t="s">
        <v>5</v>
      </c>
      <c r="N293" s="211" t="s">
        <v>53</v>
      </c>
      <c r="O293" s="48"/>
      <c r="P293" s="212">
        <f>O293*H293</f>
        <v>0</v>
      </c>
      <c r="Q293" s="212">
        <v>2.4532922039999998</v>
      </c>
      <c r="R293" s="212">
        <f>Q293*H293</f>
        <v>2.620116073872</v>
      </c>
      <c r="S293" s="212">
        <v>0</v>
      </c>
      <c r="T293" s="213">
        <f>S293*H293</f>
        <v>0</v>
      </c>
      <c r="AR293" s="24" t="s">
        <v>151</v>
      </c>
      <c r="AT293" s="24" t="s">
        <v>146</v>
      </c>
      <c r="AU293" s="24" t="s">
        <v>91</v>
      </c>
      <c r="AY293" s="24" t="s">
        <v>144</v>
      </c>
      <c r="BE293" s="214">
        <f>IF(N293="základní",J293,0)</f>
        <v>0</v>
      </c>
      <c r="BF293" s="214">
        <f>IF(N293="snížená",J293,0)</f>
        <v>0</v>
      </c>
      <c r="BG293" s="214">
        <f>IF(N293="zákl. přenesená",J293,0)</f>
        <v>0</v>
      </c>
      <c r="BH293" s="214">
        <f>IF(N293="sníž. přenesená",J293,0)</f>
        <v>0</v>
      </c>
      <c r="BI293" s="214">
        <f>IF(N293="nulová",J293,0)</f>
        <v>0</v>
      </c>
      <c r="BJ293" s="24" t="s">
        <v>87</v>
      </c>
      <c r="BK293" s="214">
        <f>ROUND(I293*H293,2)</f>
        <v>0</v>
      </c>
      <c r="BL293" s="24" t="s">
        <v>151</v>
      </c>
      <c r="BM293" s="24" t="s">
        <v>460</v>
      </c>
    </row>
    <row r="294" s="1" customFormat="1">
      <c r="B294" s="47"/>
      <c r="D294" s="215" t="s">
        <v>153</v>
      </c>
      <c r="F294" s="216" t="s">
        <v>461</v>
      </c>
      <c r="I294" s="217"/>
      <c r="L294" s="47"/>
      <c r="M294" s="218"/>
      <c r="N294" s="48"/>
      <c r="O294" s="48"/>
      <c r="P294" s="48"/>
      <c r="Q294" s="48"/>
      <c r="R294" s="48"/>
      <c r="S294" s="48"/>
      <c r="T294" s="86"/>
      <c r="AT294" s="24" t="s">
        <v>153</v>
      </c>
      <c r="AU294" s="24" t="s">
        <v>91</v>
      </c>
    </row>
    <row r="295" s="1" customFormat="1">
      <c r="B295" s="47"/>
      <c r="D295" s="215" t="s">
        <v>155</v>
      </c>
      <c r="F295" s="219" t="s">
        <v>462</v>
      </c>
      <c r="I295" s="217"/>
      <c r="L295" s="47"/>
      <c r="M295" s="218"/>
      <c r="N295" s="48"/>
      <c r="O295" s="48"/>
      <c r="P295" s="48"/>
      <c r="Q295" s="48"/>
      <c r="R295" s="48"/>
      <c r="S295" s="48"/>
      <c r="T295" s="86"/>
      <c r="AT295" s="24" t="s">
        <v>155</v>
      </c>
      <c r="AU295" s="24" t="s">
        <v>91</v>
      </c>
    </row>
    <row r="296" s="11" customFormat="1">
      <c r="B296" s="220"/>
      <c r="D296" s="215" t="s">
        <v>157</v>
      </c>
      <c r="E296" s="221" t="s">
        <v>5</v>
      </c>
      <c r="F296" s="222" t="s">
        <v>463</v>
      </c>
      <c r="H296" s="223">
        <v>1.0680000000000001</v>
      </c>
      <c r="I296" s="224"/>
      <c r="L296" s="220"/>
      <c r="M296" s="225"/>
      <c r="N296" s="226"/>
      <c r="O296" s="226"/>
      <c r="P296" s="226"/>
      <c r="Q296" s="226"/>
      <c r="R296" s="226"/>
      <c r="S296" s="226"/>
      <c r="T296" s="227"/>
      <c r="AT296" s="221" t="s">
        <v>157</v>
      </c>
      <c r="AU296" s="221" t="s">
        <v>91</v>
      </c>
      <c r="AV296" s="11" t="s">
        <v>91</v>
      </c>
      <c r="AW296" s="11" t="s">
        <v>45</v>
      </c>
      <c r="AX296" s="11" t="s">
        <v>87</v>
      </c>
      <c r="AY296" s="221" t="s">
        <v>144</v>
      </c>
    </row>
    <row r="297" s="1" customFormat="1" ht="16.5" customHeight="1">
      <c r="B297" s="202"/>
      <c r="C297" s="203" t="s">
        <v>464</v>
      </c>
      <c r="D297" s="203" t="s">
        <v>146</v>
      </c>
      <c r="E297" s="204" t="s">
        <v>465</v>
      </c>
      <c r="F297" s="205" t="s">
        <v>466</v>
      </c>
      <c r="G297" s="206" t="s">
        <v>198</v>
      </c>
      <c r="H297" s="207">
        <v>2.4359999999999999</v>
      </c>
      <c r="I297" s="208"/>
      <c r="J297" s="209">
        <f>ROUND(I297*H297,2)</f>
        <v>0</v>
      </c>
      <c r="K297" s="205" t="s">
        <v>150</v>
      </c>
      <c r="L297" s="47"/>
      <c r="M297" s="210" t="s">
        <v>5</v>
      </c>
      <c r="N297" s="211" t="s">
        <v>53</v>
      </c>
      <c r="O297" s="48"/>
      <c r="P297" s="212">
        <f>O297*H297</f>
        <v>0</v>
      </c>
      <c r="Q297" s="212">
        <v>0</v>
      </c>
      <c r="R297" s="212">
        <f>Q297*H297</f>
        <v>0</v>
      </c>
      <c r="S297" s="212">
        <v>0</v>
      </c>
      <c r="T297" s="213">
        <f>S297*H297</f>
        <v>0</v>
      </c>
      <c r="AR297" s="24" t="s">
        <v>151</v>
      </c>
      <c r="AT297" s="24" t="s">
        <v>146</v>
      </c>
      <c r="AU297" s="24" t="s">
        <v>91</v>
      </c>
      <c r="AY297" s="24" t="s">
        <v>144</v>
      </c>
      <c r="BE297" s="214">
        <f>IF(N297="základní",J297,0)</f>
        <v>0</v>
      </c>
      <c r="BF297" s="214">
        <f>IF(N297="snížená",J297,0)</f>
        <v>0</v>
      </c>
      <c r="BG297" s="214">
        <f>IF(N297="zákl. přenesená",J297,0)</f>
        <v>0</v>
      </c>
      <c r="BH297" s="214">
        <f>IF(N297="sníž. přenesená",J297,0)</f>
        <v>0</v>
      </c>
      <c r="BI297" s="214">
        <f>IF(N297="nulová",J297,0)</f>
        <v>0</v>
      </c>
      <c r="BJ297" s="24" t="s">
        <v>87</v>
      </c>
      <c r="BK297" s="214">
        <f>ROUND(I297*H297,2)</f>
        <v>0</v>
      </c>
      <c r="BL297" s="24" t="s">
        <v>151</v>
      </c>
      <c r="BM297" s="24" t="s">
        <v>467</v>
      </c>
    </row>
    <row r="298" s="1" customFormat="1">
      <c r="B298" s="47"/>
      <c r="D298" s="215" t="s">
        <v>153</v>
      </c>
      <c r="F298" s="216" t="s">
        <v>468</v>
      </c>
      <c r="I298" s="217"/>
      <c r="L298" s="47"/>
      <c r="M298" s="218"/>
      <c r="N298" s="48"/>
      <c r="O298" s="48"/>
      <c r="P298" s="48"/>
      <c r="Q298" s="48"/>
      <c r="R298" s="48"/>
      <c r="S298" s="48"/>
      <c r="T298" s="86"/>
      <c r="AT298" s="24" t="s">
        <v>153</v>
      </c>
      <c r="AU298" s="24" t="s">
        <v>91</v>
      </c>
    </row>
    <row r="299" s="1" customFormat="1">
      <c r="B299" s="47"/>
      <c r="D299" s="215" t="s">
        <v>155</v>
      </c>
      <c r="F299" s="219" t="s">
        <v>469</v>
      </c>
      <c r="I299" s="217"/>
      <c r="L299" s="47"/>
      <c r="M299" s="218"/>
      <c r="N299" s="48"/>
      <c r="O299" s="48"/>
      <c r="P299" s="48"/>
      <c r="Q299" s="48"/>
      <c r="R299" s="48"/>
      <c r="S299" s="48"/>
      <c r="T299" s="86"/>
      <c r="AT299" s="24" t="s">
        <v>155</v>
      </c>
      <c r="AU299" s="24" t="s">
        <v>91</v>
      </c>
    </row>
    <row r="300" s="11" customFormat="1">
      <c r="B300" s="220"/>
      <c r="D300" s="215" t="s">
        <v>157</v>
      </c>
      <c r="E300" s="221" t="s">
        <v>5</v>
      </c>
      <c r="F300" s="222" t="s">
        <v>470</v>
      </c>
      <c r="H300" s="223">
        <v>2.4359999999999999</v>
      </c>
      <c r="I300" s="224"/>
      <c r="L300" s="220"/>
      <c r="M300" s="225"/>
      <c r="N300" s="226"/>
      <c r="O300" s="226"/>
      <c r="P300" s="226"/>
      <c r="Q300" s="226"/>
      <c r="R300" s="226"/>
      <c r="S300" s="226"/>
      <c r="T300" s="227"/>
      <c r="AT300" s="221" t="s">
        <v>157</v>
      </c>
      <c r="AU300" s="221" t="s">
        <v>91</v>
      </c>
      <c r="AV300" s="11" t="s">
        <v>91</v>
      </c>
      <c r="AW300" s="11" t="s">
        <v>45</v>
      </c>
      <c r="AX300" s="11" t="s">
        <v>87</v>
      </c>
      <c r="AY300" s="221" t="s">
        <v>144</v>
      </c>
    </row>
    <row r="301" s="1" customFormat="1" ht="16.5" customHeight="1">
      <c r="B301" s="202"/>
      <c r="C301" s="203" t="s">
        <v>471</v>
      </c>
      <c r="D301" s="203" t="s">
        <v>146</v>
      </c>
      <c r="E301" s="204" t="s">
        <v>472</v>
      </c>
      <c r="F301" s="205" t="s">
        <v>473</v>
      </c>
      <c r="G301" s="206" t="s">
        <v>161</v>
      </c>
      <c r="H301" s="207">
        <v>8.3260000000000005</v>
      </c>
      <c r="I301" s="208"/>
      <c r="J301" s="209">
        <f>ROUND(I301*H301,2)</f>
        <v>0</v>
      </c>
      <c r="K301" s="205" t="s">
        <v>150</v>
      </c>
      <c r="L301" s="47"/>
      <c r="M301" s="210" t="s">
        <v>5</v>
      </c>
      <c r="N301" s="211" t="s">
        <v>53</v>
      </c>
      <c r="O301" s="48"/>
      <c r="P301" s="212">
        <f>O301*H301</f>
        <v>0</v>
      </c>
      <c r="Q301" s="212">
        <v>0.0014357</v>
      </c>
      <c r="R301" s="212">
        <f>Q301*H301</f>
        <v>0.011953638200000002</v>
      </c>
      <c r="S301" s="212">
        <v>0</v>
      </c>
      <c r="T301" s="213">
        <f>S301*H301</f>
        <v>0</v>
      </c>
      <c r="AR301" s="24" t="s">
        <v>151</v>
      </c>
      <c r="AT301" s="24" t="s">
        <v>146</v>
      </c>
      <c r="AU301" s="24" t="s">
        <v>91</v>
      </c>
      <c r="AY301" s="24" t="s">
        <v>144</v>
      </c>
      <c r="BE301" s="214">
        <f>IF(N301="základní",J301,0)</f>
        <v>0</v>
      </c>
      <c r="BF301" s="214">
        <f>IF(N301="snížená",J301,0)</f>
        <v>0</v>
      </c>
      <c r="BG301" s="214">
        <f>IF(N301="zákl. přenesená",J301,0)</f>
        <v>0</v>
      </c>
      <c r="BH301" s="214">
        <f>IF(N301="sníž. přenesená",J301,0)</f>
        <v>0</v>
      </c>
      <c r="BI301" s="214">
        <f>IF(N301="nulová",J301,0)</f>
        <v>0</v>
      </c>
      <c r="BJ301" s="24" t="s">
        <v>87</v>
      </c>
      <c r="BK301" s="214">
        <f>ROUND(I301*H301,2)</f>
        <v>0</v>
      </c>
      <c r="BL301" s="24" t="s">
        <v>151</v>
      </c>
      <c r="BM301" s="24" t="s">
        <v>474</v>
      </c>
    </row>
    <row r="302" s="1" customFormat="1">
      <c r="B302" s="47"/>
      <c r="D302" s="215" t="s">
        <v>153</v>
      </c>
      <c r="F302" s="216" t="s">
        <v>475</v>
      </c>
      <c r="I302" s="217"/>
      <c r="L302" s="47"/>
      <c r="M302" s="218"/>
      <c r="N302" s="48"/>
      <c r="O302" s="48"/>
      <c r="P302" s="48"/>
      <c r="Q302" s="48"/>
      <c r="R302" s="48"/>
      <c r="S302" s="48"/>
      <c r="T302" s="86"/>
      <c r="AT302" s="24" t="s">
        <v>153</v>
      </c>
      <c r="AU302" s="24" t="s">
        <v>91</v>
      </c>
    </row>
    <row r="303" s="1" customFormat="1">
      <c r="B303" s="47"/>
      <c r="D303" s="215" t="s">
        <v>155</v>
      </c>
      <c r="F303" s="219" t="s">
        <v>476</v>
      </c>
      <c r="I303" s="217"/>
      <c r="L303" s="47"/>
      <c r="M303" s="218"/>
      <c r="N303" s="48"/>
      <c r="O303" s="48"/>
      <c r="P303" s="48"/>
      <c r="Q303" s="48"/>
      <c r="R303" s="48"/>
      <c r="S303" s="48"/>
      <c r="T303" s="86"/>
      <c r="AT303" s="24" t="s">
        <v>155</v>
      </c>
      <c r="AU303" s="24" t="s">
        <v>91</v>
      </c>
    </row>
    <row r="304" s="11" customFormat="1">
      <c r="B304" s="220"/>
      <c r="D304" s="215" t="s">
        <v>157</v>
      </c>
      <c r="E304" s="221" t="s">
        <v>5</v>
      </c>
      <c r="F304" s="222" t="s">
        <v>477</v>
      </c>
      <c r="H304" s="223">
        <v>2.3199999999999998</v>
      </c>
      <c r="I304" s="224"/>
      <c r="L304" s="220"/>
      <c r="M304" s="225"/>
      <c r="N304" s="226"/>
      <c r="O304" s="226"/>
      <c r="P304" s="226"/>
      <c r="Q304" s="226"/>
      <c r="R304" s="226"/>
      <c r="S304" s="226"/>
      <c r="T304" s="227"/>
      <c r="AT304" s="221" t="s">
        <v>157</v>
      </c>
      <c r="AU304" s="221" t="s">
        <v>91</v>
      </c>
      <c r="AV304" s="11" t="s">
        <v>91</v>
      </c>
      <c r="AW304" s="11" t="s">
        <v>45</v>
      </c>
      <c r="AX304" s="11" t="s">
        <v>82</v>
      </c>
      <c r="AY304" s="221" t="s">
        <v>144</v>
      </c>
    </row>
    <row r="305" s="11" customFormat="1">
      <c r="B305" s="220"/>
      <c r="D305" s="215" t="s">
        <v>157</v>
      </c>
      <c r="E305" s="221" t="s">
        <v>5</v>
      </c>
      <c r="F305" s="222" t="s">
        <v>478</v>
      </c>
      <c r="H305" s="223">
        <v>6.0060000000000002</v>
      </c>
      <c r="I305" s="224"/>
      <c r="L305" s="220"/>
      <c r="M305" s="225"/>
      <c r="N305" s="226"/>
      <c r="O305" s="226"/>
      <c r="P305" s="226"/>
      <c r="Q305" s="226"/>
      <c r="R305" s="226"/>
      <c r="S305" s="226"/>
      <c r="T305" s="227"/>
      <c r="AT305" s="221" t="s">
        <v>157</v>
      </c>
      <c r="AU305" s="221" t="s">
        <v>91</v>
      </c>
      <c r="AV305" s="11" t="s">
        <v>91</v>
      </c>
      <c r="AW305" s="11" t="s">
        <v>45</v>
      </c>
      <c r="AX305" s="11" t="s">
        <v>82</v>
      </c>
      <c r="AY305" s="221" t="s">
        <v>144</v>
      </c>
    </row>
    <row r="306" s="12" customFormat="1">
      <c r="B306" s="228"/>
      <c r="D306" s="215" t="s">
        <v>157</v>
      </c>
      <c r="E306" s="229" t="s">
        <v>5</v>
      </c>
      <c r="F306" s="230" t="s">
        <v>211</v>
      </c>
      <c r="H306" s="231">
        <v>8.3260000000000005</v>
      </c>
      <c r="I306" s="232"/>
      <c r="L306" s="228"/>
      <c r="M306" s="233"/>
      <c r="N306" s="234"/>
      <c r="O306" s="234"/>
      <c r="P306" s="234"/>
      <c r="Q306" s="234"/>
      <c r="R306" s="234"/>
      <c r="S306" s="234"/>
      <c r="T306" s="235"/>
      <c r="AT306" s="229" t="s">
        <v>157</v>
      </c>
      <c r="AU306" s="229" t="s">
        <v>91</v>
      </c>
      <c r="AV306" s="12" t="s">
        <v>151</v>
      </c>
      <c r="AW306" s="12" t="s">
        <v>45</v>
      </c>
      <c r="AX306" s="12" t="s">
        <v>87</v>
      </c>
      <c r="AY306" s="229" t="s">
        <v>144</v>
      </c>
    </row>
    <row r="307" s="1" customFormat="1" ht="16.5" customHeight="1">
      <c r="B307" s="202"/>
      <c r="C307" s="203" t="s">
        <v>479</v>
      </c>
      <c r="D307" s="203" t="s">
        <v>146</v>
      </c>
      <c r="E307" s="204" t="s">
        <v>480</v>
      </c>
      <c r="F307" s="205" t="s">
        <v>481</v>
      </c>
      <c r="G307" s="206" t="s">
        <v>161</v>
      </c>
      <c r="H307" s="207">
        <v>8.3260000000000005</v>
      </c>
      <c r="I307" s="208"/>
      <c r="J307" s="209">
        <f>ROUND(I307*H307,2)</f>
        <v>0</v>
      </c>
      <c r="K307" s="205" t="s">
        <v>150</v>
      </c>
      <c r="L307" s="47"/>
      <c r="M307" s="210" t="s">
        <v>5</v>
      </c>
      <c r="N307" s="211" t="s">
        <v>53</v>
      </c>
      <c r="O307" s="48"/>
      <c r="P307" s="212">
        <f>O307*H307</f>
        <v>0</v>
      </c>
      <c r="Q307" s="212">
        <v>3.6000000000000001E-05</v>
      </c>
      <c r="R307" s="212">
        <f>Q307*H307</f>
        <v>0.00029973600000000005</v>
      </c>
      <c r="S307" s="212">
        <v>0</v>
      </c>
      <c r="T307" s="213">
        <f>S307*H307</f>
        <v>0</v>
      </c>
      <c r="AR307" s="24" t="s">
        <v>151</v>
      </c>
      <c r="AT307" s="24" t="s">
        <v>146</v>
      </c>
      <c r="AU307" s="24" t="s">
        <v>91</v>
      </c>
      <c r="AY307" s="24" t="s">
        <v>144</v>
      </c>
      <c r="BE307" s="214">
        <f>IF(N307="základní",J307,0)</f>
        <v>0</v>
      </c>
      <c r="BF307" s="214">
        <f>IF(N307="snížená",J307,0)</f>
        <v>0</v>
      </c>
      <c r="BG307" s="214">
        <f>IF(N307="zákl. přenesená",J307,0)</f>
        <v>0</v>
      </c>
      <c r="BH307" s="214">
        <f>IF(N307="sníž. přenesená",J307,0)</f>
        <v>0</v>
      </c>
      <c r="BI307" s="214">
        <f>IF(N307="nulová",J307,0)</f>
        <v>0</v>
      </c>
      <c r="BJ307" s="24" t="s">
        <v>87</v>
      </c>
      <c r="BK307" s="214">
        <f>ROUND(I307*H307,2)</f>
        <v>0</v>
      </c>
      <c r="BL307" s="24" t="s">
        <v>151</v>
      </c>
      <c r="BM307" s="24" t="s">
        <v>482</v>
      </c>
    </row>
    <row r="308" s="1" customFormat="1">
      <c r="B308" s="47"/>
      <c r="D308" s="215" t="s">
        <v>153</v>
      </c>
      <c r="F308" s="216" t="s">
        <v>483</v>
      </c>
      <c r="I308" s="217"/>
      <c r="L308" s="47"/>
      <c r="M308" s="218"/>
      <c r="N308" s="48"/>
      <c r="O308" s="48"/>
      <c r="P308" s="48"/>
      <c r="Q308" s="48"/>
      <c r="R308" s="48"/>
      <c r="S308" s="48"/>
      <c r="T308" s="86"/>
      <c r="AT308" s="24" t="s">
        <v>153</v>
      </c>
      <c r="AU308" s="24" t="s">
        <v>91</v>
      </c>
    </row>
    <row r="309" s="1" customFormat="1">
      <c r="B309" s="47"/>
      <c r="D309" s="215" t="s">
        <v>155</v>
      </c>
      <c r="F309" s="219" t="s">
        <v>476</v>
      </c>
      <c r="I309" s="217"/>
      <c r="L309" s="47"/>
      <c r="M309" s="218"/>
      <c r="N309" s="48"/>
      <c r="O309" s="48"/>
      <c r="P309" s="48"/>
      <c r="Q309" s="48"/>
      <c r="R309" s="48"/>
      <c r="S309" s="48"/>
      <c r="T309" s="86"/>
      <c r="AT309" s="24" t="s">
        <v>155</v>
      </c>
      <c r="AU309" s="24" t="s">
        <v>91</v>
      </c>
    </row>
    <row r="310" s="11" customFormat="1">
      <c r="B310" s="220"/>
      <c r="D310" s="215" t="s">
        <v>157</v>
      </c>
      <c r="E310" s="221" t="s">
        <v>5</v>
      </c>
      <c r="F310" s="222" t="s">
        <v>484</v>
      </c>
      <c r="H310" s="223">
        <v>8.3260000000000005</v>
      </c>
      <c r="I310" s="224"/>
      <c r="L310" s="220"/>
      <c r="M310" s="225"/>
      <c r="N310" s="226"/>
      <c r="O310" s="226"/>
      <c r="P310" s="226"/>
      <c r="Q310" s="226"/>
      <c r="R310" s="226"/>
      <c r="S310" s="226"/>
      <c r="T310" s="227"/>
      <c r="AT310" s="221" t="s">
        <v>157</v>
      </c>
      <c r="AU310" s="221" t="s">
        <v>91</v>
      </c>
      <c r="AV310" s="11" t="s">
        <v>91</v>
      </c>
      <c r="AW310" s="11" t="s">
        <v>45</v>
      </c>
      <c r="AX310" s="11" t="s">
        <v>87</v>
      </c>
      <c r="AY310" s="221" t="s">
        <v>144</v>
      </c>
    </row>
    <row r="311" s="1" customFormat="1" ht="25.5" customHeight="1">
      <c r="B311" s="202"/>
      <c r="C311" s="203" t="s">
        <v>485</v>
      </c>
      <c r="D311" s="203" t="s">
        <v>146</v>
      </c>
      <c r="E311" s="204" t="s">
        <v>486</v>
      </c>
      <c r="F311" s="205" t="s">
        <v>487</v>
      </c>
      <c r="G311" s="206" t="s">
        <v>488</v>
      </c>
      <c r="H311" s="207">
        <v>5.2249999999999996</v>
      </c>
      <c r="I311" s="208"/>
      <c r="J311" s="209">
        <f>ROUND(I311*H311,2)</f>
        <v>0</v>
      </c>
      <c r="K311" s="205" t="s">
        <v>150</v>
      </c>
      <c r="L311" s="47"/>
      <c r="M311" s="210" t="s">
        <v>5</v>
      </c>
      <c r="N311" s="211" t="s">
        <v>53</v>
      </c>
      <c r="O311" s="48"/>
      <c r="P311" s="212">
        <f>O311*H311</f>
        <v>0</v>
      </c>
      <c r="Q311" s="212">
        <v>0.00015153000000000001</v>
      </c>
      <c r="R311" s="212">
        <f>Q311*H311</f>
        <v>0.00079174425000000002</v>
      </c>
      <c r="S311" s="212">
        <v>0</v>
      </c>
      <c r="T311" s="213">
        <f>S311*H311</f>
        <v>0</v>
      </c>
      <c r="AR311" s="24" t="s">
        <v>151</v>
      </c>
      <c r="AT311" s="24" t="s">
        <v>146</v>
      </c>
      <c r="AU311" s="24" t="s">
        <v>91</v>
      </c>
      <c r="AY311" s="24" t="s">
        <v>144</v>
      </c>
      <c r="BE311" s="214">
        <f>IF(N311="základní",J311,0)</f>
        <v>0</v>
      </c>
      <c r="BF311" s="214">
        <f>IF(N311="snížená",J311,0)</f>
        <v>0</v>
      </c>
      <c r="BG311" s="214">
        <f>IF(N311="zákl. přenesená",J311,0)</f>
        <v>0</v>
      </c>
      <c r="BH311" s="214">
        <f>IF(N311="sníž. přenesená",J311,0)</f>
        <v>0</v>
      </c>
      <c r="BI311" s="214">
        <f>IF(N311="nulová",J311,0)</f>
        <v>0</v>
      </c>
      <c r="BJ311" s="24" t="s">
        <v>87</v>
      </c>
      <c r="BK311" s="214">
        <f>ROUND(I311*H311,2)</f>
        <v>0</v>
      </c>
      <c r="BL311" s="24" t="s">
        <v>151</v>
      </c>
      <c r="BM311" s="24" t="s">
        <v>489</v>
      </c>
    </row>
    <row r="312" s="1" customFormat="1">
      <c r="B312" s="47"/>
      <c r="D312" s="215" t="s">
        <v>153</v>
      </c>
      <c r="F312" s="216" t="s">
        <v>490</v>
      </c>
      <c r="I312" s="217"/>
      <c r="L312" s="47"/>
      <c r="M312" s="218"/>
      <c r="N312" s="48"/>
      <c r="O312" s="48"/>
      <c r="P312" s="48"/>
      <c r="Q312" s="48"/>
      <c r="R312" s="48"/>
      <c r="S312" s="48"/>
      <c r="T312" s="86"/>
      <c r="AT312" s="24" t="s">
        <v>153</v>
      </c>
      <c r="AU312" s="24" t="s">
        <v>91</v>
      </c>
    </row>
    <row r="313" s="1" customFormat="1">
      <c r="B313" s="47"/>
      <c r="D313" s="215" t="s">
        <v>155</v>
      </c>
      <c r="F313" s="219" t="s">
        <v>491</v>
      </c>
      <c r="I313" s="217"/>
      <c r="L313" s="47"/>
      <c r="M313" s="218"/>
      <c r="N313" s="48"/>
      <c r="O313" s="48"/>
      <c r="P313" s="48"/>
      <c r="Q313" s="48"/>
      <c r="R313" s="48"/>
      <c r="S313" s="48"/>
      <c r="T313" s="86"/>
      <c r="AT313" s="24" t="s">
        <v>155</v>
      </c>
      <c r="AU313" s="24" t="s">
        <v>91</v>
      </c>
    </row>
    <row r="314" s="11" customFormat="1">
      <c r="B314" s="220"/>
      <c r="D314" s="215" t="s">
        <v>157</v>
      </c>
      <c r="E314" s="221" t="s">
        <v>5</v>
      </c>
      <c r="F314" s="222" t="s">
        <v>492</v>
      </c>
      <c r="H314" s="223">
        <v>5.2249999999999996</v>
      </c>
      <c r="I314" s="224"/>
      <c r="L314" s="220"/>
      <c r="M314" s="225"/>
      <c r="N314" s="226"/>
      <c r="O314" s="226"/>
      <c r="P314" s="226"/>
      <c r="Q314" s="226"/>
      <c r="R314" s="226"/>
      <c r="S314" s="226"/>
      <c r="T314" s="227"/>
      <c r="AT314" s="221" t="s">
        <v>157</v>
      </c>
      <c r="AU314" s="221" t="s">
        <v>91</v>
      </c>
      <c r="AV314" s="11" t="s">
        <v>91</v>
      </c>
      <c r="AW314" s="11" t="s">
        <v>45</v>
      </c>
      <c r="AX314" s="11" t="s">
        <v>87</v>
      </c>
      <c r="AY314" s="221" t="s">
        <v>144</v>
      </c>
    </row>
    <row r="315" s="1" customFormat="1" ht="25.5" customHeight="1">
      <c r="B315" s="202"/>
      <c r="C315" s="203" t="s">
        <v>493</v>
      </c>
      <c r="D315" s="203" t="s">
        <v>146</v>
      </c>
      <c r="E315" s="204" t="s">
        <v>494</v>
      </c>
      <c r="F315" s="205" t="s">
        <v>495</v>
      </c>
      <c r="G315" s="206" t="s">
        <v>190</v>
      </c>
      <c r="H315" s="207">
        <v>48</v>
      </c>
      <c r="I315" s="208"/>
      <c r="J315" s="209">
        <f>ROUND(I315*H315,2)</f>
        <v>0</v>
      </c>
      <c r="K315" s="205" t="s">
        <v>5</v>
      </c>
      <c r="L315" s="47"/>
      <c r="M315" s="210" t="s">
        <v>5</v>
      </c>
      <c r="N315" s="211" t="s">
        <v>53</v>
      </c>
      <c r="O315" s="48"/>
      <c r="P315" s="212">
        <f>O315*H315</f>
        <v>0</v>
      </c>
      <c r="Q315" s="212">
        <v>0.03739</v>
      </c>
      <c r="R315" s="212">
        <f>Q315*H315</f>
        <v>1.7947199999999999</v>
      </c>
      <c r="S315" s="212">
        <v>0</v>
      </c>
      <c r="T315" s="213">
        <f>S315*H315</f>
        <v>0</v>
      </c>
      <c r="AR315" s="24" t="s">
        <v>151</v>
      </c>
      <c r="AT315" s="24" t="s">
        <v>146</v>
      </c>
      <c r="AU315" s="24" t="s">
        <v>91</v>
      </c>
      <c r="AY315" s="24" t="s">
        <v>144</v>
      </c>
      <c r="BE315" s="214">
        <f>IF(N315="základní",J315,0)</f>
        <v>0</v>
      </c>
      <c r="BF315" s="214">
        <f>IF(N315="snížená",J315,0)</f>
        <v>0</v>
      </c>
      <c r="BG315" s="214">
        <f>IF(N315="zákl. přenesená",J315,0)</f>
        <v>0</v>
      </c>
      <c r="BH315" s="214">
        <f>IF(N315="sníž. přenesená",J315,0)</f>
        <v>0</v>
      </c>
      <c r="BI315" s="214">
        <f>IF(N315="nulová",J315,0)</f>
        <v>0</v>
      </c>
      <c r="BJ315" s="24" t="s">
        <v>87</v>
      </c>
      <c r="BK315" s="214">
        <f>ROUND(I315*H315,2)</f>
        <v>0</v>
      </c>
      <c r="BL315" s="24" t="s">
        <v>151</v>
      </c>
      <c r="BM315" s="24" t="s">
        <v>496</v>
      </c>
    </row>
    <row r="316" s="1" customFormat="1">
      <c r="B316" s="47"/>
      <c r="D316" s="215" t="s">
        <v>153</v>
      </c>
      <c r="F316" s="216" t="s">
        <v>495</v>
      </c>
      <c r="I316" s="217"/>
      <c r="L316" s="47"/>
      <c r="M316" s="218"/>
      <c r="N316" s="48"/>
      <c r="O316" s="48"/>
      <c r="P316" s="48"/>
      <c r="Q316" s="48"/>
      <c r="R316" s="48"/>
      <c r="S316" s="48"/>
      <c r="T316" s="86"/>
      <c r="AT316" s="24" t="s">
        <v>153</v>
      </c>
      <c r="AU316" s="24" t="s">
        <v>91</v>
      </c>
    </row>
    <row r="317" s="1" customFormat="1">
      <c r="B317" s="47"/>
      <c r="D317" s="215" t="s">
        <v>155</v>
      </c>
      <c r="F317" s="219" t="s">
        <v>497</v>
      </c>
      <c r="I317" s="217"/>
      <c r="L317" s="47"/>
      <c r="M317" s="218"/>
      <c r="N317" s="48"/>
      <c r="O317" s="48"/>
      <c r="P317" s="48"/>
      <c r="Q317" s="48"/>
      <c r="R317" s="48"/>
      <c r="S317" s="48"/>
      <c r="T317" s="86"/>
      <c r="AT317" s="24" t="s">
        <v>155</v>
      </c>
      <c r="AU317" s="24" t="s">
        <v>91</v>
      </c>
    </row>
    <row r="318" s="11" customFormat="1">
      <c r="B318" s="220"/>
      <c r="D318" s="215" t="s">
        <v>157</v>
      </c>
      <c r="E318" s="221" t="s">
        <v>5</v>
      </c>
      <c r="F318" s="222" t="s">
        <v>498</v>
      </c>
      <c r="H318" s="223">
        <v>48</v>
      </c>
      <c r="I318" s="224"/>
      <c r="L318" s="220"/>
      <c r="M318" s="225"/>
      <c r="N318" s="226"/>
      <c r="O318" s="226"/>
      <c r="P318" s="226"/>
      <c r="Q318" s="226"/>
      <c r="R318" s="226"/>
      <c r="S318" s="226"/>
      <c r="T318" s="227"/>
      <c r="AT318" s="221" t="s">
        <v>157</v>
      </c>
      <c r="AU318" s="221" t="s">
        <v>91</v>
      </c>
      <c r="AV318" s="11" t="s">
        <v>91</v>
      </c>
      <c r="AW318" s="11" t="s">
        <v>45</v>
      </c>
      <c r="AX318" s="11" t="s">
        <v>87</v>
      </c>
      <c r="AY318" s="221" t="s">
        <v>144</v>
      </c>
    </row>
    <row r="319" s="1" customFormat="1" ht="16.5" customHeight="1">
      <c r="B319" s="202"/>
      <c r="C319" s="203" t="s">
        <v>499</v>
      </c>
      <c r="D319" s="203" t="s">
        <v>146</v>
      </c>
      <c r="E319" s="204" t="s">
        <v>500</v>
      </c>
      <c r="F319" s="205" t="s">
        <v>501</v>
      </c>
      <c r="G319" s="206" t="s">
        <v>175</v>
      </c>
      <c r="H319" s="207">
        <v>8</v>
      </c>
      <c r="I319" s="208"/>
      <c r="J319" s="209">
        <f>ROUND(I319*H319,2)</f>
        <v>0</v>
      </c>
      <c r="K319" s="205" t="s">
        <v>5</v>
      </c>
      <c r="L319" s="47"/>
      <c r="M319" s="210" t="s">
        <v>5</v>
      </c>
      <c r="N319" s="211" t="s">
        <v>53</v>
      </c>
      <c r="O319" s="48"/>
      <c r="P319" s="212">
        <f>O319*H319</f>
        <v>0</v>
      </c>
      <c r="Q319" s="212">
        <v>0.00071000000000000002</v>
      </c>
      <c r="R319" s="212">
        <f>Q319*H319</f>
        <v>0.0056800000000000002</v>
      </c>
      <c r="S319" s="212">
        <v>0</v>
      </c>
      <c r="T319" s="213">
        <f>S319*H319</f>
        <v>0</v>
      </c>
      <c r="AR319" s="24" t="s">
        <v>151</v>
      </c>
      <c r="AT319" s="24" t="s">
        <v>146</v>
      </c>
      <c r="AU319" s="24" t="s">
        <v>91</v>
      </c>
      <c r="AY319" s="24" t="s">
        <v>144</v>
      </c>
      <c r="BE319" s="214">
        <f>IF(N319="základní",J319,0)</f>
        <v>0</v>
      </c>
      <c r="BF319" s="214">
        <f>IF(N319="snížená",J319,0)</f>
        <v>0</v>
      </c>
      <c r="BG319" s="214">
        <f>IF(N319="zákl. přenesená",J319,0)</f>
        <v>0</v>
      </c>
      <c r="BH319" s="214">
        <f>IF(N319="sníž. přenesená",J319,0)</f>
        <v>0</v>
      </c>
      <c r="BI319" s="214">
        <f>IF(N319="nulová",J319,0)</f>
        <v>0</v>
      </c>
      <c r="BJ319" s="24" t="s">
        <v>87</v>
      </c>
      <c r="BK319" s="214">
        <f>ROUND(I319*H319,2)</f>
        <v>0</v>
      </c>
      <c r="BL319" s="24" t="s">
        <v>151</v>
      </c>
      <c r="BM319" s="24" t="s">
        <v>502</v>
      </c>
    </row>
    <row r="320" s="1" customFormat="1">
      <c r="B320" s="47"/>
      <c r="D320" s="215" t="s">
        <v>153</v>
      </c>
      <c r="F320" s="216" t="s">
        <v>501</v>
      </c>
      <c r="I320" s="217"/>
      <c r="L320" s="47"/>
      <c r="M320" s="218"/>
      <c r="N320" s="48"/>
      <c r="O320" s="48"/>
      <c r="P320" s="48"/>
      <c r="Q320" s="48"/>
      <c r="R320" s="48"/>
      <c r="S320" s="48"/>
      <c r="T320" s="86"/>
      <c r="AT320" s="24" t="s">
        <v>153</v>
      </c>
      <c r="AU320" s="24" t="s">
        <v>91</v>
      </c>
    </row>
    <row r="321" s="1" customFormat="1">
      <c r="B321" s="47"/>
      <c r="D321" s="215" t="s">
        <v>155</v>
      </c>
      <c r="F321" s="219" t="s">
        <v>503</v>
      </c>
      <c r="I321" s="217"/>
      <c r="L321" s="47"/>
      <c r="M321" s="218"/>
      <c r="N321" s="48"/>
      <c r="O321" s="48"/>
      <c r="P321" s="48"/>
      <c r="Q321" s="48"/>
      <c r="R321" s="48"/>
      <c r="S321" s="48"/>
      <c r="T321" s="86"/>
      <c r="AT321" s="24" t="s">
        <v>155</v>
      </c>
      <c r="AU321" s="24" t="s">
        <v>91</v>
      </c>
    </row>
    <row r="322" s="11" customFormat="1">
      <c r="B322" s="220"/>
      <c r="D322" s="215" t="s">
        <v>157</v>
      </c>
      <c r="E322" s="221" t="s">
        <v>5</v>
      </c>
      <c r="F322" s="222" t="s">
        <v>504</v>
      </c>
      <c r="H322" s="223">
        <v>8</v>
      </c>
      <c r="I322" s="224"/>
      <c r="L322" s="220"/>
      <c r="M322" s="225"/>
      <c r="N322" s="226"/>
      <c r="O322" s="226"/>
      <c r="P322" s="226"/>
      <c r="Q322" s="226"/>
      <c r="R322" s="226"/>
      <c r="S322" s="226"/>
      <c r="T322" s="227"/>
      <c r="AT322" s="221" t="s">
        <v>157</v>
      </c>
      <c r="AU322" s="221" t="s">
        <v>91</v>
      </c>
      <c r="AV322" s="11" t="s">
        <v>91</v>
      </c>
      <c r="AW322" s="11" t="s">
        <v>45</v>
      </c>
      <c r="AX322" s="11" t="s">
        <v>87</v>
      </c>
      <c r="AY322" s="221" t="s">
        <v>144</v>
      </c>
    </row>
    <row r="323" s="10" customFormat="1" ht="29.88" customHeight="1">
      <c r="B323" s="189"/>
      <c r="D323" s="190" t="s">
        <v>81</v>
      </c>
      <c r="E323" s="200" t="s">
        <v>166</v>
      </c>
      <c r="F323" s="200" t="s">
        <v>505</v>
      </c>
      <c r="I323" s="192"/>
      <c r="J323" s="201">
        <f>BK323</f>
        <v>0</v>
      </c>
      <c r="L323" s="189"/>
      <c r="M323" s="194"/>
      <c r="N323" s="195"/>
      <c r="O323" s="195"/>
      <c r="P323" s="196">
        <f>SUM(P324:P371)</f>
        <v>0</v>
      </c>
      <c r="Q323" s="195"/>
      <c r="R323" s="196">
        <f>SUM(R324:R371)</f>
        <v>0.67718947109999994</v>
      </c>
      <c r="S323" s="195"/>
      <c r="T323" s="197">
        <f>SUM(T324:T371)</f>
        <v>0</v>
      </c>
      <c r="AR323" s="190" t="s">
        <v>87</v>
      </c>
      <c r="AT323" s="198" t="s">
        <v>81</v>
      </c>
      <c r="AU323" s="198" t="s">
        <v>87</v>
      </c>
      <c r="AY323" s="190" t="s">
        <v>144</v>
      </c>
      <c r="BK323" s="199">
        <f>SUM(BK324:BK371)</f>
        <v>0</v>
      </c>
    </row>
    <row r="324" s="1" customFormat="1" ht="16.5" customHeight="1">
      <c r="B324" s="202"/>
      <c r="C324" s="203" t="s">
        <v>506</v>
      </c>
      <c r="D324" s="203" t="s">
        <v>146</v>
      </c>
      <c r="E324" s="204" t="s">
        <v>507</v>
      </c>
      <c r="F324" s="205" t="s">
        <v>508</v>
      </c>
      <c r="G324" s="206" t="s">
        <v>198</v>
      </c>
      <c r="H324" s="207">
        <v>3.6960000000000002</v>
      </c>
      <c r="I324" s="208"/>
      <c r="J324" s="209">
        <f>ROUND(I324*H324,2)</f>
        <v>0</v>
      </c>
      <c r="K324" s="205" t="s">
        <v>150</v>
      </c>
      <c r="L324" s="47"/>
      <c r="M324" s="210" t="s">
        <v>5</v>
      </c>
      <c r="N324" s="211" t="s">
        <v>53</v>
      </c>
      <c r="O324" s="48"/>
      <c r="P324" s="212">
        <f>O324*H324</f>
        <v>0</v>
      </c>
      <c r="Q324" s="212">
        <v>0</v>
      </c>
      <c r="R324" s="212">
        <f>Q324*H324</f>
        <v>0</v>
      </c>
      <c r="S324" s="212">
        <v>0</v>
      </c>
      <c r="T324" s="213">
        <f>S324*H324</f>
        <v>0</v>
      </c>
      <c r="AR324" s="24" t="s">
        <v>151</v>
      </c>
      <c r="AT324" s="24" t="s">
        <v>146</v>
      </c>
      <c r="AU324" s="24" t="s">
        <v>91</v>
      </c>
      <c r="AY324" s="24" t="s">
        <v>144</v>
      </c>
      <c r="BE324" s="214">
        <f>IF(N324="základní",J324,0)</f>
        <v>0</v>
      </c>
      <c r="BF324" s="214">
        <f>IF(N324="snížená",J324,0)</f>
        <v>0</v>
      </c>
      <c r="BG324" s="214">
        <f>IF(N324="zákl. přenesená",J324,0)</f>
        <v>0</v>
      </c>
      <c r="BH324" s="214">
        <f>IF(N324="sníž. přenesená",J324,0)</f>
        <v>0</v>
      </c>
      <c r="BI324" s="214">
        <f>IF(N324="nulová",J324,0)</f>
        <v>0</v>
      </c>
      <c r="BJ324" s="24" t="s">
        <v>87</v>
      </c>
      <c r="BK324" s="214">
        <f>ROUND(I324*H324,2)</f>
        <v>0</v>
      </c>
      <c r="BL324" s="24" t="s">
        <v>151</v>
      </c>
      <c r="BM324" s="24" t="s">
        <v>509</v>
      </c>
    </row>
    <row r="325" s="1" customFormat="1">
      <c r="B325" s="47"/>
      <c r="D325" s="215" t="s">
        <v>153</v>
      </c>
      <c r="F325" s="216" t="s">
        <v>510</v>
      </c>
      <c r="I325" s="217"/>
      <c r="L325" s="47"/>
      <c r="M325" s="218"/>
      <c r="N325" s="48"/>
      <c r="O325" s="48"/>
      <c r="P325" s="48"/>
      <c r="Q325" s="48"/>
      <c r="R325" s="48"/>
      <c r="S325" s="48"/>
      <c r="T325" s="86"/>
      <c r="AT325" s="24" t="s">
        <v>153</v>
      </c>
      <c r="AU325" s="24" t="s">
        <v>91</v>
      </c>
    </row>
    <row r="326" s="1" customFormat="1">
      <c r="B326" s="47"/>
      <c r="D326" s="215" t="s">
        <v>155</v>
      </c>
      <c r="F326" s="219" t="s">
        <v>511</v>
      </c>
      <c r="I326" s="217"/>
      <c r="L326" s="47"/>
      <c r="M326" s="218"/>
      <c r="N326" s="48"/>
      <c r="O326" s="48"/>
      <c r="P326" s="48"/>
      <c r="Q326" s="48"/>
      <c r="R326" s="48"/>
      <c r="S326" s="48"/>
      <c r="T326" s="86"/>
      <c r="AT326" s="24" t="s">
        <v>155</v>
      </c>
      <c r="AU326" s="24" t="s">
        <v>91</v>
      </c>
    </row>
    <row r="327" s="11" customFormat="1">
      <c r="B327" s="220"/>
      <c r="D327" s="215" t="s">
        <v>157</v>
      </c>
      <c r="E327" s="221" t="s">
        <v>5</v>
      </c>
      <c r="F327" s="222" t="s">
        <v>512</v>
      </c>
      <c r="H327" s="223">
        <v>3.6960000000000002</v>
      </c>
      <c r="I327" s="224"/>
      <c r="L327" s="220"/>
      <c r="M327" s="225"/>
      <c r="N327" s="226"/>
      <c r="O327" s="226"/>
      <c r="P327" s="226"/>
      <c r="Q327" s="226"/>
      <c r="R327" s="226"/>
      <c r="S327" s="226"/>
      <c r="T327" s="227"/>
      <c r="AT327" s="221" t="s">
        <v>157</v>
      </c>
      <c r="AU327" s="221" t="s">
        <v>91</v>
      </c>
      <c r="AV327" s="11" t="s">
        <v>91</v>
      </c>
      <c r="AW327" s="11" t="s">
        <v>45</v>
      </c>
      <c r="AX327" s="11" t="s">
        <v>87</v>
      </c>
      <c r="AY327" s="221" t="s">
        <v>144</v>
      </c>
    </row>
    <row r="328" s="1" customFormat="1" ht="16.5" customHeight="1">
      <c r="B328" s="202"/>
      <c r="C328" s="203" t="s">
        <v>513</v>
      </c>
      <c r="D328" s="203" t="s">
        <v>146</v>
      </c>
      <c r="E328" s="204" t="s">
        <v>514</v>
      </c>
      <c r="F328" s="205" t="s">
        <v>515</v>
      </c>
      <c r="G328" s="206" t="s">
        <v>198</v>
      </c>
      <c r="H328" s="207">
        <v>2.3999999999999999</v>
      </c>
      <c r="I328" s="208"/>
      <c r="J328" s="209">
        <f>ROUND(I328*H328,2)</f>
        <v>0</v>
      </c>
      <c r="K328" s="205" t="s">
        <v>150</v>
      </c>
      <c r="L328" s="47"/>
      <c r="M328" s="210" t="s">
        <v>5</v>
      </c>
      <c r="N328" s="211" t="s">
        <v>53</v>
      </c>
      <c r="O328" s="48"/>
      <c r="P328" s="212">
        <f>O328*H328</f>
        <v>0</v>
      </c>
      <c r="Q328" s="212">
        <v>0</v>
      </c>
      <c r="R328" s="212">
        <f>Q328*H328</f>
        <v>0</v>
      </c>
      <c r="S328" s="212">
        <v>0</v>
      </c>
      <c r="T328" s="213">
        <f>S328*H328</f>
        <v>0</v>
      </c>
      <c r="AR328" s="24" t="s">
        <v>151</v>
      </c>
      <c r="AT328" s="24" t="s">
        <v>146</v>
      </c>
      <c r="AU328" s="24" t="s">
        <v>91</v>
      </c>
      <c r="AY328" s="24" t="s">
        <v>144</v>
      </c>
      <c r="BE328" s="214">
        <f>IF(N328="základní",J328,0)</f>
        <v>0</v>
      </c>
      <c r="BF328" s="214">
        <f>IF(N328="snížená",J328,0)</f>
        <v>0</v>
      </c>
      <c r="BG328" s="214">
        <f>IF(N328="zákl. přenesená",J328,0)</f>
        <v>0</v>
      </c>
      <c r="BH328" s="214">
        <f>IF(N328="sníž. přenesená",J328,0)</f>
        <v>0</v>
      </c>
      <c r="BI328" s="214">
        <f>IF(N328="nulová",J328,0)</f>
        <v>0</v>
      </c>
      <c r="BJ328" s="24" t="s">
        <v>87</v>
      </c>
      <c r="BK328" s="214">
        <f>ROUND(I328*H328,2)</f>
        <v>0</v>
      </c>
      <c r="BL328" s="24" t="s">
        <v>151</v>
      </c>
      <c r="BM328" s="24" t="s">
        <v>516</v>
      </c>
    </row>
    <row r="329" s="1" customFormat="1">
      <c r="B329" s="47"/>
      <c r="D329" s="215" t="s">
        <v>153</v>
      </c>
      <c r="F329" s="216" t="s">
        <v>517</v>
      </c>
      <c r="I329" s="217"/>
      <c r="L329" s="47"/>
      <c r="M329" s="218"/>
      <c r="N329" s="48"/>
      <c r="O329" s="48"/>
      <c r="P329" s="48"/>
      <c r="Q329" s="48"/>
      <c r="R329" s="48"/>
      <c r="S329" s="48"/>
      <c r="T329" s="86"/>
      <c r="AT329" s="24" t="s">
        <v>153</v>
      </c>
      <c r="AU329" s="24" t="s">
        <v>91</v>
      </c>
    </row>
    <row r="330" s="1" customFormat="1">
      <c r="B330" s="47"/>
      <c r="D330" s="215" t="s">
        <v>155</v>
      </c>
      <c r="F330" s="219" t="s">
        <v>518</v>
      </c>
      <c r="I330" s="217"/>
      <c r="L330" s="47"/>
      <c r="M330" s="218"/>
      <c r="N330" s="48"/>
      <c r="O330" s="48"/>
      <c r="P330" s="48"/>
      <c r="Q330" s="48"/>
      <c r="R330" s="48"/>
      <c r="S330" s="48"/>
      <c r="T330" s="86"/>
      <c r="AT330" s="24" t="s">
        <v>155</v>
      </c>
      <c r="AU330" s="24" t="s">
        <v>91</v>
      </c>
    </row>
    <row r="331" s="11" customFormat="1">
      <c r="B331" s="220"/>
      <c r="D331" s="215" t="s">
        <v>157</v>
      </c>
      <c r="E331" s="221" t="s">
        <v>5</v>
      </c>
      <c r="F331" s="222" t="s">
        <v>519</v>
      </c>
      <c r="H331" s="223">
        <v>2.3999999999999999</v>
      </c>
      <c r="I331" s="224"/>
      <c r="L331" s="220"/>
      <c r="M331" s="225"/>
      <c r="N331" s="226"/>
      <c r="O331" s="226"/>
      <c r="P331" s="226"/>
      <c r="Q331" s="226"/>
      <c r="R331" s="226"/>
      <c r="S331" s="226"/>
      <c r="T331" s="227"/>
      <c r="AT331" s="221" t="s">
        <v>157</v>
      </c>
      <c r="AU331" s="221" t="s">
        <v>91</v>
      </c>
      <c r="AV331" s="11" t="s">
        <v>91</v>
      </c>
      <c r="AW331" s="11" t="s">
        <v>45</v>
      </c>
      <c r="AX331" s="11" t="s">
        <v>87</v>
      </c>
      <c r="AY331" s="221" t="s">
        <v>144</v>
      </c>
    </row>
    <row r="332" s="1" customFormat="1" ht="25.5" customHeight="1">
      <c r="B332" s="202"/>
      <c r="C332" s="203" t="s">
        <v>520</v>
      </c>
      <c r="D332" s="203" t="s">
        <v>146</v>
      </c>
      <c r="E332" s="204" t="s">
        <v>521</v>
      </c>
      <c r="F332" s="205" t="s">
        <v>522</v>
      </c>
      <c r="G332" s="206" t="s">
        <v>161</v>
      </c>
      <c r="H332" s="207">
        <v>18.745000000000001</v>
      </c>
      <c r="I332" s="208"/>
      <c r="J332" s="209">
        <f>ROUND(I332*H332,2)</f>
        <v>0</v>
      </c>
      <c r="K332" s="205" t="s">
        <v>150</v>
      </c>
      <c r="L332" s="47"/>
      <c r="M332" s="210" t="s">
        <v>5</v>
      </c>
      <c r="N332" s="211" t="s">
        <v>53</v>
      </c>
      <c r="O332" s="48"/>
      <c r="P332" s="212">
        <f>O332*H332</f>
        <v>0</v>
      </c>
      <c r="Q332" s="212">
        <v>0.0038827000000000002</v>
      </c>
      <c r="R332" s="212">
        <f>Q332*H332</f>
        <v>0.072781211500000012</v>
      </c>
      <c r="S332" s="212">
        <v>0</v>
      </c>
      <c r="T332" s="213">
        <f>S332*H332</f>
        <v>0</v>
      </c>
      <c r="AR332" s="24" t="s">
        <v>151</v>
      </c>
      <c r="AT332" s="24" t="s">
        <v>146</v>
      </c>
      <c r="AU332" s="24" t="s">
        <v>91</v>
      </c>
      <c r="AY332" s="24" t="s">
        <v>144</v>
      </c>
      <c r="BE332" s="214">
        <f>IF(N332="základní",J332,0)</f>
        <v>0</v>
      </c>
      <c r="BF332" s="214">
        <f>IF(N332="snížená",J332,0)</f>
        <v>0</v>
      </c>
      <c r="BG332" s="214">
        <f>IF(N332="zákl. přenesená",J332,0)</f>
        <v>0</v>
      </c>
      <c r="BH332" s="214">
        <f>IF(N332="sníž. přenesená",J332,0)</f>
        <v>0</v>
      </c>
      <c r="BI332" s="214">
        <f>IF(N332="nulová",J332,0)</f>
        <v>0</v>
      </c>
      <c r="BJ332" s="24" t="s">
        <v>87</v>
      </c>
      <c r="BK332" s="214">
        <f>ROUND(I332*H332,2)</f>
        <v>0</v>
      </c>
      <c r="BL332" s="24" t="s">
        <v>151</v>
      </c>
      <c r="BM332" s="24" t="s">
        <v>523</v>
      </c>
    </row>
    <row r="333" s="1" customFormat="1">
      <c r="B333" s="47"/>
      <c r="D333" s="215" t="s">
        <v>153</v>
      </c>
      <c r="F333" s="216" t="s">
        <v>524</v>
      </c>
      <c r="I333" s="217"/>
      <c r="L333" s="47"/>
      <c r="M333" s="218"/>
      <c r="N333" s="48"/>
      <c r="O333" s="48"/>
      <c r="P333" s="48"/>
      <c r="Q333" s="48"/>
      <c r="R333" s="48"/>
      <c r="S333" s="48"/>
      <c r="T333" s="86"/>
      <c r="AT333" s="24" t="s">
        <v>153</v>
      </c>
      <c r="AU333" s="24" t="s">
        <v>91</v>
      </c>
    </row>
    <row r="334" s="1" customFormat="1">
      <c r="B334" s="47"/>
      <c r="D334" s="215" t="s">
        <v>155</v>
      </c>
      <c r="F334" s="219" t="s">
        <v>525</v>
      </c>
      <c r="I334" s="217"/>
      <c r="L334" s="47"/>
      <c r="M334" s="218"/>
      <c r="N334" s="48"/>
      <c r="O334" s="48"/>
      <c r="P334" s="48"/>
      <c r="Q334" s="48"/>
      <c r="R334" s="48"/>
      <c r="S334" s="48"/>
      <c r="T334" s="86"/>
      <c r="AT334" s="24" t="s">
        <v>155</v>
      </c>
      <c r="AU334" s="24" t="s">
        <v>91</v>
      </c>
    </row>
    <row r="335" s="11" customFormat="1">
      <c r="B335" s="220"/>
      <c r="D335" s="215" t="s">
        <v>157</v>
      </c>
      <c r="E335" s="221" t="s">
        <v>5</v>
      </c>
      <c r="F335" s="222" t="s">
        <v>526</v>
      </c>
      <c r="H335" s="223">
        <v>15.225</v>
      </c>
      <c r="I335" s="224"/>
      <c r="L335" s="220"/>
      <c r="M335" s="225"/>
      <c r="N335" s="226"/>
      <c r="O335" s="226"/>
      <c r="P335" s="226"/>
      <c r="Q335" s="226"/>
      <c r="R335" s="226"/>
      <c r="S335" s="226"/>
      <c r="T335" s="227"/>
      <c r="AT335" s="221" t="s">
        <v>157</v>
      </c>
      <c r="AU335" s="221" t="s">
        <v>91</v>
      </c>
      <c r="AV335" s="11" t="s">
        <v>91</v>
      </c>
      <c r="AW335" s="11" t="s">
        <v>45</v>
      </c>
      <c r="AX335" s="11" t="s">
        <v>82</v>
      </c>
      <c r="AY335" s="221" t="s">
        <v>144</v>
      </c>
    </row>
    <row r="336" s="11" customFormat="1">
      <c r="B336" s="220"/>
      <c r="D336" s="215" t="s">
        <v>157</v>
      </c>
      <c r="E336" s="221" t="s">
        <v>5</v>
      </c>
      <c r="F336" s="222" t="s">
        <v>527</v>
      </c>
      <c r="H336" s="223">
        <v>3.52</v>
      </c>
      <c r="I336" s="224"/>
      <c r="L336" s="220"/>
      <c r="M336" s="225"/>
      <c r="N336" s="226"/>
      <c r="O336" s="226"/>
      <c r="P336" s="226"/>
      <c r="Q336" s="226"/>
      <c r="R336" s="226"/>
      <c r="S336" s="226"/>
      <c r="T336" s="227"/>
      <c r="AT336" s="221" t="s">
        <v>157</v>
      </c>
      <c r="AU336" s="221" t="s">
        <v>91</v>
      </c>
      <c r="AV336" s="11" t="s">
        <v>91</v>
      </c>
      <c r="AW336" s="11" t="s">
        <v>45</v>
      </c>
      <c r="AX336" s="11" t="s">
        <v>82</v>
      </c>
      <c r="AY336" s="221" t="s">
        <v>144</v>
      </c>
    </row>
    <row r="337" s="12" customFormat="1">
      <c r="B337" s="228"/>
      <c r="D337" s="215" t="s">
        <v>157</v>
      </c>
      <c r="E337" s="229" t="s">
        <v>5</v>
      </c>
      <c r="F337" s="230" t="s">
        <v>211</v>
      </c>
      <c r="H337" s="231">
        <v>18.745000000000001</v>
      </c>
      <c r="I337" s="232"/>
      <c r="L337" s="228"/>
      <c r="M337" s="233"/>
      <c r="N337" s="234"/>
      <c r="O337" s="234"/>
      <c r="P337" s="234"/>
      <c r="Q337" s="234"/>
      <c r="R337" s="234"/>
      <c r="S337" s="234"/>
      <c r="T337" s="235"/>
      <c r="AT337" s="229" t="s">
        <v>157</v>
      </c>
      <c r="AU337" s="229" t="s">
        <v>91</v>
      </c>
      <c r="AV337" s="12" t="s">
        <v>151</v>
      </c>
      <c r="AW337" s="12" t="s">
        <v>45</v>
      </c>
      <c r="AX337" s="12" t="s">
        <v>87</v>
      </c>
      <c r="AY337" s="229" t="s">
        <v>144</v>
      </c>
    </row>
    <row r="338" s="1" customFormat="1" ht="16.5" customHeight="1">
      <c r="B338" s="202"/>
      <c r="C338" s="203" t="s">
        <v>528</v>
      </c>
      <c r="D338" s="203" t="s">
        <v>146</v>
      </c>
      <c r="E338" s="204" t="s">
        <v>529</v>
      </c>
      <c r="F338" s="205" t="s">
        <v>530</v>
      </c>
      <c r="G338" s="206" t="s">
        <v>161</v>
      </c>
      <c r="H338" s="207">
        <v>18.745000000000001</v>
      </c>
      <c r="I338" s="208"/>
      <c r="J338" s="209">
        <f>ROUND(I338*H338,2)</f>
        <v>0</v>
      </c>
      <c r="K338" s="205" t="s">
        <v>150</v>
      </c>
      <c r="L338" s="47"/>
      <c r="M338" s="210" t="s">
        <v>5</v>
      </c>
      <c r="N338" s="211" t="s">
        <v>53</v>
      </c>
      <c r="O338" s="48"/>
      <c r="P338" s="212">
        <f>O338*H338</f>
        <v>0</v>
      </c>
      <c r="Q338" s="212">
        <v>3.6000000000000001E-05</v>
      </c>
      <c r="R338" s="212">
        <f>Q338*H338</f>
        <v>0.00067482000000000002</v>
      </c>
      <c r="S338" s="212">
        <v>0</v>
      </c>
      <c r="T338" s="213">
        <f>S338*H338</f>
        <v>0</v>
      </c>
      <c r="AR338" s="24" t="s">
        <v>151</v>
      </c>
      <c r="AT338" s="24" t="s">
        <v>146</v>
      </c>
      <c r="AU338" s="24" t="s">
        <v>91</v>
      </c>
      <c r="AY338" s="24" t="s">
        <v>144</v>
      </c>
      <c r="BE338" s="214">
        <f>IF(N338="základní",J338,0)</f>
        <v>0</v>
      </c>
      <c r="BF338" s="214">
        <f>IF(N338="snížená",J338,0)</f>
        <v>0</v>
      </c>
      <c r="BG338" s="214">
        <f>IF(N338="zákl. přenesená",J338,0)</f>
        <v>0</v>
      </c>
      <c r="BH338" s="214">
        <f>IF(N338="sníž. přenesená",J338,0)</f>
        <v>0</v>
      </c>
      <c r="BI338" s="214">
        <f>IF(N338="nulová",J338,0)</f>
        <v>0</v>
      </c>
      <c r="BJ338" s="24" t="s">
        <v>87</v>
      </c>
      <c r="BK338" s="214">
        <f>ROUND(I338*H338,2)</f>
        <v>0</v>
      </c>
      <c r="BL338" s="24" t="s">
        <v>151</v>
      </c>
      <c r="BM338" s="24" t="s">
        <v>531</v>
      </c>
    </row>
    <row r="339" s="1" customFormat="1">
      <c r="B339" s="47"/>
      <c r="D339" s="215" t="s">
        <v>153</v>
      </c>
      <c r="F339" s="216" t="s">
        <v>532</v>
      </c>
      <c r="I339" s="217"/>
      <c r="L339" s="47"/>
      <c r="M339" s="218"/>
      <c r="N339" s="48"/>
      <c r="O339" s="48"/>
      <c r="P339" s="48"/>
      <c r="Q339" s="48"/>
      <c r="R339" s="48"/>
      <c r="S339" s="48"/>
      <c r="T339" s="86"/>
      <c r="AT339" s="24" t="s">
        <v>153</v>
      </c>
      <c r="AU339" s="24" t="s">
        <v>91</v>
      </c>
    </row>
    <row r="340" s="1" customFormat="1">
      <c r="B340" s="47"/>
      <c r="D340" s="215" t="s">
        <v>155</v>
      </c>
      <c r="F340" s="219" t="s">
        <v>525</v>
      </c>
      <c r="I340" s="217"/>
      <c r="L340" s="47"/>
      <c r="M340" s="218"/>
      <c r="N340" s="48"/>
      <c r="O340" s="48"/>
      <c r="P340" s="48"/>
      <c r="Q340" s="48"/>
      <c r="R340" s="48"/>
      <c r="S340" s="48"/>
      <c r="T340" s="86"/>
      <c r="AT340" s="24" t="s">
        <v>155</v>
      </c>
      <c r="AU340" s="24" t="s">
        <v>91</v>
      </c>
    </row>
    <row r="341" s="11" customFormat="1">
      <c r="B341" s="220"/>
      <c r="D341" s="215" t="s">
        <v>157</v>
      </c>
      <c r="E341" s="221" t="s">
        <v>5</v>
      </c>
      <c r="F341" s="222" t="s">
        <v>533</v>
      </c>
      <c r="H341" s="223">
        <v>18.745000000000001</v>
      </c>
      <c r="I341" s="224"/>
      <c r="L341" s="220"/>
      <c r="M341" s="225"/>
      <c r="N341" s="226"/>
      <c r="O341" s="226"/>
      <c r="P341" s="226"/>
      <c r="Q341" s="226"/>
      <c r="R341" s="226"/>
      <c r="S341" s="226"/>
      <c r="T341" s="227"/>
      <c r="AT341" s="221" t="s">
        <v>157</v>
      </c>
      <c r="AU341" s="221" t="s">
        <v>91</v>
      </c>
      <c r="AV341" s="11" t="s">
        <v>91</v>
      </c>
      <c r="AW341" s="11" t="s">
        <v>45</v>
      </c>
      <c r="AX341" s="11" t="s">
        <v>87</v>
      </c>
      <c r="AY341" s="221" t="s">
        <v>144</v>
      </c>
    </row>
    <row r="342" s="1" customFormat="1" ht="25.5" customHeight="1">
      <c r="B342" s="202"/>
      <c r="C342" s="203" t="s">
        <v>534</v>
      </c>
      <c r="D342" s="203" t="s">
        <v>146</v>
      </c>
      <c r="E342" s="204" t="s">
        <v>535</v>
      </c>
      <c r="F342" s="205" t="s">
        <v>536</v>
      </c>
      <c r="G342" s="206" t="s">
        <v>161</v>
      </c>
      <c r="H342" s="207">
        <v>19.120000000000001</v>
      </c>
      <c r="I342" s="208"/>
      <c r="J342" s="209">
        <f>ROUND(I342*H342,2)</f>
        <v>0</v>
      </c>
      <c r="K342" s="205" t="s">
        <v>150</v>
      </c>
      <c r="L342" s="47"/>
      <c r="M342" s="210" t="s">
        <v>5</v>
      </c>
      <c r="N342" s="211" t="s">
        <v>53</v>
      </c>
      <c r="O342" s="48"/>
      <c r="P342" s="212">
        <f>O342*H342</f>
        <v>0</v>
      </c>
      <c r="Q342" s="212">
        <v>0.0037377999999999999</v>
      </c>
      <c r="R342" s="212">
        <f>Q342*H342</f>
        <v>0.071466736000000003</v>
      </c>
      <c r="S342" s="212">
        <v>0</v>
      </c>
      <c r="T342" s="213">
        <f>S342*H342</f>
        <v>0</v>
      </c>
      <c r="AR342" s="24" t="s">
        <v>151</v>
      </c>
      <c r="AT342" s="24" t="s">
        <v>146</v>
      </c>
      <c r="AU342" s="24" t="s">
        <v>91</v>
      </c>
      <c r="AY342" s="24" t="s">
        <v>144</v>
      </c>
      <c r="BE342" s="214">
        <f>IF(N342="základní",J342,0)</f>
        <v>0</v>
      </c>
      <c r="BF342" s="214">
        <f>IF(N342="snížená",J342,0)</f>
        <v>0</v>
      </c>
      <c r="BG342" s="214">
        <f>IF(N342="zákl. přenesená",J342,0)</f>
        <v>0</v>
      </c>
      <c r="BH342" s="214">
        <f>IF(N342="sníž. přenesená",J342,0)</f>
        <v>0</v>
      </c>
      <c r="BI342" s="214">
        <f>IF(N342="nulová",J342,0)</f>
        <v>0</v>
      </c>
      <c r="BJ342" s="24" t="s">
        <v>87</v>
      </c>
      <c r="BK342" s="214">
        <f>ROUND(I342*H342,2)</f>
        <v>0</v>
      </c>
      <c r="BL342" s="24" t="s">
        <v>151</v>
      </c>
      <c r="BM342" s="24" t="s">
        <v>537</v>
      </c>
    </row>
    <row r="343" s="1" customFormat="1">
      <c r="B343" s="47"/>
      <c r="D343" s="215" t="s">
        <v>153</v>
      </c>
      <c r="F343" s="216" t="s">
        <v>538</v>
      </c>
      <c r="I343" s="217"/>
      <c r="L343" s="47"/>
      <c r="M343" s="218"/>
      <c r="N343" s="48"/>
      <c r="O343" s="48"/>
      <c r="P343" s="48"/>
      <c r="Q343" s="48"/>
      <c r="R343" s="48"/>
      <c r="S343" s="48"/>
      <c r="T343" s="86"/>
      <c r="AT343" s="24" t="s">
        <v>153</v>
      </c>
      <c r="AU343" s="24" t="s">
        <v>91</v>
      </c>
    </row>
    <row r="344" s="1" customFormat="1">
      <c r="B344" s="47"/>
      <c r="D344" s="215" t="s">
        <v>155</v>
      </c>
      <c r="F344" s="219" t="s">
        <v>539</v>
      </c>
      <c r="I344" s="217"/>
      <c r="L344" s="47"/>
      <c r="M344" s="218"/>
      <c r="N344" s="48"/>
      <c r="O344" s="48"/>
      <c r="P344" s="48"/>
      <c r="Q344" s="48"/>
      <c r="R344" s="48"/>
      <c r="S344" s="48"/>
      <c r="T344" s="86"/>
      <c r="AT344" s="24" t="s">
        <v>155</v>
      </c>
      <c r="AU344" s="24" t="s">
        <v>91</v>
      </c>
    </row>
    <row r="345" s="11" customFormat="1">
      <c r="B345" s="220"/>
      <c r="D345" s="215" t="s">
        <v>157</v>
      </c>
      <c r="E345" s="221" t="s">
        <v>5</v>
      </c>
      <c r="F345" s="222" t="s">
        <v>540</v>
      </c>
      <c r="H345" s="223">
        <v>16</v>
      </c>
      <c r="I345" s="224"/>
      <c r="L345" s="220"/>
      <c r="M345" s="225"/>
      <c r="N345" s="226"/>
      <c r="O345" s="226"/>
      <c r="P345" s="226"/>
      <c r="Q345" s="226"/>
      <c r="R345" s="226"/>
      <c r="S345" s="226"/>
      <c r="T345" s="227"/>
      <c r="AT345" s="221" t="s">
        <v>157</v>
      </c>
      <c r="AU345" s="221" t="s">
        <v>91</v>
      </c>
      <c r="AV345" s="11" t="s">
        <v>91</v>
      </c>
      <c r="AW345" s="11" t="s">
        <v>45</v>
      </c>
      <c r="AX345" s="11" t="s">
        <v>82</v>
      </c>
      <c r="AY345" s="221" t="s">
        <v>144</v>
      </c>
    </row>
    <row r="346" s="11" customFormat="1">
      <c r="B346" s="220"/>
      <c r="D346" s="215" t="s">
        <v>157</v>
      </c>
      <c r="E346" s="221" t="s">
        <v>5</v>
      </c>
      <c r="F346" s="222" t="s">
        <v>541</v>
      </c>
      <c r="H346" s="223">
        <v>3.1200000000000001</v>
      </c>
      <c r="I346" s="224"/>
      <c r="L346" s="220"/>
      <c r="M346" s="225"/>
      <c r="N346" s="226"/>
      <c r="O346" s="226"/>
      <c r="P346" s="226"/>
      <c r="Q346" s="226"/>
      <c r="R346" s="226"/>
      <c r="S346" s="226"/>
      <c r="T346" s="227"/>
      <c r="AT346" s="221" t="s">
        <v>157</v>
      </c>
      <c r="AU346" s="221" t="s">
        <v>91</v>
      </c>
      <c r="AV346" s="11" t="s">
        <v>91</v>
      </c>
      <c r="AW346" s="11" t="s">
        <v>45</v>
      </c>
      <c r="AX346" s="11" t="s">
        <v>82</v>
      </c>
      <c r="AY346" s="221" t="s">
        <v>144</v>
      </c>
    </row>
    <row r="347" s="12" customFormat="1">
      <c r="B347" s="228"/>
      <c r="D347" s="215" t="s">
        <v>157</v>
      </c>
      <c r="E347" s="229" t="s">
        <v>5</v>
      </c>
      <c r="F347" s="230" t="s">
        <v>211</v>
      </c>
      <c r="H347" s="231">
        <v>19.120000000000001</v>
      </c>
      <c r="I347" s="232"/>
      <c r="L347" s="228"/>
      <c r="M347" s="233"/>
      <c r="N347" s="234"/>
      <c r="O347" s="234"/>
      <c r="P347" s="234"/>
      <c r="Q347" s="234"/>
      <c r="R347" s="234"/>
      <c r="S347" s="234"/>
      <c r="T347" s="235"/>
      <c r="AT347" s="229" t="s">
        <v>157</v>
      </c>
      <c r="AU347" s="229" t="s">
        <v>91</v>
      </c>
      <c r="AV347" s="12" t="s">
        <v>151</v>
      </c>
      <c r="AW347" s="12" t="s">
        <v>45</v>
      </c>
      <c r="AX347" s="12" t="s">
        <v>87</v>
      </c>
      <c r="AY347" s="229" t="s">
        <v>144</v>
      </c>
    </row>
    <row r="348" s="1" customFormat="1" ht="25.5" customHeight="1">
      <c r="B348" s="202"/>
      <c r="C348" s="203" t="s">
        <v>542</v>
      </c>
      <c r="D348" s="203" t="s">
        <v>146</v>
      </c>
      <c r="E348" s="204" t="s">
        <v>543</v>
      </c>
      <c r="F348" s="205" t="s">
        <v>544</v>
      </c>
      <c r="G348" s="206" t="s">
        <v>161</v>
      </c>
      <c r="H348" s="207">
        <v>19.120000000000001</v>
      </c>
      <c r="I348" s="208"/>
      <c r="J348" s="209">
        <f>ROUND(I348*H348,2)</f>
        <v>0</v>
      </c>
      <c r="K348" s="205" t="s">
        <v>150</v>
      </c>
      <c r="L348" s="47"/>
      <c r="M348" s="210" t="s">
        <v>5</v>
      </c>
      <c r="N348" s="211" t="s">
        <v>53</v>
      </c>
      <c r="O348" s="48"/>
      <c r="P348" s="212">
        <f>O348*H348</f>
        <v>0</v>
      </c>
      <c r="Q348" s="212">
        <v>3.6000000000000001E-05</v>
      </c>
      <c r="R348" s="212">
        <f>Q348*H348</f>
        <v>0.00068832000000000008</v>
      </c>
      <c r="S348" s="212">
        <v>0</v>
      </c>
      <c r="T348" s="213">
        <f>S348*H348</f>
        <v>0</v>
      </c>
      <c r="AR348" s="24" t="s">
        <v>151</v>
      </c>
      <c r="AT348" s="24" t="s">
        <v>146</v>
      </c>
      <c r="AU348" s="24" t="s">
        <v>91</v>
      </c>
      <c r="AY348" s="24" t="s">
        <v>144</v>
      </c>
      <c r="BE348" s="214">
        <f>IF(N348="základní",J348,0)</f>
        <v>0</v>
      </c>
      <c r="BF348" s="214">
        <f>IF(N348="snížená",J348,0)</f>
        <v>0</v>
      </c>
      <c r="BG348" s="214">
        <f>IF(N348="zákl. přenesená",J348,0)</f>
        <v>0</v>
      </c>
      <c r="BH348" s="214">
        <f>IF(N348="sníž. přenesená",J348,0)</f>
        <v>0</v>
      </c>
      <c r="BI348" s="214">
        <f>IF(N348="nulová",J348,0)</f>
        <v>0</v>
      </c>
      <c r="BJ348" s="24" t="s">
        <v>87</v>
      </c>
      <c r="BK348" s="214">
        <f>ROUND(I348*H348,2)</f>
        <v>0</v>
      </c>
      <c r="BL348" s="24" t="s">
        <v>151</v>
      </c>
      <c r="BM348" s="24" t="s">
        <v>545</v>
      </c>
    </row>
    <row r="349" s="1" customFormat="1">
      <c r="B349" s="47"/>
      <c r="D349" s="215" t="s">
        <v>153</v>
      </c>
      <c r="F349" s="216" t="s">
        <v>546</v>
      </c>
      <c r="I349" s="217"/>
      <c r="L349" s="47"/>
      <c r="M349" s="218"/>
      <c r="N349" s="48"/>
      <c r="O349" s="48"/>
      <c r="P349" s="48"/>
      <c r="Q349" s="48"/>
      <c r="R349" s="48"/>
      <c r="S349" s="48"/>
      <c r="T349" s="86"/>
      <c r="AT349" s="24" t="s">
        <v>153</v>
      </c>
      <c r="AU349" s="24" t="s">
        <v>91</v>
      </c>
    </row>
    <row r="350" s="1" customFormat="1">
      <c r="B350" s="47"/>
      <c r="D350" s="215" t="s">
        <v>155</v>
      </c>
      <c r="F350" s="219" t="s">
        <v>539</v>
      </c>
      <c r="I350" s="217"/>
      <c r="L350" s="47"/>
      <c r="M350" s="218"/>
      <c r="N350" s="48"/>
      <c r="O350" s="48"/>
      <c r="P350" s="48"/>
      <c r="Q350" s="48"/>
      <c r="R350" s="48"/>
      <c r="S350" s="48"/>
      <c r="T350" s="86"/>
      <c r="AT350" s="24" t="s">
        <v>155</v>
      </c>
      <c r="AU350" s="24" t="s">
        <v>91</v>
      </c>
    </row>
    <row r="351" s="11" customFormat="1">
      <c r="B351" s="220"/>
      <c r="D351" s="215" t="s">
        <v>157</v>
      </c>
      <c r="E351" s="221" t="s">
        <v>5</v>
      </c>
      <c r="F351" s="222" t="s">
        <v>547</v>
      </c>
      <c r="H351" s="223">
        <v>19.120000000000001</v>
      </c>
      <c r="I351" s="224"/>
      <c r="L351" s="220"/>
      <c r="M351" s="225"/>
      <c r="N351" s="226"/>
      <c r="O351" s="226"/>
      <c r="P351" s="226"/>
      <c r="Q351" s="226"/>
      <c r="R351" s="226"/>
      <c r="S351" s="226"/>
      <c r="T351" s="227"/>
      <c r="AT351" s="221" t="s">
        <v>157</v>
      </c>
      <c r="AU351" s="221" t="s">
        <v>91</v>
      </c>
      <c r="AV351" s="11" t="s">
        <v>91</v>
      </c>
      <c r="AW351" s="11" t="s">
        <v>45</v>
      </c>
      <c r="AX351" s="11" t="s">
        <v>87</v>
      </c>
      <c r="AY351" s="221" t="s">
        <v>144</v>
      </c>
    </row>
    <row r="352" s="1" customFormat="1" ht="16.5" customHeight="1">
      <c r="B352" s="202"/>
      <c r="C352" s="203" t="s">
        <v>548</v>
      </c>
      <c r="D352" s="203" t="s">
        <v>146</v>
      </c>
      <c r="E352" s="204" t="s">
        <v>549</v>
      </c>
      <c r="F352" s="205" t="s">
        <v>550</v>
      </c>
      <c r="G352" s="206" t="s">
        <v>327</v>
      </c>
      <c r="H352" s="207">
        <v>0.29599999999999999</v>
      </c>
      <c r="I352" s="208"/>
      <c r="J352" s="209">
        <f>ROUND(I352*H352,2)</f>
        <v>0</v>
      </c>
      <c r="K352" s="205" t="s">
        <v>150</v>
      </c>
      <c r="L352" s="47"/>
      <c r="M352" s="210" t="s">
        <v>5</v>
      </c>
      <c r="N352" s="211" t="s">
        <v>53</v>
      </c>
      <c r="O352" s="48"/>
      <c r="P352" s="212">
        <f>O352*H352</f>
        <v>0</v>
      </c>
      <c r="Q352" s="212">
        <v>1.0383020000000001</v>
      </c>
      <c r="R352" s="212">
        <f>Q352*H352</f>
        <v>0.30733739199999999</v>
      </c>
      <c r="S352" s="212">
        <v>0</v>
      </c>
      <c r="T352" s="213">
        <f>S352*H352</f>
        <v>0</v>
      </c>
      <c r="AR352" s="24" t="s">
        <v>151</v>
      </c>
      <c r="AT352" s="24" t="s">
        <v>146</v>
      </c>
      <c r="AU352" s="24" t="s">
        <v>91</v>
      </c>
      <c r="AY352" s="24" t="s">
        <v>144</v>
      </c>
      <c r="BE352" s="214">
        <f>IF(N352="základní",J352,0)</f>
        <v>0</v>
      </c>
      <c r="BF352" s="214">
        <f>IF(N352="snížená",J352,0)</f>
        <v>0</v>
      </c>
      <c r="BG352" s="214">
        <f>IF(N352="zákl. přenesená",J352,0)</f>
        <v>0</v>
      </c>
      <c r="BH352" s="214">
        <f>IF(N352="sníž. přenesená",J352,0)</f>
        <v>0</v>
      </c>
      <c r="BI352" s="214">
        <f>IF(N352="nulová",J352,0)</f>
        <v>0</v>
      </c>
      <c r="BJ352" s="24" t="s">
        <v>87</v>
      </c>
      <c r="BK352" s="214">
        <f>ROUND(I352*H352,2)</f>
        <v>0</v>
      </c>
      <c r="BL352" s="24" t="s">
        <v>151</v>
      </c>
      <c r="BM352" s="24" t="s">
        <v>551</v>
      </c>
    </row>
    <row r="353" s="1" customFormat="1">
      <c r="B353" s="47"/>
      <c r="D353" s="215" t="s">
        <v>153</v>
      </c>
      <c r="F353" s="216" t="s">
        <v>552</v>
      </c>
      <c r="I353" s="217"/>
      <c r="L353" s="47"/>
      <c r="M353" s="218"/>
      <c r="N353" s="48"/>
      <c r="O353" s="48"/>
      <c r="P353" s="48"/>
      <c r="Q353" s="48"/>
      <c r="R353" s="48"/>
      <c r="S353" s="48"/>
      <c r="T353" s="86"/>
      <c r="AT353" s="24" t="s">
        <v>153</v>
      </c>
      <c r="AU353" s="24" t="s">
        <v>91</v>
      </c>
    </row>
    <row r="354" s="1" customFormat="1">
      <c r="B354" s="47"/>
      <c r="D354" s="215" t="s">
        <v>155</v>
      </c>
      <c r="F354" s="219" t="s">
        <v>553</v>
      </c>
      <c r="I354" s="217"/>
      <c r="L354" s="47"/>
      <c r="M354" s="218"/>
      <c r="N354" s="48"/>
      <c r="O354" s="48"/>
      <c r="P354" s="48"/>
      <c r="Q354" s="48"/>
      <c r="R354" s="48"/>
      <c r="S354" s="48"/>
      <c r="T354" s="86"/>
      <c r="AT354" s="24" t="s">
        <v>155</v>
      </c>
      <c r="AU354" s="24" t="s">
        <v>91</v>
      </c>
    </row>
    <row r="355" s="11" customFormat="1">
      <c r="B355" s="220"/>
      <c r="D355" s="215" t="s">
        <v>157</v>
      </c>
      <c r="E355" s="221" t="s">
        <v>5</v>
      </c>
      <c r="F355" s="222" t="s">
        <v>554</v>
      </c>
      <c r="H355" s="223">
        <v>0.29599999999999999</v>
      </c>
      <c r="I355" s="224"/>
      <c r="L355" s="220"/>
      <c r="M355" s="225"/>
      <c r="N355" s="226"/>
      <c r="O355" s="226"/>
      <c r="P355" s="226"/>
      <c r="Q355" s="226"/>
      <c r="R355" s="226"/>
      <c r="S355" s="226"/>
      <c r="T355" s="227"/>
      <c r="AT355" s="221" t="s">
        <v>157</v>
      </c>
      <c r="AU355" s="221" t="s">
        <v>91</v>
      </c>
      <c r="AV355" s="11" t="s">
        <v>91</v>
      </c>
      <c r="AW355" s="11" t="s">
        <v>45</v>
      </c>
      <c r="AX355" s="11" t="s">
        <v>87</v>
      </c>
      <c r="AY355" s="221" t="s">
        <v>144</v>
      </c>
    </row>
    <row r="356" s="1" customFormat="1" ht="16.5" customHeight="1">
      <c r="B356" s="202"/>
      <c r="C356" s="203" t="s">
        <v>555</v>
      </c>
      <c r="D356" s="203" t="s">
        <v>146</v>
      </c>
      <c r="E356" s="204" t="s">
        <v>556</v>
      </c>
      <c r="F356" s="205" t="s">
        <v>557</v>
      </c>
      <c r="G356" s="206" t="s">
        <v>327</v>
      </c>
      <c r="H356" s="207">
        <v>0.192</v>
      </c>
      <c r="I356" s="208"/>
      <c r="J356" s="209">
        <f>ROUND(I356*H356,2)</f>
        <v>0</v>
      </c>
      <c r="K356" s="205" t="s">
        <v>150</v>
      </c>
      <c r="L356" s="47"/>
      <c r="M356" s="210" t="s">
        <v>5</v>
      </c>
      <c r="N356" s="211" t="s">
        <v>53</v>
      </c>
      <c r="O356" s="48"/>
      <c r="P356" s="212">
        <f>O356*H356</f>
        <v>0</v>
      </c>
      <c r="Q356" s="212">
        <v>1.0763720000000001</v>
      </c>
      <c r="R356" s="212">
        <f>Q356*H356</f>
        <v>0.20666342400000001</v>
      </c>
      <c r="S356" s="212">
        <v>0</v>
      </c>
      <c r="T356" s="213">
        <f>S356*H356</f>
        <v>0</v>
      </c>
      <c r="AR356" s="24" t="s">
        <v>151</v>
      </c>
      <c r="AT356" s="24" t="s">
        <v>146</v>
      </c>
      <c r="AU356" s="24" t="s">
        <v>91</v>
      </c>
      <c r="AY356" s="24" t="s">
        <v>144</v>
      </c>
      <c r="BE356" s="214">
        <f>IF(N356="základní",J356,0)</f>
        <v>0</v>
      </c>
      <c r="BF356" s="214">
        <f>IF(N356="snížená",J356,0)</f>
        <v>0</v>
      </c>
      <c r="BG356" s="214">
        <f>IF(N356="zákl. přenesená",J356,0)</f>
        <v>0</v>
      </c>
      <c r="BH356" s="214">
        <f>IF(N356="sníž. přenesená",J356,0)</f>
        <v>0</v>
      </c>
      <c r="BI356" s="214">
        <f>IF(N356="nulová",J356,0)</f>
        <v>0</v>
      </c>
      <c r="BJ356" s="24" t="s">
        <v>87</v>
      </c>
      <c r="BK356" s="214">
        <f>ROUND(I356*H356,2)</f>
        <v>0</v>
      </c>
      <c r="BL356" s="24" t="s">
        <v>151</v>
      </c>
      <c r="BM356" s="24" t="s">
        <v>558</v>
      </c>
    </row>
    <row r="357" s="1" customFormat="1">
      <c r="B357" s="47"/>
      <c r="D357" s="215" t="s">
        <v>153</v>
      </c>
      <c r="F357" s="216" t="s">
        <v>559</v>
      </c>
      <c r="I357" s="217"/>
      <c r="L357" s="47"/>
      <c r="M357" s="218"/>
      <c r="N357" s="48"/>
      <c r="O357" s="48"/>
      <c r="P357" s="48"/>
      <c r="Q357" s="48"/>
      <c r="R357" s="48"/>
      <c r="S357" s="48"/>
      <c r="T357" s="86"/>
      <c r="AT357" s="24" t="s">
        <v>153</v>
      </c>
      <c r="AU357" s="24" t="s">
        <v>91</v>
      </c>
    </row>
    <row r="358" s="1" customFormat="1">
      <c r="B358" s="47"/>
      <c r="D358" s="215" t="s">
        <v>155</v>
      </c>
      <c r="F358" s="219" t="s">
        <v>553</v>
      </c>
      <c r="I358" s="217"/>
      <c r="L358" s="47"/>
      <c r="M358" s="218"/>
      <c r="N358" s="48"/>
      <c r="O358" s="48"/>
      <c r="P358" s="48"/>
      <c r="Q358" s="48"/>
      <c r="R358" s="48"/>
      <c r="S358" s="48"/>
      <c r="T358" s="86"/>
      <c r="AT358" s="24" t="s">
        <v>155</v>
      </c>
      <c r="AU358" s="24" t="s">
        <v>91</v>
      </c>
    </row>
    <row r="359" s="11" customFormat="1">
      <c r="B359" s="220"/>
      <c r="D359" s="215" t="s">
        <v>157</v>
      </c>
      <c r="E359" s="221" t="s">
        <v>5</v>
      </c>
      <c r="F359" s="222" t="s">
        <v>560</v>
      </c>
      <c r="H359" s="223">
        <v>0.192</v>
      </c>
      <c r="I359" s="224"/>
      <c r="L359" s="220"/>
      <c r="M359" s="225"/>
      <c r="N359" s="226"/>
      <c r="O359" s="226"/>
      <c r="P359" s="226"/>
      <c r="Q359" s="226"/>
      <c r="R359" s="226"/>
      <c r="S359" s="226"/>
      <c r="T359" s="227"/>
      <c r="AT359" s="221" t="s">
        <v>157</v>
      </c>
      <c r="AU359" s="221" t="s">
        <v>91</v>
      </c>
      <c r="AV359" s="11" t="s">
        <v>91</v>
      </c>
      <c r="AW359" s="11" t="s">
        <v>45</v>
      </c>
      <c r="AX359" s="11" t="s">
        <v>87</v>
      </c>
      <c r="AY359" s="221" t="s">
        <v>144</v>
      </c>
    </row>
    <row r="360" s="1" customFormat="1" ht="16.5" customHeight="1">
      <c r="B360" s="202"/>
      <c r="C360" s="203" t="s">
        <v>561</v>
      </c>
      <c r="D360" s="203" t="s">
        <v>146</v>
      </c>
      <c r="E360" s="204" t="s">
        <v>562</v>
      </c>
      <c r="F360" s="205" t="s">
        <v>563</v>
      </c>
      <c r="G360" s="206" t="s">
        <v>190</v>
      </c>
      <c r="H360" s="207">
        <v>1.3999999999999999</v>
      </c>
      <c r="I360" s="208"/>
      <c r="J360" s="209">
        <f>ROUND(I360*H360,2)</f>
        <v>0</v>
      </c>
      <c r="K360" s="205" t="s">
        <v>150</v>
      </c>
      <c r="L360" s="47"/>
      <c r="M360" s="210" t="s">
        <v>5</v>
      </c>
      <c r="N360" s="211" t="s">
        <v>53</v>
      </c>
      <c r="O360" s="48"/>
      <c r="P360" s="212">
        <f>O360*H360</f>
        <v>0</v>
      </c>
      <c r="Q360" s="212">
        <v>0.001146834</v>
      </c>
      <c r="R360" s="212">
        <f>Q360*H360</f>
        <v>0.0016055676</v>
      </c>
      <c r="S360" s="212">
        <v>0</v>
      </c>
      <c r="T360" s="213">
        <f>S360*H360</f>
        <v>0</v>
      </c>
      <c r="AR360" s="24" t="s">
        <v>151</v>
      </c>
      <c r="AT360" s="24" t="s">
        <v>146</v>
      </c>
      <c r="AU360" s="24" t="s">
        <v>91</v>
      </c>
      <c r="AY360" s="24" t="s">
        <v>144</v>
      </c>
      <c r="BE360" s="214">
        <f>IF(N360="základní",J360,0)</f>
        <v>0</v>
      </c>
      <c r="BF360" s="214">
        <f>IF(N360="snížená",J360,0)</f>
        <v>0</v>
      </c>
      <c r="BG360" s="214">
        <f>IF(N360="zákl. přenesená",J360,0)</f>
        <v>0</v>
      </c>
      <c r="BH360" s="214">
        <f>IF(N360="sníž. přenesená",J360,0)</f>
        <v>0</v>
      </c>
      <c r="BI360" s="214">
        <f>IF(N360="nulová",J360,0)</f>
        <v>0</v>
      </c>
      <c r="BJ360" s="24" t="s">
        <v>87</v>
      </c>
      <c r="BK360" s="214">
        <f>ROUND(I360*H360,2)</f>
        <v>0</v>
      </c>
      <c r="BL360" s="24" t="s">
        <v>151</v>
      </c>
      <c r="BM360" s="24" t="s">
        <v>564</v>
      </c>
    </row>
    <row r="361" s="1" customFormat="1">
      <c r="B361" s="47"/>
      <c r="D361" s="215" t="s">
        <v>153</v>
      </c>
      <c r="F361" s="216" t="s">
        <v>565</v>
      </c>
      <c r="I361" s="217"/>
      <c r="L361" s="47"/>
      <c r="M361" s="218"/>
      <c r="N361" s="48"/>
      <c r="O361" s="48"/>
      <c r="P361" s="48"/>
      <c r="Q361" s="48"/>
      <c r="R361" s="48"/>
      <c r="S361" s="48"/>
      <c r="T361" s="86"/>
      <c r="AT361" s="24" t="s">
        <v>153</v>
      </c>
      <c r="AU361" s="24" t="s">
        <v>91</v>
      </c>
    </row>
    <row r="362" s="1" customFormat="1">
      <c r="B362" s="47"/>
      <c r="D362" s="215" t="s">
        <v>155</v>
      </c>
      <c r="F362" s="219" t="s">
        <v>566</v>
      </c>
      <c r="I362" s="217"/>
      <c r="L362" s="47"/>
      <c r="M362" s="218"/>
      <c r="N362" s="48"/>
      <c r="O362" s="48"/>
      <c r="P362" s="48"/>
      <c r="Q362" s="48"/>
      <c r="R362" s="48"/>
      <c r="S362" s="48"/>
      <c r="T362" s="86"/>
      <c r="AT362" s="24" t="s">
        <v>155</v>
      </c>
      <c r="AU362" s="24" t="s">
        <v>91</v>
      </c>
    </row>
    <row r="363" s="11" customFormat="1">
      <c r="B363" s="220"/>
      <c r="D363" s="215" t="s">
        <v>157</v>
      </c>
      <c r="E363" s="221" t="s">
        <v>5</v>
      </c>
      <c r="F363" s="222" t="s">
        <v>567</v>
      </c>
      <c r="H363" s="223">
        <v>1.3999999999999999</v>
      </c>
      <c r="I363" s="224"/>
      <c r="L363" s="220"/>
      <c r="M363" s="225"/>
      <c r="N363" s="226"/>
      <c r="O363" s="226"/>
      <c r="P363" s="226"/>
      <c r="Q363" s="226"/>
      <c r="R363" s="226"/>
      <c r="S363" s="226"/>
      <c r="T363" s="227"/>
      <c r="AT363" s="221" t="s">
        <v>157</v>
      </c>
      <c r="AU363" s="221" t="s">
        <v>91</v>
      </c>
      <c r="AV363" s="11" t="s">
        <v>91</v>
      </c>
      <c r="AW363" s="11" t="s">
        <v>45</v>
      </c>
      <c r="AX363" s="11" t="s">
        <v>87</v>
      </c>
      <c r="AY363" s="221" t="s">
        <v>144</v>
      </c>
    </row>
    <row r="364" s="1" customFormat="1" ht="16.5" customHeight="1">
      <c r="B364" s="202"/>
      <c r="C364" s="203" t="s">
        <v>568</v>
      </c>
      <c r="D364" s="203" t="s">
        <v>146</v>
      </c>
      <c r="E364" s="204" t="s">
        <v>569</v>
      </c>
      <c r="F364" s="205" t="s">
        <v>570</v>
      </c>
      <c r="G364" s="206" t="s">
        <v>190</v>
      </c>
      <c r="H364" s="207">
        <v>48.399999999999999</v>
      </c>
      <c r="I364" s="208"/>
      <c r="J364" s="209">
        <f>ROUND(I364*H364,2)</f>
        <v>0</v>
      </c>
      <c r="K364" s="205" t="s">
        <v>150</v>
      </c>
      <c r="L364" s="47"/>
      <c r="M364" s="210" t="s">
        <v>5</v>
      </c>
      <c r="N364" s="211" t="s">
        <v>53</v>
      </c>
      <c r="O364" s="48"/>
      <c r="P364" s="212">
        <f>O364*H364</f>
        <v>0</v>
      </c>
      <c r="Q364" s="212">
        <v>0.00033</v>
      </c>
      <c r="R364" s="212">
        <f>Q364*H364</f>
        <v>0.015972</v>
      </c>
      <c r="S364" s="212">
        <v>0</v>
      </c>
      <c r="T364" s="213">
        <f>S364*H364</f>
        <v>0</v>
      </c>
      <c r="AR364" s="24" t="s">
        <v>151</v>
      </c>
      <c r="AT364" s="24" t="s">
        <v>146</v>
      </c>
      <c r="AU364" s="24" t="s">
        <v>91</v>
      </c>
      <c r="AY364" s="24" t="s">
        <v>144</v>
      </c>
      <c r="BE364" s="214">
        <f>IF(N364="základní",J364,0)</f>
        <v>0</v>
      </c>
      <c r="BF364" s="214">
        <f>IF(N364="snížená",J364,0)</f>
        <v>0</v>
      </c>
      <c r="BG364" s="214">
        <f>IF(N364="zákl. přenesená",J364,0)</f>
        <v>0</v>
      </c>
      <c r="BH364" s="214">
        <f>IF(N364="sníž. přenesená",J364,0)</f>
        <v>0</v>
      </c>
      <c r="BI364" s="214">
        <f>IF(N364="nulová",J364,0)</f>
        <v>0</v>
      </c>
      <c r="BJ364" s="24" t="s">
        <v>87</v>
      </c>
      <c r="BK364" s="214">
        <f>ROUND(I364*H364,2)</f>
        <v>0</v>
      </c>
      <c r="BL364" s="24" t="s">
        <v>151</v>
      </c>
      <c r="BM364" s="24" t="s">
        <v>571</v>
      </c>
    </row>
    <row r="365" s="1" customFormat="1">
      <c r="B365" s="47"/>
      <c r="D365" s="215" t="s">
        <v>153</v>
      </c>
      <c r="F365" s="216" t="s">
        <v>572</v>
      </c>
      <c r="I365" s="217"/>
      <c r="L365" s="47"/>
      <c r="M365" s="218"/>
      <c r="N365" s="48"/>
      <c r="O365" s="48"/>
      <c r="P365" s="48"/>
      <c r="Q365" s="48"/>
      <c r="R365" s="48"/>
      <c r="S365" s="48"/>
      <c r="T365" s="86"/>
      <c r="AT365" s="24" t="s">
        <v>153</v>
      </c>
      <c r="AU365" s="24" t="s">
        <v>91</v>
      </c>
    </row>
    <row r="366" s="1" customFormat="1">
      <c r="B366" s="47"/>
      <c r="D366" s="215" t="s">
        <v>155</v>
      </c>
      <c r="F366" s="219" t="s">
        <v>573</v>
      </c>
      <c r="I366" s="217"/>
      <c r="L366" s="47"/>
      <c r="M366" s="218"/>
      <c r="N366" s="48"/>
      <c r="O366" s="48"/>
      <c r="P366" s="48"/>
      <c r="Q366" s="48"/>
      <c r="R366" s="48"/>
      <c r="S366" s="48"/>
      <c r="T366" s="86"/>
      <c r="AT366" s="24" t="s">
        <v>155</v>
      </c>
      <c r="AU366" s="24" t="s">
        <v>91</v>
      </c>
    </row>
    <row r="367" s="11" customFormat="1">
      <c r="B367" s="220"/>
      <c r="D367" s="215" t="s">
        <v>157</v>
      </c>
      <c r="E367" s="221" t="s">
        <v>5</v>
      </c>
      <c r="F367" s="222" t="s">
        <v>574</v>
      </c>
      <c r="H367" s="223">
        <v>48.399999999999999</v>
      </c>
      <c r="I367" s="224"/>
      <c r="L367" s="220"/>
      <c r="M367" s="225"/>
      <c r="N367" s="226"/>
      <c r="O367" s="226"/>
      <c r="P367" s="226"/>
      <c r="Q367" s="226"/>
      <c r="R367" s="226"/>
      <c r="S367" s="226"/>
      <c r="T367" s="227"/>
      <c r="AT367" s="221" t="s">
        <v>157</v>
      </c>
      <c r="AU367" s="221" t="s">
        <v>91</v>
      </c>
      <c r="AV367" s="11" t="s">
        <v>91</v>
      </c>
      <c r="AW367" s="11" t="s">
        <v>45</v>
      </c>
      <c r="AX367" s="11" t="s">
        <v>87</v>
      </c>
      <c r="AY367" s="221" t="s">
        <v>144</v>
      </c>
    </row>
    <row r="368" s="1" customFormat="1" ht="16.5" customHeight="1">
      <c r="B368" s="202"/>
      <c r="C368" s="243" t="s">
        <v>575</v>
      </c>
      <c r="D368" s="243" t="s">
        <v>369</v>
      </c>
      <c r="E368" s="244" t="s">
        <v>576</v>
      </c>
      <c r="F368" s="245" t="s">
        <v>577</v>
      </c>
      <c r="G368" s="246" t="s">
        <v>372</v>
      </c>
      <c r="H368" s="247">
        <v>1623.5</v>
      </c>
      <c r="I368" s="248"/>
      <c r="J368" s="249">
        <f>ROUND(I368*H368,2)</f>
        <v>0</v>
      </c>
      <c r="K368" s="245" t="s">
        <v>5</v>
      </c>
      <c r="L368" s="250"/>
      <c r="M368" s="251" t="s">
        <v>5</v>
      </c>
      <c r="N368" s="252" t="s">
        <v>53</v>
      </c>
      <c r="O368" s="48"/>
      <c r="P368" s="212">
        <f>O368*H368</f>
        <v>0</v>
      </c>
      <c r="Q368" s="212">
        <v>0</v>
      </c>
      <c r="R368" s="212">
        <f>Q368*H368</f>
        <v>0</v>
      </c>
      <c r="S368" s="212">
        <v>0</v>
      </c>
      <c r="T368" s="213">
        <f>S368*H368</f>
        <v>0</v>
      </c>
      <c r="AR368" s="24" t="s">
        <v>203</v>
      </c>
      <c r="AT368" s="24" t="s">
        <v>369</v>
      </c>
      <c r="AU368" s="24" t="s">
        <v>91</v>
      </c>
      <c r="AY368" s="24" t="s">
        <v>144</v>
      </c>
      <c r="BE368" s="214">
        <f>IF(N368="základní",J368,0)</f>
        <v>0</v>
      </c>
      <c r="BF368" s="214">
        <f>IF(N368="snížená",J368,0)</f>
        <v>0</v>
      </c>
      <c r="BG368" s="214">
        <f>IF(N368="zákl. přenesená",J368,0)</f>
        <v>0</v>
      </c>
      <c r="BH368" s="214">
        <f>IF(N368="sníž. přenesená",J368,0)</f>
        <v>0</v>
      </c>
      <c r="BI368" s="214">
        <f>IF(N368="nulová",J368,0)</f>
        <v>0</v>
      </c>
      <c r="BJ368" s="24" t="s">
        <v>87</v>
      </c>
      <c r="BK368" s="214">
        <f>ROUND(I368*H368,2)</f>
        <v>0</v>
      </c>
      <c r="BL368" s="24" t="s">
        <v>151</v>
      </c>
      <c r="BM368" s="24" t="s">
        <v>578</v>
      </c>
    </row>
    <row r="369" s="1" customFormat="1">
      <c r="B369" s="47"/>
      <c r="D369" s="215" t="s">
        <v>153</v>
      </c>
      <c r="F369" s="216" t="s">
        <v>577</v>
      </c>
      <c r="I369" s="217"/>
      <c r="L369" s="47"/>
      <c r="M369" s="218"/>
      <c r="N369" s="48"/>
      <c r="O369" s="48"/>
      <c r="P369" s="48"/>
      <c r="Q369" s="48"/>
      <c r="R369" s="48"/>
      <c r="S369" s="48"/>
      <c r="T369" s="86"/>
      <c r="AT369" s="24" t="s">
        <v>153</v>
      </c>
      <c r="AU369" s="24" t="s">
        <v>91</v>
      </c>
    </row>
    <row r="370" s="13" customFormat="1">
      <c r="B370" s="236"/>
      <c r="D370" s="215" t="s">
        <v>157</v>
      </c>
      <c r="E370" s="237" t="s">
        <v>5</v>
      </c>
      <c r="F370" s="238" t="s">
        <v>579</v>
      </c>
      <c r="H370" s="237" t="s">
        <v>5</v>
      </c>
      <c r="I370" s="239"/>
      <c r="L370" s="236"/>
      <c r="M370" s="240"/>
      <c r="N370" s="241"/>
      <c r="O370" s="241"/>
      <c r="P370" s="241"/>
      <c r="Q370" s="241"/>
      <c r="R370" s="241"/>
      <c r="S370" s="241"/>
      <c r="T370" s="242"/>
      <c r="AT370" s="237" t="s">
        <v>157</v>
      </c>
      <c r="AU370" s="237" t="s">
        <v>91</v>
      </c>
      <c r="AV370" s="13" t="s">
        <v>87</v>
      </c>
      <c r="AW370" s="13" t="s">
        <v>45</v>
      </c>
      <c r="AX370" s="13" t="s">
        <v>82</v>
      </c>
      <c r="AY370" s="237" t="s">
        <v>144</v>
      </c>
    </row>
    <row r="371" s="11" customFormat="1">
      <c r="B371" s="220"/>
      <c r="D371" s="215" t="s">
        <v>157</v>
      </c>
      <c r="E371" s="221" t="s">
        <v>5</v>
      </c>
      <c r="F371" s="222" t="s">
        <v>580</v>
      </c>
      <c r="H371" s="223">
        <v>1623.5</v>
      </c>
      <c r="I371" s="224"/>
      <c r="L371" s="220"/>
      <c r="M371" s="225"/>
      <c r="N371" s="226"/>
      <c r="O371" s="226"/>
      <c r="P371" s="226"/>
      <c r="Q371" s="226"/>
      <c r="R371" s="226"/>
      <c r="S371" s="226"/>
      <c r="T371" s="227"/>
      <c r="AT371" s="221" t="s">
        <v>157</v>
      </c>
      <c r="AU371" s="221" t="s">
        <v>91</v>
      </c>
      <c r="AV371" s="11" t="s">
        <v>91</v>
      </c>
      <c r="AW371" s="11" t="s">
        <v>45</v>
      </c>
      <c r="AX371" s="11" t="s">
        <v>87</v>
      </c>
      <c r="AY371" s="221" t="s">
        <v>144</v>
      </c>
    </row>
    <row r="372" s="10" customFormat="1" ht="29.88" customHeight="1">
      <c r="B372" s="189"/>
      <c r="D372" s="190" t="s">
        <v>81</v>
      </c>
      <c r="E372" s="200" t="s">
        <v>151</v>
      </c>
      <c r="F372" s="200" t="s">
        <v>581</v>
      </c>
      <c r="I372" s="192"/>
      <c r="J372" s="201">
        <f>BK372</f>
        <v>0</v>
      </c>
      <c r="L372" s="189"/>
      <c r="M372" s="194"/>
      <c r="N372" s="195"/>
      <c r="O372" s="195"/>
      <c r="P372" s="196">
        <f>SUM(P373:P463)</f>
        <v>0</v>
      </c>
      <c r="Q372" s="195"/>
      <c r="R372" s="196">
        <f>SUM(R373:R463)</f>
        <v>173.2789671342</v>
      </c>
      <c r="S372" s="195"/>
      <c r="T372" s="197">
        <f>SUM(T373:T463)</f>
        <v>0</v>
      </c>
      <c r="AR372" s="190" t="s">
        <v>87</v>
      </c>
      <c r="AT372" s="198" t="s">
        <v>81</v>
      </c>
      <c r="AU372" s="198" t="s">
        <v>87</v>
      </c>
      <c r="AY372" s="190" t="s">
        <v>144</v>
      </c>
      <c r="BK372" s="199">
        <f>SUM(BK373:BK463)</f>
        <v>0</v>
      </c>
    </row>
    <row r="373" s="1" customFormat="1" ht="16.5" customHeight="1">
      <c r="B373" s="202"/>
      <c r="C373" s="203" t="s">
        <v>582</v>
      </c>
      <c r="D373" s="203" t="s">
        <v>146</v>
      </c>
      <c r="E373" s="204" t="s">
        <v>583</v>
      </c>
      <c r="F373" s="205" t="s">
        <v>584</v>
      </c>
      <c r="G373" s="206" t="s">
        <v>161</v>
      </c>
      <c r="H373" s="207">
        <v>31.594000000000001</v>
      </c>
      <c r="I373" s="208"/>
      <c r="J373" s="209">
        <f>ROUND(I373*H373,2)</f>
        <v>0</v>
      </c>
      <c r="K373" s="205" t="s">
        <v>150</v>
      </c>
      <c r="L373" s="47"/>
      <c r="M373" s="210" t="s">
        <v>5</v>
      </c>
      <c r="N373" s="211" t="s">
        <v>53</v>
      </c>
      <c r="O373" s="48"/>
      <c r="P373" s="212">
        <f>O373*H373</f>
        <v>0</v>
      </c>
      <c r="Q373" s="212">
        <v>0.031867600000000003</v>
      </c>
      <c r="R373" s="212">
        <f>Q373*H373</f>
        <v>1.0068249544000001</v>
      </c>
      <c r="S373" s="212">
        <v>0</v>
      </c>
      <c r="T373" s="213">
        <f>S373*H373</f>
        <v>0</v>
      </c>
      <c r="AR373" s="24" t="s">
        <v>151</v>
      </c>
      <c r="AT373" s="24" t="s">
        <v>146</v>
      </c>
      <c r="AU373" s="24" t="s">
        <v>91</v>
      </c>
      <c r="AY373" s="24" t="s">
        <v>144</v>
      </c>
      <c r="BE373" s="214">
        <f>IF(N373="základní",J373,0)</f>
        <v>0</v>
      </c>
      <c r="BF373" s="214">
        <f>IF(N373="snížená",J373,0)</f>
        <v>0</v>
      </c>
      <c r="BG373" s="214">
        <f>IF(N373="zákl. přenesená",J373,0)</f>
        <v>0</v>
      </c>
      <c r="BH373" s="214">
        <f>IF(N373="sníž. přenesená",J373,0)</f>
        <v>0</v>
      </c>
      <c r="BI373" s="214">
        <f>IF(N373="nulová",J373,0)</f>
        <v>0</v>
      </c>
      <c r="BJ373" s="24" t="s">
        <v>87</v>
      </c>
      <c r="BK373" s="214">
        <f>ROUND(I373*H373,2)</f>
        <v>0</v>
      </c>
      <c r="BL373" s="24" t="s">
        <v>151</v>
      </c>
      <c r="BM373" s="24" t="s">
        <v>585</v>
      </c>
    </row>
    <row r="374" s="1" customFormat="1">
      <c r="B374" s="47"/>
      <c r="D374" s="215" t="s">
        <v>153</v>
      </c>
      <c r="F374" s="216" t="s">
        <v>586</v>
      </c>
      <c r="I374" s="217"/>
      <c r="L374" s="47"/>
      <c r="M374" s="218"/>
      <c r="N374" s="48"/>
      <c r="O374" s="48"/>
      <c r="P374" s="48"/>
      <c r="Q374" s="48"/>
      <c r="R374" s="48"/>
      <c r="S374" s="48"/>
      <c r="T374" s="86"/>
      <c r="AT374" s="24" t="s">
        <v>153</v>
      </c>
      <c r="AU374" s="24" t="s">
        <v>91</v>
      </c>
    </row>
    <row r="375" s="1" customFormat="1">
      <c r="B375" s="47"/>
      <c r="D375" s="215" t="s">
        <v>155</v>
      </c>
      <c r="F375" s="219" t="s">
        <v>587</v>
      </c>
      <c r="I375" s="217"/>
      <c r="L375" s="47"/>
      <c r="M375" s="218"/>
      <c r="N375" s="48"/>
      <c r="O375" s="48"/>
      <c r="P375" s="48"/>
      <c r="Q375" s="48"/>
      <c r="R375" s="48"/>
      <c r="S375" s="48"/>
      <c r="T375" s="86"/>
      <c r="AT375" s="24" t="s">
        <v>155</v>
      </c>
      <c r="AU375" s="24" t="s">
        <v>91</v>
      </c>
    </row>
    <row r="376" s="11" customFormat="1">
      <c r="B376" s="220"/>
      <c r="D376" s="215" t="s">
        <v>157</v>
      </c>
      <c r="E376" s="221" t="s">
        <v>5</v>
      </c>
      <c r="F376" s="222" t="s">
        <v>588</v>
      </c>
      <c r="H376" s="223">
        <v>21.280000000000001</v>
      </c>
      <c r="I376" s="224"/>
      <c r="L376" s="220"/>
      <c r="M376" s="225"/>
      <c r="N376" s="226"/>
      <c r="O376" s="226"/>
      <c r="P376" s="226"/>
      <c r="Q376" s="226"/>
      <c r="R376" s="226"/>
      <c r="S376" s="226"/>
      <c r="T376" s="227"/>
      <c r="AT376" s="221" t="s">
        <v>157</v>
      </c>
      <c r="AU376" s="221" t="s">
        <v>91</v>
      </c>
      <c r="AV376" s="11" t="s">
        <v>91</v>
      </c>
      <c r="AW376" s="11" t="s">
        <v>45</v>
      </c>
      <c r="AX376" s="11" t="s">
        <v>82</v>
      </c>
      <c r="AY376" s="221" t="s">
        <v>144</v>
      </c>
    </row>
    <row r="377" s="11" customFormat="1">
      <c r="B377" s="220"/>
      <c r="D377" s="215" t="s">
        <v>157</v>
      </c>
      <c r="E377" s="221" t="s">
        <v>5</v>
      </c>
      <c r="F377" s="222" t="s">
        <v>589</v>
      </c>
      <c r="H377" s="223">
        <v>3.4380000000000002</v>
      </c>
      <c r="I377" s="224"/>
      <c r="L377" s="220"/>
      <c r="M377" s="225"/>
      <c r="N377" s="226"/>
      <c r="O377" s="226"/>
      <c r="P377" s="226"/>
      <c r="Q377" s="226"/>
      <c r="R377" s="226"/>
      <c r="S377" s="226"/>
      <c r="T377" s="227"/>
      <c r="AT377" s="221" t="s">
        <v>157</v>
      </c>
      <c r="AU377" s="221" t="s">
        <v>91</v>
      </c>
      <c r="AV377" s="11" t="s">
        <v>91</v>
      </c>
      <c r="AW377" s="11" t="s">
        <v>45</v>
      </c>
      <c r="AX377" s="11" t="s">
        <v>82</v>
      </c>
      <c r="AY377" s="221" t="s">
        <v>144</v>
      </c>
    </row>
    <row r="378" s="11" customFormat="1">
      <c r="B378" s="220"/>
      <c r="D378" s="215" t="s">
        <v>157</v>
      </c>
      <c r="E378" s="221" t="s">
        <v>5</v>
      </c>
      <c r="F378" s="222" t="s">
        <v>590</v>
      </c>
      <c r="H378" s="223">
        <v>6.8760000000000003</v>
      </c>
      <c r="I378" s="224"/>
      <c r="L378" s="220"/>
      <c r="M378" s="225"/>
      <c r="N378" s="226"/>
      <c r="O378" s="226"/>
      <c r="P378" s="226"/>
      <c r="Q378" s="226"/>
      <c r="R378" s="226"/>
      <c r="S378" s="226"/>
      <c r="T378" s="227"/>
      <c r="AT378" s="221" t="s">
        <v>157</v>
      </c>
      <c r="AU378" s="221" t="s">
        <v>91</v>
      </c>
      <c r="AV378" s="11" t="s">
        <v>91</v>
      </c>
      <c r="AW378" s="11" t="s">
        <v>45</v>
      </c>
      <c r="AX378" s="11" t="s">
        <v>82</v>
      </c>
      <c r="AY378" s="221" t="s">
        <v>144</v>
      </c>
    </row>
    <row r="379" s="12" customFormat="1">
      <c r="B379" s="228"/>
      <c r="D379" s="215" t="s">
        <v>157</v>
      </c>
      <c r="E379" s="229" t="s">
        <v>5</v>
      </c>
      <c r="F379" s="230" t="s">
        <v>211</v>
      </c>
      <c r="H379" s="231">
        <v>31.594000000000001</v>
      </c>
      <c r="I379" s="232"/>
      <c r="L379" s="228"/>
      <c r="M379" s="233"/>
      <c r="N379" s="234"/>
      <c r="O379" s="234"/>
      <c r="P379" s="234"/>
      <c r="Q379" s="234"/>
      <c r="R379" s="234"/>
      <c r="S379" s="234"/>
      <c r="T379" s="235"/>
      <c r="AT379" s="229" t="s">
        <v>157</v>
      </c>
      <c r="AU379" s="229" t="s">
        <v>91</v>
      </c>
      <c r="AV379" s="12" t="s">
        <v>151</v>
      </c>
      <c r="AW379" s="12" t="s">
        <v>45</v>
      </c>
      <c r="AX379" s="12" t="s">
        <v>87</v>
      </c>
      <c r="AY379" s="229" t="s">
        <v>144</v>
      </c>
    </row>
    <row r="380" s="1" customFormat="1" ht="16.5" customHeight="1">
      <c r="B380" s="202"/>
      <c r="C380" s="203" t="s">
        <v>591</v>
      </c>
      <c r="D380" s="203" t="s">
        <v>146</v>
      </c>
      <c r="E380" s="204" t="s">
        <v>592</v>
      </c>
      <c r="F380" s="205" t="s">
        <v>593</v>
      </c>
      <c r="G380" s="206" t="s">
        <v>161</v>
      </c>
      <c r="H380" s="207">
        <v>31.594000000000001</v>
      </c>
      <c r="I380" s="208"/>
      <c r="J380" s="209">
        <f>ROUND(I380*H380,2)</f>
        <v>0</v>
      </c>
      <c r="K380" s="205" t="s">
        <v>150</v>
      </c>
      <c r="L380" s="47"/>
      <c r="M380" s="210" t="s">
        <v>5</v>
      </c>
      <c r="N380" s="211" t="s">
        <v>53</v>
      </c>
      <c r="O380" s="48"/>
      <c r="P380" s="212">
        <f>O380*H380</f>
        <v>0</v>
      </c>
      <c r="Q380" s="212">
        <v>0.0001292</v>
      </c>
      <c r="R380" s="212">
        <f>Q380*H380</f>
        <v>0.0040819447999999999</v>
      </c>
      <c r="S380" s="212">
        <v>0</v>
      </c>
      <c r="T380" s="213">
        <f>S380*H380</f>
        <v>0</v>
      </c>
      <c r="AR380" s="24" t="s">
        <v>151</v>
      </c>
      <c r="AT380" s="24" t="s">
        <v>146</v>
      </c>
      <c r="AU380" s="24" t="s">
        <v>91</v>
      </c>
      <c r="AY380" s="24" t="s">
        <v>144</v>
      </c>
      <c r="BE380" s="214">
        <f>IF(N380="základní",J380,0)</f>
        <v>0</v>
      </c>
      <c r="BF380" s="214">
        <f>IF(N380="snížená",J380,0)</f>
        <v>0</v>
      </c>
      <c r="BG380" s="214">
        <f>IF(N380="zákl. přenesená",J380,0)</f>
        <v>0</v>
      </c>
      <c r="BH380" s="214">
        <f>IF(N380="sníž. přenesená",J380,0)</f>
        <v>0</v>
      </c>
      <c r="BI380" s="214">
        <f>IF(N380="nulová",J380,0)</f>
        <v>0</v>
      </c>
      <c r="BJ380" s="24" t="s">
        <v>87</v>
      </c>
      <c r="BK380" s="214">
        <f>ROUND(I380*H380,2)</f>
        <v>0</v>
      </c>
      <c r="BL380" s="24" t="s">
        <v>151</v>
      </c>
      <c r="BM380" s="24" t="s">
        <v>594</v>
      </c>
    </row>
    <row r="381" s="1" customFormat="1">
      <c r="B381" s="47"/>
      <c r="D381" s="215" t="s">
        <v>153</v>
      </c>
      <c r="F381" s="216" t="s">
        <v>595</v>
      </c>
      <c r="I381" s="217"/>
      <c r="L381" s="47"/>
      <c r="M381" s="218"/>
      <c r="N381" s="48"/>
      <c r="O381" s="48"/>
      <c r="P381" s="48"/>
      <c r="Q381" s="48"/>
      <c r="R381" s="48"/>
      <c r="S381" s="48"/>
      <c r="T381" s="86"/>
      <c r="AT381" s="24" t="s">
        <v>153</v>
      </c>
      <c r="AU381" s="24" t="s">
        <v>91</v>
      </c>
    </row>
    <row r="382" s="1" customFormat="1">
      <c r="B382" s="47"/>
      <c r="D382" s="215" t="s">
        <v>155</v>
      </c>
      <c r="F382" s="219" t="s">
        <v>587</v>
      </c>
      <c r="I382" s="217"/>
      <c r="L382" s="47"/>
      <c r="M382" s="218"/>
      <c r="N382" s="48"/>
      <c r="O382" s="48"/>
      <c r="P382" s="48"/>
      <c r="Q382" s="48"/>
      <c r="R382" s="48"/>
      <c r="S382" s="48"/>
      <c r="T382" s="86"/>
      <c r="AT382" s="24" t="s">
        <v>155</v>
      </c>
      <c r="AU382" s="24" t="s">
        <v>91</v>
      </c>
    </row>
    <row r="383" s="11" customFormat="1">
      <c r="B383" s="220"/>
      <c r="D383" s="215" t="s">
        <v>157</v>
      </c>
      <c r="E383" s="221" t="s">
        <v>5</v>
      </c>
      <c r="F383" s="222" t="s">
        <v>596</v>
      </c>
      <c r="H383" s="223">
        <v>31.594000000000001</v>
      </c>
      <c r="I383" s="224"/>
      <c r="L383" s="220"/>
      <c r="M383" s="225"/>
      <c r="N383" s="226"/>
      <c r="O383" s="226"/>
      <c r="P383" s="226"/>
      <c r="Q383" s="226"/>
      <c r="R383" s="226"/>
      <c r="S383" s="226"/>
      <c r="T383" s="227"/>
      <c r="AT383" s="221" t="s">
        <v>157</v>
      </c>
      <c r="AU383" s="221" t="s">
        <v>91</v>
      </c>
      <c r="AV383" s="11" t="s">
        <v>91</v>
      </c>
      <c r="AW383" s="11" t="s">
        <v>45</v>
      </c>
      <c r="AX383" s="11" t="s">
        <v>87</v>
      </c>
      <c r="AY383" s="221" t="s">
        <v>144</v>
      </c>
    </row>
    <row r="384" s="1" customFormat="1" ht="16.5" customHeight="1">
      <c r="B384" s="202"/>
      <c r="C384" s="203" t="s">
        <v>597</v>
      </c>
      <c r="D384" s="203" t="s">
        <v>146</v>
      </c>
      <c r="E384" s="204" t="s">
        <v>598</v>
      </c>
      <c r="F384" s="205" t="s">
        <v>599</v>
      </c>
      <c r="G384" s="206" t="s">
        <v>175</v>
      </c>
      <c r="H384" s="207">
        <v>4</v>
      </c>
      <c r="I384" s="208"/>
      <c r="J384" s="209">
        <f>ROUND(I384*H384,2)</f>
        <v>0</v>
      </c>
      <c r="K384" s="205" t="s">
        <v>150</v>
      </c>
      <c r="L384" s="47"/>
      <c r="M384" s="210" t="s">
        <v>5</v>
      </c>
      <c r="N384" s="211" t="s">
        <v>53</v>
      </c>
      <c r="O384" s="48"/>
      <c r="P384" s="212">
        <f>O384*H384</f>
        <v>0</v>
      </c>
      <c r="Q384" s="212">
        <v>0</v>
      </c>
      <c r="R384" s="212">
        <f>Q384*H384</f>
        <v>0</v>
      </c>
      <c r="S384" s="212">
        <v>0</v>
      </c>
      <c r="T384" s="213">
        <f>S384*H384</f>
        <v>0</v>
      </c>
      <c r="AR384" s="24" t="s">
        <v>151</v>
      </c>
      <c r="AT384" s="24" t="s">
        <v>146</v>
      </c>
      <c r="AU384" s="24" t="s">
        <v>91</v>
      </c>
      <c r="AY384" s="24" t="s">
        <v>144</v>
      </c>
      <c r="BE384" s="214">
        <f>IF(N384="základní",J384,0)</f>
        <v>0</v>
      </c>
      <c r="BF384" s="214">
        <f>IF(N384="snížená",J384,0)</f>
        <v>0</v>
      </c>
      <c r="BG384" s="214">
        <f>IF(N384="zákl. přenesená",J384,0)</f>
        <v>0</v>
      </c>
      <c r="BH384" s="214">
        <f>IF(N384="sníž. přenesená",J384,0)</f>
        <v>0</v>
      </c>
      <c r="BI384" s="214">
        <f>IF(N384="nulová",J384,0)</f>
        <v>0</v>
      </c>
      <c r="BJ384" s="24" t="s">
        <v>87</v>
      </c>
      <c r="BK384" s="214">
        <f>ROUND(I384*H384,2)</f>
        <v>0</v>
      </c>
      <c r="BL384" s="24" t="s">
        <v>151</v>
      </c>
      <c r="BM384" s="24" t="s">
        <v>600</v>
      </c>
    </row>
    <row r="385" s="1" customFormat="1">
      <c r="B385" s="47"/>
      <c r="D385" s="215" t="s">
        <v>153</v>
      </c>
      <c r="F385" s="216" t="s">
        <v>601</v>
      </c>
      <c r="I385" s="217"/>
      <c r="L385" s="47"/>
      <c r="M385" s="218"/>
      <c r="N385" s="48"/>
      <c r="O385" s="48"/>
      <c r="P385" s="48"/>
      <c r="Q385" s="48"/>
      <c r="R385" s="48"/>
      <c r="S385" s="48"/>
      <c r="T385" s="86"/>
      <c r="AT385" s="24" t="s">
        <v>153</v>
      </c>
      <c r="AU385" s="24" t="s">
        <v>91</v>
      </c>
    </row>
    <row r="386" s="1" customFormat="1">
      <c r="B386" s="47"/>
      <c r="D386" s="215" t="s">
        <v>155</v>
      </c>
      <c r="F386" s="219" t="s">
        <v>602</v>
      </c>
      <c r="I386" s="217"/>
      <c r="L386" s="47"/>
      <c r="M386" s="218"/>
      <c r="N386" s="48"/>
      <c r="O386" s="48"/>
      <c r="P386" s="48"/>
      <c r="Q386" s="48"/>
      <c r="R386" s="48"/>
      <c r="S386" s="48"/>
      <c r="T386" s="86"/>
      <c r="AT386" s="24" t="s">
        <v>155</v>
      </c>
      <c r="AU386" s="24" t="s">
        <v>91</v>
      </c>
    </row>
    <row r="387" s="11" customFormat="1">
      <c r="B387" s="220"/>
      <c r="D387" s="215" t="s">
        <v>157</v>
      </c>
      <c r="E387" s="221" t="s">
        <v>5</v>
      </c>
      <c r="F387" s="222" t="s">
        <v>603</v>
      </c>
      <c r="H387" s="223">
        <v>4</v>
      </c>
      <c r="I387" s="224"/>
      <c r="L387" s="220"/>
      <c r="M387" s="225"/>
      <c r="N387" s="226"/>
      <c r="O387" s="226"/>
      <c r="P387" s="226"/>
      <c r="Q387" s="226"/>
      <c r="R387" s="226"/>
      <c r="S387" s="226"/>
      <c r="T387" s="227"/>
      <c r="AT387" s="221" t="s">
        <v>157</v>
      </c>
      <c r="AU387" s="221" t="s">
        <v>91</v>
      </c>
      <c r="AV387" s="11" t="s">
        <v>91</v>
      </c>
      <c r="AW387" s="11" t="s">
        <v>45</v>
      </c>
      <c r="AX387" s="11" t="s">
        <v>87</v>
      </c>
      <c r="AY387" s="221" t="s">
        <v>144</v>
      </c>
    </row>
    <row r="388" s="1" customFormat="1" ht="16.5" customHeight="1">
      <c r="B388" s="202"/>
      <c r="C388" s="203" t="s">
        <v>604</v>
      </c>
      <c r="D388" s="203" t="s">
        <v>146</v>
      </c>
      <c r="E388" s="204" t="s">
        <v>605</v>
      </c>
      <c r="F388" s="205" t="s">
        <v>606</v>
      </c>
      <c r="G388" s="206" t="s">
        <v>161</v>
      </c>
      <c r="H388" s="207">
        <v>11.025</v>
      </c>
      <c r="I388" s="208"/>
      <c r="J388" s="209">
        <f>ROUND(I388*H388,2)</f>
        <v>0</v>
      </c>
      <c r="K388" s="205" t="s">
        <v>150</v>
      </c>
      <c r="L388" s="47"/>
      <c r="M388" s="210" t="s">
        <v>5</v>
      </c>
      <c r="N388" s="211" t="s">
        <v>53</v>
      </c>
      <c r="O388" s="48"/>
      <c r="P388" s="212">
        <f>O388*H388</f>
        <v>0</v>
      </c>
      <c r="Q388" s="212">
        <v>0</v>
      </c>
      <c r="R388" s="212">
        <f>Q388*H388</f>
        <v>0</v>
      </c>
      <c r="S388" s="212">
        <v>0</v>
      </c>
      <c r="T388" s="213">
        <f>S388*H388</f>
        <v>0</v>
      </c>
      <c r="AR388" s="24" t="s">
        <v>151</v>
      </c>
      <c r="AT388" s="24" t="s">
        <v>146</v>
      </c>
      <c r="AU388" s="24" t="s">
        <v>91</v>
      </c>
      <c r="AY388" s="24" t="s">
        <v>144</v>
      </c>
      <c r="BE388" s="214">
        <f>IF(N388="základní",J388,0)</f>
        <v>0</v>
      </c>
      <c r="BF388" s="214">
        <f>IF(N388="snížená",J388,0)</f>
        <v>0</v>
      </c>
      <c r="BG388" s="214">
        <f>IF(N388="zákl. přenesená",J388,0)</f>
        <v>0</v>
      </c>
      <c r="BH388" s="214">
        <f>IF(N388="sníž. přenesená",J388,0)</f>
        <v>0</v>
      </c>
      <c r="BI388" s="214">
        <f>IF(N388="nulová",J388,0)</f>
        <v>0</v>
      </c>
      <c r="BJ388" s="24" t="s">
        <v>87</v>
      </c>
      <c r="BK388" s="214">
        <f>ROUND(I388*H388,2)</f>
        <v>0</v>
      </c>
      <c r="BL388" s="24" t="s">
        <v>151</v>
      </c>
      <c r="BM388" s="24" t="s">
        <v>607</v>
      </c>
    </row>
    <row r="389" s="1" customFormat="1">
      <c r="B389" s="47"/>
      <c r="D389" s="215" t="s">
        <v>153</v>
      </c>
      <c r="F389" s="216" t="s">
        <v>608</v>
      </c>
      <c r="I389" s="217"/>
      <c r="L389" s="47"/>
      <c r="M389" s="218"/>
      <c r="N389" s="48"/>
      <c r="O389" s="48"/>
      <c r="P389" s="48"/>
      <c r="Q389" s="48"/>
      <c r="R389" s="48"/>
      <c r="S389" s="48"/>
      <c r="T389" s="86"/>
      <c r="AT389" s="24" t="s">
        <v>153</v>
      </c>
      <c r="AU389" s="24" t="s">
        <v>91</v>
      </c>
    </row>
    <row r="390" s="1" customFormat="1">
      <c r="B390" s="47"/>
      <c r="D390" s="215" t="s">
        <v>155</v>
      </c>
      <c r="F390" s="219" t="s">
        <v>609</v>
      </c>
      <c r="I390" s="217"/>
      <c r="L390" s="47"/>
      <c r="M390" s="218"/>
      <c r="N390" s="48"/>
      <c r="O390" s="48"/>
      <c r="P390" s="48"/>
      <c r="Q390" s="48"/>
      <c r="R390" s="48"/>
      <c r="S390" s="48"/>
      <c r="T390" s="86"/>
      <c r="AT390" s="24" t="s">
        <v>155</v>
      </c>
      <c r="AU390" s="24" t="s">
        <v>91</v>
      </c>
    </row>
    <row r="391" s="11" customFormat="1">
      <c r="B391" s="220"/>
      <c r="D391" s="215" t="s">
        <v>157</v>
      </c>
      <c r="E391" s="221" t="s">
        <v>5</v>
      </c>
      <c r="F391" s="222" t="s">
        <v>610</v>
      </c>
      <c r="H391" s="223">
        <v>11.025</v>
      </c>
      <c r="I391" s="224"/>
      <c r="L391" s="220"/>
      <c r="M391" s="225"/>
      <c r="N391" s="226"/>
      <c r="O391" s="226"/>
      <c r="P391" s="226"/>
      <c r="Q391" s="226"/>
      <c r="R391" s="226"/>
      <c r="S391" s="226"/>
      <c r="T391" s="227"/>
      <c r="AT391" s="221" t="s">
        <v>157</v>
      </c>
      <c r="AU391" s="221" t="s">
        <v>91</v>
      </c>
      <c r="AV391" s="11" t="s">
        <v>91</v>
      </c>
      <c r="AW391" s="11" t="s">
        <v>45</v>
      </c>
      <c r="AX391" s="11" t="s">
        <v>87</v>
      </c>
      <c r="AY391" s="221" t="s">
        <v>144</v>
      </c>
    </row>
    <row r="392" s="1" customFormat="1" ht="25.5" customHeight="1">
      <c r="B392" s="202"/>
      <c r="C392" s="203" t="s">
        <v>611</v>
      </c>
      <c r="D392" s="203" t="s">
        <v>146</v>
      </c>
      <c r="E392" s="204" t="s">
        <v>612</v>
      </c>
      <c r="F392" s="205" t="s">
        <v>613</v>
      </c>
      <c r="G392" s="206" t="s">
        <v>161</v>
      </c>
      <c r="H392" s="207">
        <v>26.565000000000001</v>
      </c>
      <c r="I392" s="208"/>
      <c r="J392" s="209">
        <f>ROUND(I392*H392,2)</f>
        <v>0</v>
      </c>
      <c r="K392" s="205" t="s">
        <v>150</v>
      </c>
      <c r="L392" s="47"/>
      <c r="M392" s="210" t="s">
        <v>5</v>
      </c>
      <c r="N392" s="211" t="s">
        <v>53</v>
      </c>
      <c r="O392" s="48"/>
      <c r="P392" s="212">
        <f>O392*H392</f>
        <v>0</v>
      </c>
      <c r="Q392" s="212">
        <v>0</v>
      </c>
      <c r="R392" s="212">
        <f>Q392*H392</f>
        <v>0</v>
      </c>
      <c r="S392" s="212">
        <v>0</v>
      </c>
      <c r="T392" s="213">
        <f>S392*H392</f>
        <v>0</v>
      </c>
      <c r="AR392" s="24" t="s">
        <v>151</v>
      </c>
      <c r="AT392" s="24" t="s">
        <v>146</v>
      </c>
      <c r="AU392" s="24" t="s">
        <v>91</v>
      </c>
      <c r="AY392" s="24" t="s">
        <v>144</v>
      </c>
      <c r="BE392" s="214">
        <f>IF(N392="základní",J392,0)</f>
        <v>0</v>
      </c>
      <c r="BF392" s="214">
        <f>IF(N392="snížená",J392,0)</f>
        <v>0</v>
      </c>
      <c r="BG392" s="214">
        <f>IF(N392="zákl. přenesená",J392,0)</f>
        <v>0</v>
      </c>
      <c r="BH392" s="214">
        <f>IF(N392="sníž. přenesená",J392,0)</f>
        <v>0</v>
      </c>
      <c r="BI392" s="214">
        <f>IF(N392="nulová",J392,0)</f>
        <v>0</v>
      </c>
      <c r="BJ392" s="24" t="s">
        <v>87</v>
      </c>
      <c r="BK392" s="214">
        <f>ROUND(I392*H392,2)</f>
        <v>0</v>
      </c>
      <c r="BL392" s="24" t="s">
        <v>151</v>
      </c>
      <c r="BM392" s="24" t="s">
        <v>614</v>
      </c>
    </row>
    <row r="393" s="1" customFormat="1">
      <c r="B393" s="47"/>
      <c r="D393" s="215" t="s">
        <v>153</v>
      </c>
      <c r="F393" s="216" t="s">
        <v>615</v>
      </c>
      <c r="I393" s="217"/>
      <c r="L393" s="47"/>
      <c r="M393" s="218"/>
      <c r="N393" s="48"/>
      <c r="O393" s="48"/>
      <c r="P393" s="48"/>
      <c r="Q393" s="48"/>
      <c r="R393" s="48"/>
      <c r="S393" s="48"/>
      <c r="T393" s="86"/>
      <c r="AT393" s="24" t="s">
        <v>153</v>
      </c>
      <c r="AU393" s="24" t="s">
        <v>91</v>
      </c>
    </row>
    <row r="394" s="1" customFormat="1">
      <c r="B394" s="47"/>
      <c r="D394" s="215" t="s">
        <v>155</v>
      </c>
      <c r="F394" s="219" t="s">
        <v>616</v>
      </c>
      <c r="I394" s="217"/>
      <c r="L394" s="47"/>
      <c r="M394" s="218"/>
      <c r="N394" s="48"/>
      <c r="O394" s="48"/>
      <c r="P394" s="48"/>
      <c r="Q394" s="48"/>
      <c r="R394" s="48"/>
      <c r="S394" s="48"/>
      <c r="T394" s="86"/>
      <c r="AT394" s="24" t="s">
        <v>155</v>
      </c>
      <c r="AU394" s="24" t="s">
        <v>91</v>
      </c>
    </row>
    <row r="395" s="13" customFormat="1">
      <c r="B395" s="236"/>
      <c r="D395" s="215" t="s">
        <v>157</v>
      </c>
      <c r="E395" s="237" t="s">
        <v>5</v>
      </c>
      <c r="F395" s="238" t="s">
        <v>617</v>
      </c>
      <c r="H395" s="237" t="s">
        <v>5</v>
      </c>
      <c r="I395" s="239"/>
      <c r="L395" s="236"/>
      <c r="M395" s="240"/>
      <c r="N395" s="241"/>
      <c r="O395" s="241"/>
      <c r="P395" s="241"/>
      <c r="Q395" s="241"/>
      <c r="R395" s="241"/>
      <c r="S395" s="241"/>
      <c r="T395" s="242"/>
      <c r="AT395" s="237" t="s">
        <v>157</v>
      </c>
      <c r="AU395" s="237" t="s">
        <v>91</v>
      </c>
      <c r="AV395" s="13" t="s">
        <v>87</v>
      </c>
      <c r="AW395" s="13" t="s">
        <v>45</v>
      </c>
      <c r="AX395" s="13" t="s">
        <v>82</v>
      </c>
      <c r="AY395" s="237" t="s">
        <v>144</v>
      </c>
    </row>
    <row r="396" s="11" customFormat="1">
      <c r="B396" s="220"/>
      <c r="D396" s="215" t="s">
        <v>157</v>
      </c>
      <c r="E396" s="221" t="s">
        <v>5</v>
      </c>
      <c r="F396" s="222" t="s">
        <v>618</v>
      </c>
      <c r="H396" s="223">
        <v>26.565000000000001</v>
      </c>
      <c r="I396" s="224"/>
      <c r="L396" s="220"/>
      <c r="M396" s="225"/>
      <c r="N396" s="226"/>
      <c r="O396" s="226"/>
      <c r="P396" s="226"/>
      <c r="Q396" s="226"/>
      <c r="R396" s="226"/>
      <c r="S396" s="226"/>
      <c r="T396" s="227"/>
      <c r="AT396" s="221" t="s">
        <v>157</v>
      </c>
      <c r="AU396" s="221" t="s">
        <v>91</v>
      </c>
      <c r="AV396" s="11" t="s">
        <v>91</v>
      </c>
      <c r="AW396" s="11" t="s">
        <v>45</v>
      </c>
      <c r="AX396" s="11" t="s">
        <v>87</v>
      </c>
      <c r="AY396" s="221" t="s">
        <v>144</v>
      </c>
    </row>
    <row r="397" s="1" customFormat="1" ht="25.5" customHeight="1">
      <c r="B397" s="202"/>
      <c r="C397" s="203" t="s">
        <v>619</v>
      </c>
      <c r="D397" s="203" t="s">
        <v>146</v>
      </c>
      <c r="E397" s="204" t="s">
        <v>620</v>
      </c>
      <c r="F397" s="205" t="s">
        <v>621</v>
      </c>
      <c r="G397" s="206" t="s">
        <v>161</v>
      </c>
      <c r="H397" s="207">
        <v>132.82499999999999</v>
      </c>
      <c r="I397" s="208"/>
      <c r="J397" s="209">
        <f>ROUND(I397*H397,2)</f>
        <v>0</v>
      </c>
      <c r="K397" s="205" t="s">
        <v>150</v>
      </c>
      <c r="L397" s="47"/>
      <c r="M397" s="210" t="s">
        <v>5</v>
      </c>
      <c r="N397" s="211" t="s">
        <v>53</v>
      </c>
      <c r="O397" s="48"/>
      <c r="P397" s="212">
        <f>O397*H397</f>
        <v>0</v>
      </c>
      <c r="Q397" s="212">
        <v>0</v>
      </c>
      <c r="R397" s="212">
        <f>Q397*H397</f>
        <v>0</v>
      </c>
      <c r="S397" s="212">
        <v>0</v>
      </c>
      <c r="T397" s="213">
        <f>S397*H397</f>
        <v>0</v>
      </c>
      <c r="AR397" s="24" t="s">
        <v>151</v>
      </c>
      <c r="AT397" s="24" t="s">
        <v>146</v>
      </c>
      <c r="AU397" s="24" t="s">
        <v>91</v>
      </c>
      <c r="AY397" s="24" t="s">
        <v>144</v>
      </c>
      <c r="BE397" s="214">
        <f>IF(N397="základní",J397,0)</f>
        <v>0</v>
      </c>
      <c r="BF397" s="214">
        <f>IF(N397="snížená",J397,0)</f>
        <v>0</v>
      </c>
      <c r="BG397" s="214">
        <f>IF(N397="zákl. přenesená",J397,0)</f>
        <v>0</v>
      </c>
      <c r="BH397" s="214">
        <f>IF(N397="sníž. přenesená",J397,0)</f>
        <v>0</v>
      </c>
      <c r="BI397" s="214">
        <f>IF(N397="nulová",J397,0)</f>
        <v>0</v>
      </c>
      <c r="BJ397" s="24" t="s">
        <v>87</v>
      </c>
      <c r="BK397" s="214">
        <f>ROUND(I397*H397,2)</f>
        <v>0</v>
      </c>
      <c r="BL397" s="24" t="s">
        <v>151</v>
      </c>
      <c r="BM397" s="24" t="s">
        <v>622</v>
      </c>
    </row>
    <row r="398" s="1" customFormat="1">
      <c r="B398" s="47"/>
      <c r="D398" s="215" t="s">
        <v>153</v>
      </c>
      <c r="F398" s="216" t="s">
        <v>623</v>
      </c>
      <c r="I398" s="217"/>
      <c r="L398" s="47"/>
      <c r="M398" s="218"/>
      <c r="N398" s="48"/>
      <c r="O398" s="48"/>
      <c r="P398" s="48"/>
      <c r="Q398" s="48"/>
      <c r="R398" s="48"/>
      <c r="S398" s="48"/>
      <c r="T398" s="86"/>
      <c r="AT398" s="24" t="s">
        <v>153</v>
      </c>
      <c r="AU398" s="24" t="s">
        <v>91</v>
      </c>
    </row>
    <row r="399" s="1" customFormat="1">
      <c r="B399" s="47"/>
      <c r="D399" s="215" t="s">
        <v>155</v>
      </c>
      <c r="F399" s="219" t="s">
        <v>616</v>
      </c>
      <c r="I399" s="217"/>
      <c r="L399" s="47"/>
      <c r="M399" s="218"/>
      <c r="N399" s="48"/>
      <c r="O399" s="48"/>
      <c r="P399" s="48"/>
      <c r="Q399" s="48"/>
      <c r="R399" s="48"/>
      <c r="S399" s="48"/>
      <c r="T399" s="86"/>
      <c r="AT399" s="24" t="s">
        <v>155</v>
      </c>
      <c r="AU399" s="24" t="s">
        <v>91</v>
      </c>
    </row>
    <row r="400" s="13" customFormat="1">
      <c r="B400" s="236"/>
      <c r="D400" s="215" t="s">
        <v>157</v>
      </c>
      <c r="E400" s="237" t="s">
        <v>5</v>
      </c>
      <c r="F400" s="238" t="s">
        <v>624</v>
      </c>
      <c r="H400" s="237" t="s">
        <v>5</v>
      </c>
      <c r="I400" s="239"/>
      <c r="L400" s="236"/>
      <c r="M400" s="240"/>
      <c r="N400" s="241"/>
      <c r="O400" s="241"/>
      <c r="P400" s="241"/>
      <c r="Q400" s="241"/>
      <c r="R400" s="241"/>
      <c r="S400" s="241"/>
      <c r="T400" s="242"/>
      <c r="AT400" s="237" t="s">
        <v>157</v>
      </c>
      <c r="AU400" s="237" t="s">
        <v>91</v>
      </c>
      <c r="AV400" s="13" t="s">
        <v>87</v>
      </c>
      <c r="AW400" s="13" t="s">
        <v>45</v>
      </c>
      <c r="AX400" s="13" t="s">
        <v>82</v>
      </c>
      <c r="AY400" s="237" t="s">
        <v>144</v>
      </c>
    </row>
    <row r="401" s="11" customFormat="1">
      <c r="B401" s="220"/>
      <c r="D401" s="215" t="s">
        <v>157</v>
      </c>
      <c r="E401" s="221" t="s">
        <v>5</v>
      </c>
      <c r="F401" s="222" t="s">
        <v>625</v>
      </c>
      <c r="H401" s="223">
        <v>132.82499999999999</v>
      </c>
      <c r="I401" s="224"/>
      <c r="L401" s="220"/>
      <c r="M401" s="225"/>
      <c r="N401" s="226"/>
      <c r="O401" s="226"/>
      <c r="P401" s="226"/>
      <c r="Q401" s="226"/>
      <c r="R401" s="226"/>
      <c r="S401" s="226"/>
      <c r="T401" s="227"/>
      <c r="AT401" s="221" t="s">
        <v>157</v>
      </c>
      <c r="AU401" s="221" t="s">
        <v>91</v>
      </c>
      <c r="AV401" s="11" t="s">
        <v>91</v>
      </c>
      <c r="AW401" s="11" t="s">
        <v>45</v>
      </c>
      <c r="AX401" s="11" t="s">
        <v>87</v>
      </c>
      <c r="AY401" s="221" t="s">
        <v>144</v>
      </c>
    </row>
    <row r="402" s="1" customFormat="1" ht="16.5" customHeight="1">
      <c r="B402" s="202"/>
      <c r="C402" s="203" t="s">
        <v>626</v>
      </c>
      <c r="D402" s="203" t="s">
        <v>146</v>
      </c>
      <c r="E402" s="204" t="s">
        <v>627</v>
      </c>
      <c r="F402" s="205" t="s">
        <v>628</v>
      </c>
      <c r="G402" s="206" t="s">
        <v>161</v>
      </c>
      <c r="H402" s="207">
        <v>26.565000000000001</v>
      </c>
      <c r="I402" s="208"/>
      <c r="J402" s="209">
        <f>ROUND(I402*H402,2)</f>
        <v>0</v>
      </c>
      <c r="K402" s="205" t="s">
        <v>150</v>
      </c>
      <c r="L402" s="47"/>
      <c r="M402" s="210" t="s">
        <v>5</v>
      </c>
      <c r="N402" s="211" t="s">
        <v>53</v>
      </c>
      <c r="O402" s="48"/>
      <c r="P402" s="212">
        <f>O402*H402</f>
        <v>0</v>
      </c>
      <c r="Q402" s="212">
        <v>0</v>
      </c>
      <c r="R402" s="212">
        <f>Q402*H402</f>
        <v>0</v>
      </c>
      <c r="S402" s="212">
        <v>0</v>
      </c>
      <c r="T402" s="213">
        <f>S402*H402</f>
        <v>0</v>
      </c>
      <c r="AR402" s="24" t="s">
        <v>151</v>
      </c>
      <c r="AT402" s="24" t="s">
        <v>146</v>
      </c>
      <c r="AU402" s="24" t="s">
        <v>91</v>
      </c>
      <c r="AY402" s="24" t="s">
        <v>144</v>
      </c>
      <c r="BE402" s="214">
        <f>IF(N402="základní",J402,0)</f>
        <v>0</v>
      </c>
      <c r="BF402" s="214">
        <f>IF(N402="snížená",J402,0)</f>
        <v>0</v>
      </c>
      <c r="BG402" s="214">
        <f>IF(N402="zákl. přenesená",J402,0)</f>
        <v>0</v>
      </c>
      <c r="BH402" s="214">
        <f>IF(N402="sníž. přenesená",J402,0)</f>
        <v>0</v>
      </c>
      <c r="BI402" s="214">
        <f>IF(N402="nulová",J402,0)</f>
        <v>0</v>
      </c>
      <c r="BJ402" s="24" t="s">
        <v>87</v>
      </c>
      <c r="BK402" s="214">
        <f>ROUND(I402*H402,2)</f>
        <v>0</v>
      </c>
      <c r="BL402" s="24" t="s">
        <v>151</v>
      </c>
      <c r="BM402" s="24" t="s">
        <v>629</v>
      </c>
    </row>
    <row r="403" s="1" customFormat="1">
      <c r="B403" s="47"/>
      <c r="D403" s="215" t="s">
        <v>153</v>
      </c>
      <c r="F403" s="216" t="s">
        <v>630</v>
      </c>
      <c r="I403" s="217"/>
      <c r="L403" s="47"/>
      <c r="M403" s="218"/>
      <c r="N403" s="48"/>
      <c r="O403" s="48"/>
      <c r="P403" s="48"/>
      <c r="Q403" s="48"/>
      <c r="R403" s="48"/>
      <c r="S403" s="48"/>
      <c r="T403" s="86"/>
      <c r="AT403" s="24" t="s">
        <v>153</v>
      </c>
      <c r="AU403" s="24" t="s">
        <v>91</v>
      </c>
    </row>
    <row r="404" s="1" customFormat="1">
      <c r="B404" s="47"/>
      <c r="D404" s="215" t="s">
        <v>155</v>
      </c>
      <c r="F404" s="219" t="s">
        <v>616</v>
      </c>
      <c r="I404" s="217"/>
      <c r="L404" s="47"/>
      <c r="M404" s="218"/>
      <c r="N404" s="48"/>
      <c r="O404" s="48"/>
      <c r="P404" s="48"/>
      <c r="Q404" s="48"/>
      <c r="R404" s="48"/>
      <c r="S404" s="48"/>
      <c r="T404" s="86"/>
      <c r="AT404" s="24" t="s">
        <v>155</v>
      </c>
      <c r="AU404" s="24" t="s">
        <v>91</v>
      </c>
    </row>
    <row r="405" s="13" customFormat="1">
      <c r="B405" s="236"/>
      <c r="D405" s="215" t="s">
        <v>157</v>
      </c>
      <c r="E405" s="237" t="s">
        <v>5</v>
      </c>
      <c r="F405" s="238" t="s">
        <v>617</v>
      </c>
      <c r="H405" s="237" t="s">
        <v>5</v>
      </c>
      <c r="I405" s="239"/>
      <c r="L405" s="236"/>
      <c r="M405" s="240"/>
      <c r="N405" s="241"/>
      <c r="O405" s="241"/>
      <c r="P405" s="241"/>
      <c r="Q405" s="241"/>
      <c r="R405" s="241"/>
      <c r="S405" s="241"/>
      <c r="T405" s="242"/>
      <c r="AT405" s="237" t="s">
        <v>157</v>
      </c>
      <c r="AU405" s="237" t="s">
        <v>91</v>
      </c>
      <c r="AV405" s="13" t="s">
        <v>87</v>
      </c>
      <c r="AW405" s="13" t="s">
        <v>45</v>
      </c>
      <c r="AX405" s="13" t="s">
        <v>82</v>
      </c>
      <c r="AY405" s="237" t="s">
        <v>144</v>
      </c>
    </row>
    <row r="406" s="11" customFormat="1">
      <c r="B406" s="220"/>
      <c r="D406" s="215" t="s">
        <v>157</v>
      </c>
      <c r="E406" s="221" t="s">
        <v>5</v>
      </c>
      <c r="F406" s="222" t="s">
        <v>618</v>
      </c>
      <c r="H406" s="223">
        <v>26.565000000000001</v>
      </c>
      <c r="I406" s="224"/>
      <c r="L406" s="220"/>
      <c r="M406" s="225"/>
      <c r="N406" s="226"/>
      <c r="O406" s="226"/>
      <c r="P406" s="226"/>
      <c r="Q406" s="226"/>
      <c r="R406" s="226"/>
      <c r="S406" s="226"/>
      <c r="T406" s="227"/>
      <c r="AT406" s="221" t="s">
        <v>157</v>
      </c>
      <c r="AU406" s="221" t="s">
        <v>91</v>
      </c>
      <c r="AV406" s="11" t="s">
        <v>91</v>
      </c>
      <c r="AW406" s="11" t="s">
        <v>45</v>
      </c>
      <c r="AX406" s="11" t="s">
        <v>87</v>
      </c>
      <c r="AY406" s="221" t="s">
        <v>144</v>
      </c>
    </row>
    <row r="407" s="1" customFormat="1" ht="16.5" customHeight="1">
      <c r="B407" s="202"/>
      <c r="C407" s="203" t="s">
        <v>631</v>
      </c>
      <c r="D407" s="203" t="s">
        <v>146</v>
      </c>
      <c r="E407" s="204" t="s">
        <v>632</v>
      </c>
      <c r="F407" s="205" t="s">
        <v>633</v>
      </c>
      <c r="G407" s="206" t="s">
        <v>198</v>
      </c>
      <c r="H407" s="207">
        <v>9.5999999999999996</v>
      </c>
      <c r="I407" s="208"/>
      <c r="J407" s="209">
        <f>ROUND(I407*H407,2)</f>
        <v>0</v>
      </c>
      <c r="K407" s="205" t="s">
        <v>150</v>
      </c>
      <c r="L407" s="47"/>
      <c r="M407" s="210" t="s">
        <v>5</v>
      </c>
      <c r="N407" s="211" t="s">
        <v>53</v>
      </c>
      <c r="O407" s="48"/>
      <c r="P407" s="212">
        <f>O407*H407</f>
        <v>0</v>
      </c>
      <c r="Q407" s="212">
        <v>0</v>
      </c>
      <c r="R407" s="212">
        <f>Q407*H407</f>
        <v>0</v>
      </c>
      <c r="S407" s="212">
        <v>0</v>
      </c>
      <c r="T407" s="213">
        <f>S407*H407</f>
        <v>0</v>
      </c>
      <c r="AR407" s="24" t="s">
        <v>151</v>
      </c>
      <c r="AT407" s="24" t="s">
        <v>146</v>
      </c>
      <c r="AU407" s="24" t="s">
        <v>91</v>
      </c>
      <c r="AY407" s="24" t="s">
        <v>144</v>
      </c>
      <c r="BE407" s="214">
        <f>IF(N407="základní",J407,0)</f>
        <v>0</v>
      </c>
      <c r="BF407" s="214">
        <f>IF(N407="snížená",J407,0)</f>
        <v>0</v>
      </c>
      <c r="BG407" s="214">
        <f>IF(N407="zákl. přenesená",J407,0)</f>
        <v>0</v>
      </c>
      <c r="BH407" s="214">
        <f>IF(N407="sníž. přenesená",J407,0)</f>
        <v>0</v>
      </c>
      <c r="BI407" s="214">
        <f>IF(N407="nulová",J407,0)</f>
        <v>0</v>
      </c>
      <c r="BJ407" s="24" t="s">
        <v>87</v>
      </c>
      <c r="BK407" s="214">
        <f>ROUND(I407*H407,2)</f>
        <v>0</v>
      </c>
      <c r="BL407" s="24" t="s">
        <v>151</v>
      </c>
      <c r="BM407" s="24" t="s">
        <v>634</v>
      </c>
    </row>
    <row r="408" s="1" customFormat="1">
      <c r="B408" s="47"/>
      <c r="D408" s="215" t="s">
        <v>153</v>
      </c>
      <c r="F408" s="216" t="s">
        <v>635</v>
      </c>
      <c r="I408" s="217"/>
      <c r="L408" s="47"/>
      <c r="M408" s="218"/>
      <c r="N408" s="48"/>
      <c r="O408" s="48"/>
      <c r="P408" s="48"/>
      <c r="Q408" s="48"/>
      <c r="R408" s="48"/>
      <c r="S408" s="48"/>
      <c r="T408" s="86"/>
      <c r="AT408" s="24" t="s">
        <v>153</v>
      </c>
      <c r="AU408" s="24" t="s">
        <v>91</v>
      </c>
    </row>
    <row r="409" s="1" customFormat="1">
      <c r="B409" s="47"/>
      <c r="D409" s="215" t="s">
        <v>155</v>
      </c>
      <c r="F409" s="219" t="s">
        <v>636</v>
      </c>
      <c r="I409" s="217"/>
      <c r="L409" s="47"/>
      <c r="M409" s="218"/>
      <c r="N409" s="48"/>
      <c r="O409" s="48"/>
      <c r="P409" s="48"/>
      <c r="Q409" s="48"/>
      <c r="R409" s="48"/>
      <c r="S409" s="48"/>
      <c r="T409" s="86"/>
      <c r="AT409" s="24" t="s">
        <v>155</v>
      </c>
      <c r="AU409" s="24" t="s">
        <v>91</v>
      </c>
    </row>
    <row r="410" s="11" customFormat="1">
      <c r="B410" s="220"/>
      <c r="D410" s="215" t="s">
        <v>157</v>
      </c>
      <c r="E410" s="221" t="s">
        <v>5</v>
      </c>
      <c r="F410" s="222" t="s">
        <v>637</v>
      </c>
      <c r="H410" s="223">
        <v>9.5999999999999996</v>
      </c>
      <c r="I410" s="224"/>
      <c r="L410" s="220"/>
      <c r="M410" s="225"/>
      <c r="N410" s="226"/>
      <c r="O410" s="226"/>
      <c r="P410" s="226"/>
      <c r="Q410" s="226"/>
      <c r="R410" s="226"/>
      <c r="S410" s="226"/>
      <c r="T410" s="227"/>
      <c r="AT410" s="221" t="s">
        <v>157</v>
      </c>
      <c r="AU410" s="221" t="s">
        <v>91</v>
      </c>
      <c r="AV410" s="11" t="s">
        <v>91</v>
      </c>
      <c r="AW410" s="11" t="s">
        <v>45</v>
      </c>
      <c r="AX410" s="11" t="s">
        <v>87</v>
      </c>
      <c r="AY410" s="221" t="s">
        <v>144</v>
      </c>
    </row>
    <row r="411" s="1" customFormat="1" ht="16.5" customHeight="1">
      <c r="B411" s="202"/>
      <c r="C411" s="203" t="s">
        <v>638</v>
      </c>
      <c r="D411" s="203" t="s">
        <v>146</v>
      </c>
      <c r="E411" s="204" t="s">
        <v>639</v>
      </c>
      <c r="F411" s="205" t="s">
        <v>640</v>
      </c>
      <c r="G411" s="206" t="s">
        <v>198</v>
      </c>
      <c r="H411" s="207">
        <v>6.4000000000000004</v>
      </c>
      <c r="I411" s="208"/>
      <c r="J411" s="209">
        <f>ROUND(I411*H411,2)</f>
        <v>0</v>
      </c>
      <c r="K411" s="205" t="s">
        <v>150</v>
      </c>
      <c r="L411" s="47"/>
      <c r="M411" s="210" t="s">
        <v>5</v>
      </c>
      <c r="N411" s="211" t="s">
        <v>53</v>
      </c>
      <c r="O411" s="48"/>
      <c r="P411" s="212">
        <f>O411*H411</f>
        <v>0</v>
      </c>
      <c r="Q411" s="212">
        <v>2.0899999999999999</v>
      </c>
      <c r="R411" s="212">
        <f>Q411*H411</f>
        <v>13.375999999999999</v>
      </c>
      <c r="S411" s="212">
        <v>0</v>
      </c>
      <c r="T411" s="213">
        <f>S411*H411</f>
        <v>0</v>
      </c>
      <c r="AR411" s="24" t="s">
        <v>151</v>
      </c>
      <c r="AT411" s="24" t="s">
        <v>146</v>
      </c>
      <c r="AU411" s="24" t="s">
        <v>91</v>
      </c>
      <c r="AY411" s="24" t="s">
        <v>144</v>
      </c>
      <c r="BE411" s="214">
        <f>IF(N411="základní",J411,0)</f>
        <v>0</v>
      </c>
      <c r="BF411" s="214">
        <f>IF(N411="snížená",J411,0)</f>
        <v>0</v>
      </c>
      <c r="BG411" s="214">
        <f>IF(N411="zákl. přenesená",J411,0)</f>
        <v>0</v>
      </c>
      <c r="BH411" s="214">
        <f>IF(N411="sníž. přenesená",J411,0)</f>
        <v>0</v>
      </c>
      <c r="BI411" s="214">
        <f>IF(N411="nulová",J411,0)</f>
        <v>0</v>
      </c>
      <c r="BJ411" s="24" t="s">
        <v>87</v>
      </c>
      <c r="BK411" s="214">
        <f>ROUND(I411*H411,2)</f>
        <v>0</v>
      </c>
      <c r="BL411" s="24" t="s">
        <v>151</v>
      </c>
      <c r="BM411" s="24" t="s">
        <v>641</v>
      </c>
    </row>
    <row r="412" s="1" customFormat="1">
      <c r="B412" s="47"/>
      <c r="D412" s="215" t="s">
        <v>153</v>
      </c>
      <c r="F412" s="216" t="s">
        <v>642</v>
      </c>
      <c r="I412" s="217"/>
      <c r="L412" s="47"/>
      <c r="M412" s="218"/>
      <c r="N412" s="48"/>
      <c r="O412" s="48"/>
      <c r="P412" s="48"/>
      <c r="Q412" s="48"/>
      <c r="R412" s="48"/>
      <c r="S412" s="48"/>
      <c r="T412" s="86"/>
      <c r="AT412" s="24" t="s">
        <v>153</v>
      </c>
      <c r="AU412" s="24" t="s">
        <v>91</v>
      </c>
    </row>
    <row r="413" s="1" customFormat="1">
      <c r="B413" s="47"/>
      <c r="D413" s="215" t="s">
        <v>155</v>
      </c>
      <c r="F413" s="219" t="s">
        <v>643</v>
      </c>
      <c r="I413" s="217"/>
      <c r="L413" s="47"/>
      <c r="M413" s="218"/>
      <c r="N413" s="48"/>
      <c r="O413" s="48"/>
      <c r="P413" s="48"/>
      <c r="Q413" s="48"/>
      <c r="R413" s="48"/>
      <c r="S413" s="48"/>
      <c r="T413" s="86"/>
      <c r="AT413" s="24" t="s">
        <v>155</v>
      </c>
      <c r="AU413" s="24" t="s">
        <v>91</v>
      </c>
    </row>
    <row r="414" s="13" customFormat="1">
      <c r="B414" s="236"/>
      <c r="D414" s="215" t="s">
        <v>157</v>
      </c>
      <c r="E414" s="237" t="s">
        <v>5</v>
      </c>
      <c r="F414" s="238" t="s">
        <v>644</v>
      </c>
      <c r="H414" s="237" t="s">
        <v>5</v>
      </c>
      <c r="I414" s="239"/>
      <c r="L414" s="236"/>
      <c r="M414" s="240"/>
      <c r="N414" s="241"/>
      <c r="O414" s="241"/>
      <c r="P414" s="241"/>
      <c r="Q414" s="241"/>
      <c r="R414" s="241"/>
      <c r="S414" s="241"/>
      <c r="T414" s="242"/>
      <c r="AT414" s="237" t="s">
        <v>157</v>
      </c>
      <c r="AU414" s="237" t="s">
        <v>91</v>
      </c>
      <c r="AV414" s="13" t="s">
        <v>87</v>
      </c>
      <c r="AW414" s="13" t="s">
        <v>45</v>
      </c>
      <c r="AX414" s="13" t="s">
        <v>82</v>
      </c>
      <c r="AY414" s="237" t="s">
        <v>144</v>
      </c>
    </row>
    <row r="415" s="11" customFormat="1">
      <c r="B415" s="220"/>
      <c r="D415" s="215" t="s">
        <v>157</v>
      </c>
      <c r="E415" s="221" t="s">
        <v>5</v>
      </c>
      <c r="F415" s="222" t="s">
        <v>645</v>
      </c>
      <c r="H415" s="223">
        <v>3.2000000000000002</v>
      </c>
      <c r="I415" s="224"/>
      <c r="L415" s="220"/>
      <c r="M415" s="225"/>
      <c r="N415" s="226"/>
      <c r="O415" s="226"/>
      <c r="P415" s="226"/>
      <c r="Q415" s="226"/>
      <c r="R415" s="226"/>
      <c r="S415" s="226"/>
      <c r="T415" s="227"/>
      <c r="AT415" s="221" t="s">
        <v>157</v>
      </c>
      <c r="AU415" s="221" t="s">
        <v>91</v>
      </c>
      <c r="AV415" s="11" t="s">
        <v>91</v>
      </c>
      <c r="AW415" s="11" t="s">
        <v>45</v>
      </c>
      <c r="AX415" s="11" t="s">
        <v>82</v>
      </c>
      <c r="AY415" s="221" t="s">
        <v>144</v>
      </c>
    </row>
    <row r="416" s="11" customFormat="1">
      <c r="B416" s="220"/>
      <c r="D416" s="215" t="s">
        <v>157</v>
      </c>
      <c r="E416" s="221" t="s">
        <v>5</v>
      </c>
      <c r="F416" s="222" t="s">
        <v>646</v>
      </c>
      <c r="H416" s="223">
        <v>3.2000000000000002</v>
      </c>
      <c r="I416" s="224"/>
      <c r="L416" s="220"/>
      <c r="M416" s="225"/>
      <c r="N416" s="226"/>
      <c r="O416" s="226"/>
      <c r="P416" s="226"/>
      <c r="Q416" s="226"/>
      <c r="R416" s="226"/>
      <c r="S416" s="226"/>
      <c r="T416" s="227"/>
      <c r="AT416" s="221" t="s">
        <v>157</v>
      </c>
      <c r="AU416" s="221" t="s">
        <v>91</v>
      </c>
      <c r="AV416" s="11" t="s">
        <v>91</v>
      </c>
      <c r="AW416" s="11" t="s">
        <v>45</v>
      </c>
      <c r="AX416" s="11" t="s">
        <v>82</v>
      </c>
      <c r="AY416" s="221" t="s">
        <v>144</v>
      </c>
    </row>
    <row r="417" s="12" customFormat="1">
      <c r="B417" s="228"/>
      <c r="D417" s="215" t="s">
        <v>157</v>
      </c>
      <c r="E417" s="229" t="s">
        <v>5</v>
      </c>
      <c r="F417" s="230" t="s">
        <v>211</v>
      </c>
      <c r="H417" s="231">
        <v>6.4000000000000004</v>
      </c>
      <c r="I417" s="232"/>
      <c r="L417" s="228"/>
      <c r="M417" s="233"/>
      <c r="N417" s="234"/>
      <c r="O417" s="234"/>
      <c r="P417" s="234"/>
      <c r="Q417" s="234"/>
      <c r="R417" s="234"/>
      <c r="S417" s="234"/>
      <c r="T417" s="235"/>
      <c r="AT417" s="229" t="s">
        <v>157</v>
      </c>
      <c r="AU417" s="229" t="s">
        <v>91</v>
      </c>
      <c r="AV417" s="12" t="s">
        <v>151</v>
      </c>
      <c r="AW417" s="12" t="s">
        <v>45</v>
      </c>
      <c r="AX417" s="12" t="s">
        <v>87</v>
      </c>
      <c r="AY417" s="229" t="s">
        <v>144</v>
      </c>
    </row>
    <row r="418" s="1" customFormat="1" ht="16.5" customHeight="1">
      <c r="B418" s="202"/>
      <c r="C418" s="203" t="s">
        <v>647</v>
      </c>
      <c r="D418" s="203" t="s">
        <v>146</v>
      </c>
      <c r="E418" s="204" t="s">
        <v>648</v>
      </c>
      <c r="F418" s="205" t="s">
        <v>649</v>
      </c>
      <c r="G418" s="206" t="s">
        <v>198</v>
      </c>
      <c r="H418" s="207">
        <v>10.76</v>
      </c>
      <c r="I418" s="208"/>
      <c r="J418" s="209">
        <f>ROUND(I418*H418,2)</f>
        <v>0</v>
      </c>
      <c r="K418" s="205" t="s">
        <v>150</v>
      </c>
      <c r="L418" s="47"/>
      <c r="M418" s="210" t="s">
        <v>5</v>
      </c>
      <c r="N418" s="211" t="s">
        <v>53</v>
      </c>
      <c r="O418" s="48"/>
      <c r="P418" s="212">
        <f>O418*H418</f>
        <v>0</v>
      </c>
      <c r="Q418" s="212">
        <v>2.4500000000000002</v>
      </c>
      <c r="R418" s="212">
        <f>Q418*H418</f>
        <v>26.362000000000002</v>
      </c>
      <c r="S418" s="212">
        <v>0</v>
      </c>
      <c r="T418" s="213">
        <f>S418*H418</f>
        <v>0</v>
      </c>
      <c r="AR418" s="24" t="s">
        <v>151</v>
      </c>
      <c r="AT418" s="24" t="s">
        <v>146</v>
      </c>
      <c r="AU418" s="24" t="s">
        <v>91</v>
      </c>
      <c r="AY418" s="24" t="s">
        <v>144</v>
      </c>
      <c r="BE418" s="214">
        <f>IF(N418="základní",J418,0)</f>
        <v>0</v>
      </c>
      <c r="BF418" s="214">
        <f>IF(N418="snížená",J418,0)</f>
        <v>0</v>
      </c>
      <c r="BG418" s="214">
        <f>IF(N418="zákl. přenesená",J418,0)</f>
        <v>0</v>
      </c>
      <c r="BH418" s="214">
        <f>IF(N418="sníž. přenesená",J418,0)</f>
        <v>0</v>
      </c>
      <c r="BI418" s="214">
        <f>IF(N418="nulová",J418,0)</f>
        <v>0</v>
      </c>
      <c r="BJ418" s="24" t="s">
        <v>87</v>
      </c>
      <c r="BK418" s="214">
        <f>ROUND(I418*H418,2)</f>
        <v>0</v>
      </c>
      <c r="BL418" s="24" t="s">
        <v>151</v>
      </c>
      <c r="BM418" s="24" t="s">
        <v>650</v>
      </c>
    </row>
    <row r="419" s="1" customFormat="1">
      <c r="B419" s="47"/>
      <c r="D419" s="215" t="s">
        <v>153</v>
      </c>
      <c r="F419" s="216" t="s">
        <v>651</v>
      </c>
      <c r="I419" s="217"/>
      <c r="L419" s="47"/>
      <c r="M419" s="218"/>
      <c r="N419" s="48"/>
      <c r="O419" s="48"/>
      <c r="P419" s="48"/>
      <c r="Q419" s="48"/>
      <c r="R419" s="48"/>
      <c r="S419" s="48"/>
      <c r="T419" s="86"/>
      <c r="AT419" s="24" t="s">
        <v>153</v>
      </c>
      <c r="AU419" s="24" t="s">
        <v>91</v>
      </c>
    </row>
    <row r="420" s="1" customFormat="1">
      <c r="B420" s="47"/>
      <c r="D420" s="215" t="s">
        <v>155</v>
      </c>
      <c r="F420" s="219" t="s">
        <v>643</v>
      </c>
      <c r="I420" s="217"/>
      <c r="L420" s="47"/>
      <c r="M420" s="218"/>
      <c r="N420" s="48"/>
      <c r="O420" s="48"/>
      <c r="P420" s="48"/>
      <c r="Q420" s="48"/>
      <c r="R420" s="48"/>
      <c r="S420" s="48"/>
      <c r="T420" s="86"/>
      <c r="AT420" s="24" t="s">
        <v>155</v>
      </c>
      <c r="AU420" s="24" t="s">
        <v>91</v>
      </c>
    </row>
    <row r="421" s="13" customFormat="1">
      <c r="B421" s="236"/>
      <c r="D421" s="215" t="s">
        <v>157</v>
      </c>
      <c r="E421" s="237" t="s">
        <v>5</v>
      </c>
      <c r="F421" s="238" t="s">
        <v>652</v>
      </c>
      <c r="H421" s="237" t="s">
        <v>5</v>
      </c>
      <c r="I421" s="239"/>
      <c r="L421" s="236"/>
      <c r="M421" s="240"/>
      <c r="N421" s="241"/>
      <c r="O421" s="241"/>
      <c r="P421" s="241"/>
      <c r="Q421" s="241"/>
      <c r="R421" s="241"/>
      <c r="S421" s="241"/>
      <c r="T421" s="242"/>
      <c r="AT421" s="237" t="s">
        <v>157</v>
      </c>
      <c r="AU421" s="237" t="s">
        <v>91</v>
      </c>
      <c r="AV421" s="13" t="s">
        <v>87</v>
      </c>
      <c r="AW421" s="13" t="s">
        <v>45</v>
      </c>
      <c r="AX421" s="13" t="s">
        <v>82</v>
      </c>
      <c r="AY421" s="237" t="s">
        <v>144</v>
      </c>
    </row>
    <row r="422" s="11" customFormat="1">
      <c r="B422" s="220"/>
      <c r="D422" s="215" t="s">
        <v>157</v>
      </c>
      <c r="E422" s="221" t="s">
        <v>5</v>
      </c>
      <c r="F422" s="222" t="s">
        <v>653</v>
      </c>
      <c r="H422" s="223">
        <v>6.2000000000000002</v>
      </c>
      <c r="I422" s="224"/>
      <c r="L422" s="220"/>
      <c r="M422" s="225"/>
      <c r="N422" s="226"/>
      <c r="O422" s="226"/>
      <c r="P422" s="226"/>
      <c r="Q422" s="226"/>
      <c r="R422" s="226"/>
      <c r="S422" s="226"/>
      <c r="T422" s="227"/>
      <c r="AT422" s="221" t="s">
        <v>157</v>
      </c>
      <c r="AU422" s="221" t="s">
        <v>91</v>
      </c>
      <c r="AV422" s="11" t="s">
        <v>91</v>
      </c>
      <c r="AW422" s="11" t="s">
        <v>45</v>
      </c>
      <c r="AX422" s="11" t="s">
        <v>82</v>
      </c>
      <c r="AY422" s="221" t="s">
        <v>144</v>
      </c>
    </row>
    <row r="423" s="13" customFormat="1">
      <c r="B423" s="236"/>
      <c r="D423" s="215" t="s">
        <v>157</v>
      </c>
      <c r="E423" s="237" t="s">
        <v>5</v>
      </c>
      <c r="F423" s="238" t="s">
        <v>654</v>
      </c>
      <c r="H423" s="237" t="s">
        <v>5</v>
      </c>
      <c r="I423" s="239"/>
      <c r="L423" s="236"/>
      <c r="M423" s="240"/>
      <c r="N423" s="241"/>
      <c r="O423" s="241"/>
      <c r="P423" s="241"/>
      <c r="Q423" s="241"/>
      <c r="R423" s="241"/>
      <c r="S423" s="241"/>
      <c r="T423" s="242"/>
      <c r="AT423" s="237" t="s">
        <v>157</v>
      </c>
      <c r="AU423" s="237" t="s">
        <v>91</v>
      </c>
      <c r="AV423" s="13" t="s">
        <v>87</v>
      </c>
      <c r="AW423" s="13" t="s">
        <v>45</v>
      </c>
      <c r="AX423" s="13" t="s">
        <v>82</v>
      </c>
      <c r="AY423" s="237" t="s">
        <v>144</v>
      </c>
    </row>
    <row r="424" s="11" customFormat="1">
      <c r="B424" s="220"/>
      <c r="D424" s="215" t="s">
        <v>157</v>
      </c>
      <c r="E424" s="221" t="s">
        <v>5</v>
      </c>
      <c r="F424" s="222" t="s">
        <v>655</v>
      </c>
      <c r="H424" s="223">
        <v>4.5599999999999996</v>
      </c>
      <c r="I424" s="224"/>
      <c r="L424" s="220"/>
      <c r="M424" s="225"/>
      <c r="N424" s="226"/>
      <c r="O424" s="226"/>
      <c r="P424" s="226"/>
      <c r="Q424" s="226"/>
      <c r="R424" s="226"/>
      <c r="S424" s="226"/>
      <c r="T424" s="227"/>
      <c r="AT424" s="221" t="s">
        <v>157</v>
      </c>
      <c r="AU424" s="221" t="s">
        <v>91</v>
      </c>
      <c r="AV424" s="11" t="s">
        <v>91</v>
      </c>
      <c r="AW424" s="11" t="s">
        <v>45</v>
      </c>
      <c r="AX424" s="11" t="s">
        <v>82</v>
      </c>
      <c r="AY424" s="221" t="s">
        <v>144</v>
      </c>
    </row>
    <row r="425" s="12" customFormat="1">
      <c r="B425" s="228"/>
      <c r="D425" s="215" t="s">
        <v>157</v>
      </c>
      <c r="E425" s="229" t="s">
        <v>5</v>
      </c>
      <c r="F425" s="230" t="s">
        <v>211</v>
      </c>
      <c r="H425" s="231">
        <v>10.76</v>
      </c>
      <c r="I425" s="232"/>
      <c r="L425" s="228"/>
      <c r="M425" s="233"/>
      <c r="N425" s="234"/>
      <c r="O425" s="234"/>
      <c r="P425" s="234"/>
      <c r="Q425" s="234"/>
      <c r="R425" s="234"/>
      <c r="S425" s="234"/>
      <c r="T425" s="235"/>
      <c r="AT425" s="229" t="s">
        <v>157</v>
      </c>
      <c r="AU425" s="229" t="s">
        <v>91</v>
      </c>
      <c r="AV425" s="12" t="s">
        <v>151</v>
      </c>
      <c r="AW425" s="12" t="s">
        <v>45</v>
      </c>
      <c r="AX425" s="12" t="s">
        <v>87</v>
      </c>
      <c r="AY425" s="229" t="s">
        <v>144</v>
      </c>
    </row>
    <row r="426" s="1" customFormat="1" ht="16.5" customHeight="1">
      <c r="B426" s="202"/>
      <c r="C426" s="203" t="s">
        <v>656</v>
      </c>
      <c r="D426" s="203" t="s">
        <v>146</v>
      </c>
      <c r="E426" s="204" t="s">
        <v>657</v>
      </c>
      <c r="F426" s="205" t="s">
        <v>658</v>
      </c>
      <c r="G426" s="206" t="s">
        <v>198</v>
      </c>
      <c r="H426" s="207">
        <v>8.7360000000000007</v>
      </c>
      <c r="I426" s="208"/>
      <c r="J426" s="209">
        <f>ROUND(I426*H426,2)</f>
        <v>0</v>
      </c>
      <c r="K426" s="205" t="s">
        <v>150</v>
      </c>
      <c r="L426" s="47"/>
      <c r="M426" s="210" t="s">
        <v>5</v>
      </c>
      <c r="N426" s="211" t="s">
        <v>53</v>
      </c>
      <c r="O426" s="48"/>
      <c r="P426" s="212">
        <f>O426*H426</f>
        <v>0</v>
      </c>
      <c r="Q426" s="212">
        <v>0</v>
      </c>
      <c r="R426" s="212">
        <f>Q426*H426</f>
        <v>0</v>
      </c>
      <c r="S426" s="212">
        <v>0</v>
      </c>
      <c r="T426" s="213">
        <f>S426*H426</f>
        <v>0</v>
      </c>
      <c r="AR426" s="24" t="s">
        <v>151</v>
      </c>
      <c r="AT426" s="24" t="s">
        <v>146</v>
      </c>
      <c r="AU426" s="24" t="s">
        <v>91</v>
      </c>
      <c r="AY426" s="24" t="s">
        <v>144</v>
      </c>
      <c r="BE426" s="214">
        <f>IF(N426="základní",J426,0)</f>
        <v>0</v>
      </c>
      <c r="BF426" s="214">
        <f>IF(N426="snížená",J426,0)</f>
        <v>0</v>
      </c>
      <c r="BG426" s="214">
        <f>IF(N426="zákl. přenesená",J426,0)</f>
        <v>0</v>
      </c>
      <c r="BH426" s="214">
        <f>IF(N426="sníž. přenesená",J426,0)</f>
        <v>0</v>
      </c>
      <c r="BI426" s="214">
        <f>IF(N426="nulová",J426,0)</f>
        <v>0</v>
      </c>
      <c r="BJ426" s="24" t="s">
        <v>87</v>
      </c>
      <c r="BK426" s="214">
        <f>ROUND(I426*H426,2)</f>
        <v>0</v>
      </c>
      <c r="BL426" s="24" t="s">
        <v>151</v>
      </c>
      <c r="BM426" s="24" t="s">
        <v>659</v>
      </c>
    </row>
    <row r="427" s="1" customFormat="1">
      <c r="B427" s="47"/>
      <c r="D427" s="215" t="s">
        <v>153</v>
      </c>
      <c r="F427" s="216" t="s">
        <v>660</v>
      </c>
      <c r="I427" s="217"/>
      <c r="L427" s="47"/>
      <c r="M427" s="218"/>
      <c r="N427" s="48"/>
      <c r="O427" s="48"/>
      <c r="P427" s="48"/>
      <c r="Q427" s="48"/>
      <c r="R427" s="48"/>
      <c r="S427" s="48"/>
      <c r="T427" s="86"/>
      <c r="AT427" s="24" t="s">
        <v>153</v>
      </c>
      <c r="AU427" s="24" t="s">
        <v>91</v>
      </c>
    </row>
    <row r="428" s="1" customFormat="1">
      <c r="B428" s="47"/>
      <c r="D428" s="215" t="s">
        <v>155</v>
      </c>
      <c r="F428" s="219" t="s">
        <v>661</v>
      </c>
      <c r="I428" s="217"/>
      <c r="L428" s="47"/>
      <c r="M428" s="218"/>
      <c r="N428" s="48"/>
      <c r="O428" s="48"/>
      <c r="P428" s="48"/>
      <c r="Q428" s="48"/>
      <c r="R428" s="48"/>
      <c r="S428" s="48"/>
      <c r="T428" s="86"/>
      <c r="AT428" s="24" t="s">
        <v>155</v>
      </c>
      <c r="AU428" s="24" t="s">
        <v>91</v>
      </c>
    </row>
    <row r="429" s="11" customFormat="1">
      <c r="B429" s="220"/>
      <c r="D429" s="215" t="s">
        <v>157</v>
      </c>
      <c r="E429" s="221" t="s">
        <v>5</v>
      </c>
      <c r="F429" s="222" t="s">
        <v>662</v>
      </c>
      <c r="H429" s="223">
        <v>4.1280000000000001</v>
      </c>
      <c r="I429" s="224"/>
      <c r="L429" s="220"/>
      <c r="M429" s="225"/>
      <c r="N429" s="226"/>
      <c r="O429" s="226"/>
      <c r="P429" s="226"/>
      <c r="Q429" s="226"/>
      <c r="R429" s="226"/>
      <c r="S429" s="226"/>
      <c r="T429" s="227"/>
      <c r="AT429" s="221" t="s">
        <v>157</v>
      </c>
      <c r="AU429" s="221" t="s">
        <v>91</v>
      </c>
      <c r="AV429" s="11" t="s">
        <v>91</v>
      </c>
      <c r="AW429" s="11" t="s">
        <v>45</v>
      </c>
      <c r="AX429" s="11" t="s">
        <v>82</v>
      </c>
      <c r="AY429" s="221" t="s">
        <v>144</v>
      </c>
    </row>
    <row r="430" s="11" customFormat="1">
      <c r="B430" s="220"/>
      <c r="D430" s="215" t="s">
        <v>157</v>
      </c>
      <c r="E430" s="221" t="s">
        <v>5</v>
      </c>
      <c r="F430" s="222" t="s">
        <v>663</v>
      </c>
      <c r="H430" s="223">
        <v>4.6079999999999997</v>
      </c>
      <c r="I430" s="224"/>
      <c r="L430" s="220"/>
      <c r="M430" s="225"/>
      <c r="N430" s="226"/>
      <c r="O430" s="226"/>
      <c r="P430" s="226"/>
      <c r="Q430" s="226"/>
      <c r="R430" s="226"/>
      <c r="S430" s="226"/>
      <c r="T430" s="227"/>
      <c r="AT430" s="221" t="s">
        <v>157</v>
      </c>
      <c r="AU430" s="221" t="s">
        <v>91</v>
      </c>
      <c r="AV430" s="11" t="s">
        <v>91</v>
      </c>
      <c r="AW430" s="11" t="s">
        <v>45</v>
      </c>
      <c r="AX430" s="11" t="s">
        <v>82</v>
      </c>
      <c r="AY430" s="221" t="s">
        <v>144</v>
      </c>
    </row>
    <row r="431" s="12" customFormat="1">
      <c r="B431" s="228"/>
      <c r="D431" s="215" t="s">
        <v>157</v>
      </c>
      <c r="E431" s="229" t="s">
        <v>5</v>
      </c>
      <c r="F431" s="230" t="s">
        <v>211</v>
      </c>
      <c r="H431" s="231">
        <v>8.7360000000000007</v>
      </c>
      <c r="I431" s="232"/>
      <c r="L431" s="228"/>
      <c r="M431" s="233"/>
      <c r="N431" s="234"/>
      <c r="O431" s="234"/>
      <c r="P431" s="234"/>
      <c r="Q431" s="234"/>
      <c r="R431" s="234"/>
      <c r="S431" s="234"/>
      <c r="T431" s="235"/>
      <c r="AT431" s="229" t="s">
        <v>157</v>
      </c>
      <c r="AU431" s="229" t="s">
        <v>91</v>
      </c>
      <c r="AV431" s="12" t="s">
        <v>151</v>
      </c>
      <c r="AW431" s="12" t="s">
        <v>45</v>
      </c>
      <c r="AX431" s="12" t="s">
        <v>87</v>
      </c>
      <c r="AY431" s="229" t="s">
        <v>144</v>
      </c>
    </row>
    <row r="432" s="1" customFormat="1" ht="16.5" customHeight="1">
      <c r="B432" s="202"/>
      <c r="C432" s="203" t="s">
        <v>664</v>
      </c>
      <c r="D432" s="203" t="s">
        <v>146</v>
      </c>
      <c r="E432" s="204" t="s">
        <v>665</v>
      </c>
      <c r="F432" s="205" t="s">
        <v>666</v>
      </c>
      <c r="G432" s="206" t="s">
        <v>198</v>
      </c>
      <c r="H432" s="207">
        <v>28.728000000000002</v>
      </c>
      <c r="I432" s="208"/>
      <c r="J432" s="209">
        <f>ROUND(I432*H432,2)</f>
        <v>0</v>
      </c>
      <c r="K432" s="205" t="s">
        <v>150</v>
      </c>
      <c r="L432" s="47"/>
      <c r="M432" s="210" t="s">
        <v>5</v>
      </c>
      <c r="N432" s="211" t="s">
        <v>53</v>
      </c>
      <c r="O432" s="48"/>
      <c r="P432" s="212">
        <f>O432*H432</f>
        <v>0</v>
      </c>
      <c r="Q432" s="212">
        <v>2.4300000000000002</v>
      </c>
      <c r="R432" s="212">
        <f>Q432*H432</f>
        <v>69.80904000000001</v>
      </c>
      <c r="S432" s="212">
        <v>0</v>
      </c>
      <c r="T432" s="213">
        <f>S432*H432</f>
        <v>0</v>
      </c>
      <c r="AR432" s="24" t="s">
        <v>151</v>
      </c>
      <c r="AT432" s="24" t="s">
        <v>146</v>
      </c>
      <c r="AU432" s="24" t="s">
        <v>91</v>
      </c>
      <c r="AY432" s="24" t="s">
        <v>144</v>
      </c>
      <c r="BE432" s="214">
        <f>IF(N432="základní",J432,0)</f>
        <v>0</v>
      </c>
      <c r="BF432" s="214">
        <f>IF(N432="snížená",J432,0)</f>
        <v>0</v>
      </c>
      <c r="BG432" s="214">
        <f>IF(N432="zákl. přenesená",J432,0)</f>
        <v>0</v>
      </c>
      <c r="BH432" s="214">
        <f>IF(N432="sníž. přenesená",J432,0)</f>
        <v>0</v>
      </c>
      <c r="BI432" s="214">
        <f>IF(N432="nulová",J432,0)</f>
        <v>0</v>
      </c>
      <c r="BJ432" s="24" t="s">
        <v>87</v>
      </c>
      <c r="BK432" s="214">
        <f>ROUND(I432*H432,2)</f>
        <v>0</v>
      </c>
      <c r="BL432" s="24" t="s">
        <v>151</v>
      </c>
      <c r="BM432" s="24" t="s">
        <v>667</v>
      </c>
    </row>
    <row r="433" s="1" customFormat="1">
      <c r="B433" s="47"/>
      <c r="D433" s="215" t="s">
        <v>153</v>
      </c>
      <c r="F433" s="216" t="s">
        <v>668</v>
      </c>
      <c r="I433" s="217"/>
      <c r="L433" s="47"/>
      <c r="M433" s="218"/>
      <c r="N433" s="48"/>
      <c r="O433" s="48"/>
      <c r="P433" s="48"/>
      <c r="Q433" s="48"/>
      <c r="R433" s="48"/>
      <c r="S433" s="48"/>
      <c r="T433" s="86"/>
      <c r="AT433" s="24" t="s">
        <v>153</v>
      </c>
      <c r="AU433" s="24" t="s">
        <v>91</v>
      </c>
    </row>
    <row r="434" s="1" customFormat="1">
      <c r="B434" s="47"/>
      <c r="D434" s="215" t="s">
        <v>155</v>
      </c>
      <c r="F434" s="219" t="s">
        <v>669</v>
      </c>
      <c r="I434" s="217"/>
      <c r="L434" s="47"/>
      <c r="M434" s="218"/>
      <c r="N434" s="48"/>
      <c r="O434" s="48"/>
      <c r="P434" s="48"/>
      <c r="Q434" s="48"/>
      <c r="R434" s="48"/>
      <c r="S434" s="48"/>
      <c r="T434" s="86"/>
      <c r="AT434" s="24" t="s">
        <v>155</v>
      </c>
      <c r="AU434" s="24" t="s">
        <v>91</v>
      </c>
    </row>
    <row r="435" s="13" customFormat="1">
      <c r="B435" s="236"/>
      <c r="D435" s="215" t="s">
        <v>157</v>
      </c>
      <c r="E435" s="237" t="s">
        <v>5</v>
      </c>
      <c r="F435" s="238" t="s">
        <v>670</v>
      </c>
      <c r="H435" s="237" t="s">
        <v>5</v>
      </c>
      <c r="I435" s="239"/>
      <c r="L435" s="236"/>
      <c r="M435" s="240"/>
      <c r="N435" s="241"/>
      <c r="O435" s="241"/>
      <c r="P435" s="241"/>
      <c r="Q435" s="241"/>
      <c r="R435" s="241"/>
      <c r="S435" s="241"/>
      <c r="T435" s="242"/>
      <c r="AT435" s="237" t="s">
        <v>157</v>
      </c>
      <c r="AU435" s="237" t="s">
        <v>91</v>
      </c>
      <c r="AV435" s="13" t="s">
        <v>87</v>
      </c>
      <c r="AW435" s="13" t="s">
        <v>45</v>
      </c>
      <c r="AX435" s="13" t="s">
        <v>82</v>
      </c>
      <c r="AY435" s="237" t="s">
        <v>144</v>
      </c>
    </row>
    <row r="436" s="11" customFormat="1">
      <c r="B436" s="220"/>
      <c r="D436" s="215" t="s">
        <v>157</v>
      </c>
      <c r="E436" s="221" t="s">
        <v>5</v>
      </c>
      <c r="F436" s="222" t="s">
        <v>671</v>
      </c>
      <c r="H436" s="223">
        <v>10.728</v>
      </c>
      <c r="I436" s="224"/>
      <c r="L436" s="220"/>
      <c r="M436" s="225"/>
      <c r="N436" s="226"/>
      <c r="O436" s="226"/>
      <c r="P436" s="226"/>
      <c r="Q436" s="226"/>
      <c r="R436" s="226"/>
      <c r="S436" s="226"/>
      <c r="T436" s="227"/>
      <c r="AT436" s="221" t="s">
        <v>157</v>
      </c>
      <c r="AU436" s="221" t="s">
        <v>91</v>
      </c>
      <c r="AV436" s="11" t="s">
        <v>91</v>
      </c>
      <c r="AW436" s="11" t="s">
        <v>45</v>
      </c>
      <c r="AX436" s="11" t="s">
        <v>82</v>
      </c>
      <c r="AY436" s="221" t="s">
        <v>144</v>
      </c>
    </row>
    <row r="437" s="11" customFormat="1">
      <c r="B437" s="220"/>
      <c r="D437" s="215" t="s">
        <v>157</v>
      </c>
      <c r="E437" s="221" t="s">
        <v>5</v>
      </c>
      <c r="F437" s="222" t="s">
        <v>672</v>
      </c>
      <c r="H437" s="223">
        <v>18</v>
      </c>
      <c r="I437" s="224"/>
      <c r="L437" s="220"/>
      <c r="M437" s="225"/>
      <c r="N437" s="226"/>
      <c r="O437" s="226"/>
      <c r="P437" s="226"/>
      <c r="Q437" s="226"/>
      <c r="R437" s="226"/>
      <c r="S437" s="226"/>
      <c r="T437" s="227"/>
      <c r="AT437" s="221" t="s">
        <v>157</v>
      </c>
      <c r="AU437" s="221" t="s">
        <v>91</v>
      </c>
      <c r="AV437" s="11" t="s">
        <v>91</v>
      </c>
      <c r="AW437" s="11" t="s">
        <v>45</v>
      </c>
      <c r="AX437" s="11" t="s">
        <v>82</v>
      </c>
      <c r="AY437" s="221" t="s">
        <v>144</v>
      </c>
    </row>
    <row r="438" s="12" customFormat="1">
      <c r="B438" s="228"/>
      <c r="D438" s="215" t="s">
        <v>157</v>
      </c>
      <c r="E438" s="229" t="s">
        <v>5</v>
      </c>
      <c r="F438" s="230" t="s">
        <v>211</v>
      </c>
      <c r="H438" s="231">
        <v>28.728000000000002</v>
      </c>
      <c r="I438" s="232"/>
      <c r="L438" s="228"/>
      <c r="M438" s="233"/>
      <c r="N438" s="234"/>
      <c r="O438" s="234"/>
      <c r="P438" s="234"/>
      <c r="Q438" s="234"/>
      <c r="R438" s="234"/>
      <c r="S438" s="234"/>
      <c r="T438" s="235"/>
      <c r="AT438" s="229" t="s">
        <v>157</v>
      </c>
      <c r="AU438" s="229" t="s">
        <v>91</v>
      </c>
      <c r="AV438" s="12" t="s">
        <v>151</v>
      </c>
      <c r="AW438" s="12" t="s">
        <v>45</v>
      </c>
      <c r="AX438" s="12" t="s">
        <v>87</v>
      </c>
      <c r="AY438" s="229" t="s">
        <v>144</v>
      </c>
    </row>
    <row r="439" s="1" customFormat="1" ht="25.5" customHeight="1">
      <c r="B439" s="202"/>
      <c r="C439" s="203" t="s">
        <v>673</v>
      </c>
      <c r="D439" s="203" t="s">
        <v>146</v>
      </c>
      <c r="E439" s="204" t="s">
        <v>674</v>
      </c>
      <c r="F439" s="205" t="s">
        <v>675</v>
      </c>
      <c r="G439" s="206" t="s">
        <v>161</v>
      </c>
      <c r="H439" s="207">
        <v>95.760000000000005</v>
      </c>
      <c r="I439" s="208"/>
      <c r="J439" s="209">
        <f>ROUND(I439*H439,2)</f>
        <v>0</v>
      </c>
      <c r="K439" s="205" t="s">
        <v>150</v>
      </c>
      <c r="L439" s="47"/>
      <c r="M439" s="210" t="s">
        <v>5</v>
      </c>
      <c r="N439" s="211" t="s">
        <v>53</v>
      </c>
      <c r="O439" s="48"/>
      <c r="P439" s="212">
        <f>O439*H439</f>
        <v>0</v>
      </c>
      <c r="Q439" s="212">
        <v>0</v>
      </c>
      <c r="R439" s="212">
        <f>Q439*H439</f>
        <v>0</v>
      </c>
      <c r="S439" s="212">
        <v>0</v>
      </c>
      <c r="T439" s="213">
        <f>S439*H439</f>
        <v>0</v>
      </c>
      <c r="AR439" s="24" t="s">
        <v>151</v>
      </c>
      <c r="AT439" s="24" t="s">
        <v>146</v>
      </c>
      <c r="AU439" s="24" t="s">
        <v>91</v>
      </c>
      <c r="AY439" s="24" t="s">
        <v>144</v>
      </c>
      <c r="BE439" s="214">
        <f>IF(N439="základní",J439,0)</f>
        <v>0</v>
      </c>
      <c r="BF439" s="214">
        <f>IF(N439="snížená",J439,0)</f>
        <v>0</v>
      </c>
      <c r="BG439" s="214">
        <f>IF(N439="zákl. přenesená",J439,0)</f>
        <v>0</v>
      </c>
      <c r="BH439" s="214">
        <f>IF(N439="sníž. přenesená",J439,0)</f>
        <v>0</v>
      </c>
      <c r="BI439" s="214">
        <f>IF(N439="nulová",J439,0)</f>
        <v>0</v>
      </c>
      <c r="BJ439" s="24" t="s">
        <v>87</v>
      </c>
      <c r="BK439" s="214">
        <f>ROUND(I439*H439,2)</f>
        <v>0</v>
      </c>
      <c r="BL439" s="24" t="s">
        <v>151</v>
      </c>
      <c r="BM439" s="24" t="s">
        <v>676</v>
      </c>
    </row>
    <row r="440" s="1" customFormat="1">
      <c r="B440" s="47"/>
      <c r="D440" s="215" t="s">
        <v>153</v>
      </c>
      <c r="F440" s="216" t="s">
        <v>677</v>
      </c>
      <c r="I440" s="217"/>
      <c r="L440" s="47"/>
      <c r="M440" s="218"/>
      <c r="N440" s="48"/>
      <c r="O440" s="48"/>
      <c r="P440" s="48"/>
      <c r="Q440" s="48"/>
      <c r="R440" s="48"/>
      <c r="S440" s="48"/>
      <c r="T440" s="86"/>
      <c r="AT440" s="24" t="s">
        <v>153</v>
      </c>
      <c r="AU440" s="24" t="s">
        <v>91</v>
      </c>
    </row>
    <row r="441" s="1" customFormat="1">
      <c r="B441" s="47"/>
      <c r="D441" s="215" t="s">
        <v>155</v>
      </c>
      <c r="F441" s="219" t="s">
        <v>678</v>
      </c>
      <c r="I441" s="217"/>
      <c r="L441" s="47"/>
      <c r="M441" s="218"/>
      <c r="N441" s="48"/>
      <c r="O441" s="48"/>
      <c r="P441" s="48"/>
      <c r="Q441" s="48"/>
      <c r="R441" s="48"/>
      <c r="S441" s="48"/>
      <c r="T441" s="86"/>
      <c r="AT441" s="24" t="s">
        <v>155</v>
      </c>
      <c r="AU441" s="24" t="s">
        <v>91</v>
      </c>
    </row>
    <row r="442" s="13" customFormat="1">
      <c r="B442" s="236"/>
      <c r="D442" s="215" t="s">
        <v>157</v>
      </c>
      <c r="E442" s="237" t="s">
        <v>5</v>
      </c>
      <c r="F442" s="238" t="s">
        <v>670</v>
      </c>
      <c r="H442" s="237" t="s">
        <v>5</v>
      </c>
      <c r="I442" s="239"/>
      <c r="L442" s="236"/>
      <c r="M442" s="240"/>
      <c r="N442" s="241"/>
      <c r="O442" s="241"/>
      <c r="P442" s="241"/>
      <c r="Q442" s="241"/>
      <c r="R442" s="241"/>
      <c r="S442" s="241"/>
      <c r="T442" s="242"/>
      <c r="AT442" s="237" t="s">
        <v>157</v>
      </c>
      <c r="AU442" s="237" t="s">
        <v>91</v>
      </c>
      <c r="AV442" s="13" t="s">
        <v>87</v>
      </c>
      <c r="AW442" s="13" t="s">
        <v>45</v>
      </c>
      <c r="AX442" s="13" t="s">
        <v>82</v>
      </c>
      <c r="AY442" s="237" t="s">
        <v>144</v>
      </c>
    </row>
    <row r="443" s="11" customFormat="1">
      <c r="B443" s="220"/>
      <c r="D443" s="215" t="s">
        <v>157</v>
      </c>
      <c r="E443" s="221" t="s">
        <v>5</v>
      </c>
      <c r="F443" s="222" t="s">
        <v>679</v>
      </c>
      <c r="H443" s="223">
        <v>35.759999999999998</v>
      </c>
      <c r="I443" s="224"/>
      <c r="L443" s="220"/>
      <c r="M443" s="225"/>
      <c r="N443" s="226"/>
      <c r="O443" s="226"/>
      <c r="P443" s="226"/>
      <c r="Q443" s="226"/>
      <c r="R443" s="226"/>
      <c r="S443" s="226"/>
      <c r="T443" s="227"/>
      <c r="AT443" s="221" t="s">
        <v>157</v>
      </c>
      <c r="AU443" s="221" t="s">
        <v>91</v>
      </c>
      <c r="AV443" s="11" t="s">
        <v>91</v>
      </c>
      <c r="AW443" s="11" t="s">
        <v>45</v>
      </c>
      <c r="AX443" s="11" t="s">
        <v>82</v>
      </c>
      <c r="AY443" s="221" t="s">
        <v>144</v>
      </c>
    </row>
    <row r="444" s="11" customFormat="1">
      <c r="B444" s="220"/>
      <c r="D444" s="215" t="s">
        <v>157</v>
      </c>
      <c r="E444" s="221" t="s">
        <v>5</v>
      </c>
      <c r="F444" s="222" t="s">
        <v>680</v>
      </c>
      <c r="H444" s="223">
        <v>60</v>
      </c>
      <c r="I444" s="224"/>
      <c r="L444" s="220"/>
      <c r="M444" s="225"/>
      <c r="N444" s="226"/>
      <c r="O444" s="226"/>
      <c r="P444" s="226"/>
      <c r="Q444" s="226"/>
      <c r="R444" s="226"/>
      <c r="S444" s="226"/>
      <c r="T444" s="227"/>
      <c r="AT444" s="221" t="s">
        <v>157</v>
      </c>
      <c r="AU444" s="221" t="s">
        <v>91</v>
      </c>
      <c r="AV444" s="11" t="s">
        <v>91</v>
      </c>
      <c r="AW444" s="11" t="s">
        <v>45</v>
      </c>
      <c r="AX444" s="11" t="s">
        <v>82</v>
      </c>
      <c r="AY444" s="221" t="s">
        <v>144</v>
      </c>
    </row>
    <row r="445" s="12" customFormat="1">
      <c r="B445" s="228"/>
      <c r="D445" s="215" t="s">
        <v>157</v>
      </c>
      <c r="E445" s="229" t="s">
        <v>5</v>
      </c>
      <c r="F445" s="230" t="s">
        <v>211</v>
      </c>
      <c r="H445" s="231">
        <v>95.760000000000005</v>
      </c>
      <c r="I445" s="232"/>
      <c r="L445" s="228"/>
      <c r="M445" s="233"/>
      <c r="N445" s="234"/>
      <c r="O445" s="234"/>
      <c r="P445" s="234"/>
      <c r="Q445" s="234"/>
      <c r="R445" s="234"/>
      <c r="S445" s="234"/>
      <c r="T445" s="235"/>
      <c r="AT445" s="229" t="s">
        <v>157</v>
      </c>
      <c r="AU445" s="229" t="s">
        <v>91</v>
      </c>
      <c r="AV445" s="12" t="s">
        <v>151</v>
      </c>
      <c r="AW445" s="12" t="s">
        <v>45</v>
      </c>
      <c r="AX445" s="12" t="s">
        <v>87</v>
      </c>
      <c r="AY445" s="229" t="s">
        <v>144</v>
      </c>
    </row>
    <row r="446" s="1" customFormat="1" ht="25.5" customHeight="1">
      <c r="B446" s="202"/>
      <c r="C446" s="203" t="s">
        <v>681</v>
      </c>
      <c r="D446" s="203" t="s">
        <v>146</v>
      </c>
      <c r="E446" s="204" t="s">
        <v>682</v>
      </c>
      <c r="F446" s="205" t="s">
        <v>683</v>
      </c>
      <c r="G446" s="206" t="s">
        <v>161</v>
      </c>
      <c r="H446" s="207">
        <v>57.765000000000001</v>
      </c>
      <c r="I446" s="208"/>
      <c r="J446" s="209">
        <f>ROUND(I446*H446,2)</f>
        <v>0</v>
      </c>
      <c r="K446" s="205" t="s">
        <v>150</v>
      </c>
      <c r="L446" s="47"/>
      <c r="M446" s="210" t="s">
        <v>5</v>
      </c>
      <c r="N446" s="211" t="s">
        <v>53</v>
      </c>
      <c r="O446" s="48"/>
      <c r="P446" s="212">
        <f>O446*H446</f>
        <v>0</v>
      </c>
      <c r="Q446" s="212">
        <v>1.031199</v>
      </c>
      <c r="R446" s="212">
        <f>Q446*H446</f>
        <v>59.567210234999997</v>
      </c>
      <c r="S446" s="212">
        <v>0</v>
      </c>
      <c r="T446" s="213">
        <f>S446*H446</f>
        <v>0</v>
      </c>
      <c r="AR446" s="24" t="s">
        <v>151</v>
      </c>
      <c r="AT446" s="24" t="s">
        <v>146</v>
      </c>
      <c r="AU446" s="24" t="s">
        <v>91</v>
      </c>
      <c r="AY446" s="24" t="s">
        <v>144</v>
      </c>
      <c r="BE446" s="214">
        <f>IF(N446="základní",J446,0)</f>
        <v>0</v>
      </c>
      <c r="BF446" s="214">
        <f>IF(N446="snížená",J446,0)</f>
        <v>0</v>
      </c>
      <c r="BG446" s="214">
        <f>IF(N446="zákl. přenesená",J446,0)</f>
        <v>0</v>
      </c>
      <c r="BH446" s="214">
        <f>IF(N446="sníž. přenesená",J446,0)</f>
        <v>0</v>
      </c>
      <c r="BI446" s="214">
        <f>IF(N446="nulová",J446,0)</f>
        <v>0</v>
      </c>
      <c r="BJ446" s="24" t="s">
        <v>87</v>
      </c>
      <c r="BK446" s="214">
        <f>ROUND(I446*H446,2)</f>
        <v>0</v>
      </c>
      <c r="BL446" s="24" t="s">
        <v>151</v>
      </c>
      <c r="BM446" s="24" t="s">
        <v>684</v>
      </c>
    </row>
    <row r="447" s="1" customFormat="1">
      <c r="B447" s="47"/>
      <c r="D447" s="215" t="s">
        <v>153</v>
      </c>
      <c r="F447" s="216" t="s">
        <v>685</v>
      </c>
      <c r="I447" s="217"/>
      <c r="L447" s="47"/>
      <c r="M447" s="218"/>
      <c r="N447" s="48"/>
      <c r="O447" s="48"/>
      <c r="P447" s="48"/>
      <c r="Q447" s="48"/>
      <c r="R447" s="48"/>
      <c r="S447" s="48"/>
      <c r="T447" s="86"/>
      <c r="AT447" s="24" t="s">
        <v>153</v>
      </c>
      <c r="AU447" s="24" t="s">
        <v>91</v>
      </c>
    </row>
    <row r="448" s="1" customFormat="1">
      <c r="B448" s="47"/>
      <c r="D448" s="215" t="s">
        <v>155</v>
      </c>
      <c r="F448" s="219" t="s">
        <v>686</v>
      </c>
      <c r="I448" s="217"/>
      <c r="L448" s="47"/>
      <c r="M448" s="218"/>
      <c r="N448" s="48"/>
      <c r="O448" s="48"/>
      <c r="P448" s="48"/>
      <c r="Q448" s="48"/>
      <c r="R448" s="48"/>
      <c r="S448" s="48"/>
      <c r="T448" s="86"/>
      <c r="AT448" s="24" t="s">
        <v>155</v>
      </c>
      <c r="AU448" s="24" t="s">
        <v>91</v>
      </c>
    </row>
    <row r="449" s="11" customFormat="1">
      <c r="B449" s="220"/>
      <c r="D449" s="215" t="s">
        <v>157</v>
      </c>
      <c r="E449" s="221" t="s">
        <v>5</v>
      </c>
      <c r="F449" s="222" t="s">
        <v>687</v>
      </c>
      <c r="H449" s="223">
        <v>31.199999999999999</v>
      </c>
      <c r="I449" s="224"/>
      <c r="L449" s="220"/>
      <c r="M449" s="225"/>
      <c r="N449" s="226"/>
      <c r="O449" s="226"/>
      <c r="P449" s="226"/>
      <c r="Q449" s="226"/>
      <c r="R449" s="226"/>
      <c r="S449" s="226"/>
      <c r="T449" s="227"/>
      <c r="AT449" s="221" t="s">
        <v>157</v>
      </c>
      <c r="AU449" s="221" t="s">
        <v>91</v>
      </c>
      <c r="AV449" s="11" t="s">
        <v>91</v>
      </c>
      <c r="AW449" s="11" t="s">
        <v>45</v>
      </c>
      <c r="AX449" s="11" t="s">
        <v>82</v>
      </c>
      <c r="AY449" s="221" t="s">
        <v>144</v>
      </c>
    </row>
    <row r="450" s="13" customFormat="1">
      <c r="B450" s="236"/>
      <c r="D450" s="215" t="s">
        <v>157</v>
      </c>
      <c r="E450" s="237" t="s">
        <v>5</v>
      </c>
      <c r="F450" s="238" t="s">
        <v>688</v>
      </c>
      <c r="H450" s="237" t="s">
        <v>5</v>
      </c>
      <c r="I450" s="239"/>
      <c r="L450" s="236"/>
      <c r="M450" s="240"/>
      <c r="N450" s="241"/>
      <c r="O450" s="241"/>
      <c r="P450" s="241"/>
      <c r="Q450" s="241"/>
      <c r="R450" s="241"/>
      <c r="S450" s="241"/>
      <c r="T450" s="242"/>
      <c r="AT450" s="237" t="s">
        <v>157</v>
      </c>
      <c r="AU450" s="237" t="s">
        <v>91</v>
      </c>
      <c r="AV450" s="13" t="s">
        <v>87</v>
      </c>
      <c r="AW450" s="13" t="s">
        <v>45</v>
      </c>
      <c r="AX450" s="13" t="s">
        <v>82</v>
      </c>
      <c r="AY450" s="237" t="s">
        <v>144</v>
      </c>
    </row>
    <row r="451" s="11" customFormat="1">
      <c r="B451" s="220"/>
      <c r="D451" s="215" t="s">
        <v>157</v>
      </c>
      <c r="E451" s="221" t="s">
        <v>5</v>
      </c>
      <c r="F451" s="222" t="s">
        <v>618</v>
      </c>
      <c r="H451" s="223">
        <v>26.565000000000001</v>
      </c>
      <c r="I451" s="224"/>
      <c r="L451" s="220"/>
      <c r="M451" s="225"/>
      <c r="N451" s="226"/>
      <c r="O451" s="226"/>
      <c r="P451" s="226"/>
      <c r="Q451" s="226"/>
      <c r="R451" s="226"/>
      <c r="S451" s="226"/>
      <c r="T451" s="227"/>
      <c r="AT451" s="221" t="s">
        <v>157</v>
      </c>
      <c r="AU451" s="221" t="s">
        <v>91</v>
      </c>
      <c r="AV451" s="11" t="s">
        <v>91</v>
      </c>
      <c r="AW451" s="11" t="s">
        <v>45</v>
      </c>
      <c r="AX451" s="11" t="s">
        <v>82</v>
      </c>
      <c r="AY451" s="221" t="s">
        <v>144</v>
      </c>
    </row>
    <row r="452" s="12" customFormat="1">
      <c r="B452" s="228"/>
      <c r="D452" s="215" t="s">
        <v>157</v>
      </c>
      <c r="E452" s="229" t="s">
        <v>5</v>
      </c>
      <c r="F452" s="230" t="s">
        <v>211</v>
      </c>
      <c r="H452" s="231">
        <v>57.765000000000001</v>
      </c>
      <c r="I452" s="232"/>
      <c r="L452" s="228"/>
      <c r="M452" s="233"/>
      <c r="N452" s="234"/>
      <c r="O452" s="234"/>
      <c r="P452" s="234"/>
      <c r="Q452" s="234"/>
      <c r="R452" s="234"/>
      <c r="S452" s="234"/>
      <c r="T452" s="235"/>
      <c r="AT452" s="229" t="s">
        <v>157</v>
      </c>
      <c r="AU452" s="229" t="s">
        <v>91</v>
      </c>
      <c r="AV452" s="12" t="s">
        <v>151</v>
      </c>
      <c r="AW452" s="12" t="s">
        <v>45</v>
      </c>
      <c r="AX452" s="12" t="s">
        <v>87</v>
      </c>
      <c r="AY452" s="229" t="s">
        <v>144</v>
      </c>
    </row>
    <row r="453" s="1" customFormat="1" ht="25.5" customHeight="1">
      <c r="B453" s="202"/>
      <c r="C453" s="203" t="s">
        <v>689</v>
      </c>
      <c r="D453" s="203" t="s">
        <v>146</v>
      </c>
      <c r="E453" s="204" t="s">
        <v>690</v>
      </c>
      <c r="F453" s="205" t="s">
        <v>691</v>
      </c>
      <c r="G453" s="206" t="s">
        <v>327</v>
      </c>
      <c r="H453" s="207">
        <v>3.0179999999999998</v>
      </c>
      <c r="I453" s="208"/>
      <c r="J453" s="209">
        <f>ROUND(I453*H453,2)</f>
        <v>0</v>
      </c>
      <c r="K453" s="205" t="s">
        <v>5</v>
      </c>
      <c r="L453" s="47"/>
      <c r="M453" s="210" t="s">
        <v>5</v>
      </c>
      <c r="N453" s="211" t="s">
        <v>53</v>
      </c>
      <c r="O453" s="48"/>
      <c r="P453" s="212">
        <f>O453*H453</f>
        <v>0</v>
      </c>
      <c r="Q453" s="212">
        <v>0.044999999999999998</v>
      </c>
      <c r="R453" s="212">
        <f>Q453*H453</f>
        <v>0.13580999999999999</v>
      </c>
      <c r="S453" s="212">
        <v>0</v>
      </c>
      <c r="T453" s="213">
        <f>S453*H453</f>
        <v>0</v>
      </c>
      <c r="AR453" s="24" t="s">
        <v>151</v>
      </c>
      <c r="AT453" s="24" t="s">
        <v>146</v>
      </c>
      <c r="AU453" s="24" t="s">
        <v>91</v>
      </c>
      <c r="AY453" s="24" t="s">
        <v>144</v>
      </c>
      <c r="BE453" s="214">
        <f>IF(N453="základní",J453,0)</f>
        <v>0</v>
      </c>
      <c r="BF453" s="214">
        <f>IF(N453="snížená",J453,0)</f>
        <v>0</v>
      </c>
      <c r="BG453" s="214">
        <f>IF(N453="zákl. přenesená",J453,0)</f>
        <v>0</v>
      </c>
      <c r="BH453" s="214">
        <f>IF(N453="sníž. přenesená",J453,0)</f>
        <v>0</v>
      </c>
      <c r="BI453" s="214">
        <f>IF(N453="nulová",J453,0)</f>
        <v>0</v>
      </c>
      <c r="BJ453" s="24" t="s">
        <v>87</v>
      </c>
      <c r="BK453" s="214">
        <f>ROUND(I453*H453,2)</f>
        <v>0</v>
      </c>
      <c r="BL453" s="24" t="s">
        <v>151</v>
      </c>
      <c r="BM453" s="24" t="s">
        <v>692</v>
      </c>
    </row>
    <row r="454" s="1" customFormat="1">
      <c r="B454" s="47"/>
      <c r="D454" s="215" t="s">
        <v>153</v>
      </c>
      <c r="F454" s="216" t="s">
        <v>691</v>
      </c>
      <c r="I454" s="217"/>
      <c r="L454" s="47"/>
      <c r="M454" s="218"/>
      <c r="N454" s="48"/>
      <c r="O454" s="48"/>
      <c r="P454" s="48"/>
      <c r="Q454" s="48"/>
      <c r="R454" s="48"/>
      <c r="S454" s="48"/>
      <c r="T454" s="86"/>
      <c r="AT454" s="24" t="s">
        <v>153</v>
      </c>
      <c r="AU454" s="24" t="s">
        <v>91</v>
      </c>
    </row>
    <row r="455" s="11" customFormat="1">
      <c r="B455" s="220"/>
      <c r="D455" s="215" t="s">
        <v>157</v>
      </c>
      <c r="E455" s="221" t="s">
        <v>5</v>
      </c>
      <c r="F455" s="222" t="s">
        <v>693</v>
      </c>
      <c r="H455" s="223">
        <v>2.968</v>
      </c>
      <c r="I455" s="224"/>
      <c r="L455" s="220"/>
      <c r="M455" s="225"/>
      <c r="N455" s="226"/>
      <c r="O455" s="226"/>
      <c r="P455" s="226"/>
      <c r="Q455" s="226"/>
      <c r="R455" s="226"/>
      <c r="S455" s="226"/>
      <c r="T455" s="227"/>
      <c r="AT455" s="221" t="s">
        <v>157</v>
      </c>
      <c r="AU455" s="221" t="s">
        <v>91</v>
      </c>
      <c r="AV455" s="11" t="s">
        <v>91</v>
      </c>
      <c r="AW455" s="11" t="s">
        <v>45</v>
      </c>
      <c r="AX455" s="11" t="s">
        <v>82</v>
      </c>
      <c r="AY455" s="221" t="s">
        <v>144</v>
      </c>
    </row>
    <row r="456" s="11" customFormat="1">
      <c r="B456" s="220"/>
      <c r="D456" s="215" t="s">
        <v>157</v>
      </c>
      <c r="E456" s="221" t="s">
        <v>5</v>
      </c>
      <c r="F456" s="222" t="s">
        <v>694</v>
      </c>
      <c r="H456" s="223">
        <v>0.050000000000000003</v>
      </c>
      <c r="I456" s="224"/>
      <c r="L456" s="220"/>
      <c r="M456" s="225"/>
      <c r="N456" s="226"/>
      <c r="O456" s="226"/>
      <c r="P456" s="226"/>
      <c r="Q456" s="226"/>
      <c r="R456" s="226"/>
      <c r="S456" s="226"/>
      <c r="T456" s="227"/>
      <c r="AT456" s="221" t="s">
        <v>157</v>
      </c>
      <c r="AU456" s="221" t="s">
        <v>91</v>
      </c>
      <c r="AV456" s="11" t="s">
        <v>91</v>
      </c>
      <c r="AW456" s="11" t="s">
        <v>45</v>
      </c>
      <c r="AX456" s="11" t="s">
        <v>82</v>
      </c>
      <c r="AY456" s="221" t="s">
        <v>144</v>
      </c>
    </row>
    <row r="457" s="12" customFormat="1">
      <c r="B457" s="228"/>
      <c r="D457" s="215" t="s">
        <v>157</v>
      </c>
      <c r="E457" s="229" t="s">
        <v>5</v>
      </c>
      <c r="F457" s="230" t="s">
        <v>211</v>
      </c>
      <c r="H457" s="231">
        <v>3.0179999999999998</v>
      </c>
      <c r="I457" s="232"/>
      <c r="L457" s="228"/>
      <c r="M457" s="233"/>
      <c r="N457" s="234"/>
      <c r="O457" s="234"/>
      <c r="P457" s="234"/>
      <c r="Q457" s="234"/>
      <c r="R457" s="234"/>
      <c r="S457" s="234"/>
      <c r="T457" s="235"/>
      <c r="AT457" s="229" t="s">
        <v>157</v>
      </c>
      <c r="AU457" s="229" t="s">
        <v>91</v>
      </c>
      <c r="AV457" s="12" t="s">
        <v>151</v>
      </c>
      <c r="AW457" s="12" t="s">
        <v>45</v>
      </c>
      <c r="AX457" s="12" t="s">
        <v>87</v>
      </c>
      <c r="AY457" s="229" t="s">
        <v>144</v>
      </c>
    </row>
    <row r="458" s="1" customFormat="1" ht="25.5" customHeight="1">
      <c r="B458" s="202"/>
      <c r="C458" s="243" t="s">
        <v>695</v>
      </c>
      <c r="D458" s="243" t="s">
        <v>369</v>
      </c>
      <c r="E458" s="244" t="s">
        <v>696</v>
      </c>
      <c r="F458" s="245" t="s">
        <v>697</v>
      </c>
      <c r="G458" s="246" t="s">
        <v>327</v>
      </c>
      <c r="H458" s="247">
        <v>3.0179999999999998</v>
      </c>
      <c r="I458" s="248"/>
      <c r="J458" s="249">
        <f>ROUND(I458*H458,2)</f>
        <v>0</v>
      </c>
      <c r="K458" s="245" t="s">
        <v>5</v>
      </c>
      <c r="L458" s="250"/>
      <c r="M458" s="251" t="s">
        <v>5</v>
      </c>
      <c r="N458" s="252" t="s">
        <v>53</v>
      </c>
      <c r="O458" s="48"/>
      <c r="P458" s="212">
        <f>O458*H458</f>
        <v>0</v>
      </c>
      <c r="Q458" s="212">
        <v>1</v>
      </c>
      <c r="R458" s="212">
        <f>Q458*H458</f>
        <v>3.0179999999999998</v>
      </c>
      <c r="S458" s="212">
        <v>0</v>
      </c>
      <c r="T458" s="213">
        <f>S458*H458</f>
        <v>0</v>
      </c>
      <c r="AR458" s="24" t="s">
        <v>203</v>
      </c>
      <c r="AT458" s="24" t="s">
        <v>369</v>
      </c>
      <c r="AU458" s="24" t="s">
        <v>91</v>
      </c>
      <c r="AY458" s="24" t="s">
        <v>144</v>
      </c>
      <c r="BE458" s="214">
        <f>IF(N458="základní",J458,0)</f>
        <v>0</v>
      </c>
      <c r="BF458" s="214">
        <f>IF(N458="snížená",J458,0)</f>
        <v>0</v>
      </c>
      <c r="BG458" s="214">
        <f>IF(N458="zákl. přenesená",J458,0)</f>
        <v>0</v>
      </c>
      <c r="BH458" s="214">
        <f>IF(N458="sníž. přenesená",J458,0)</f>
        <v>0</v>
      </c>
      <c r="BI458" s="214">
        <f>IF(N458="nulová",J458,0)</f>
        <v>0</v>
      </c>
      <c r="BJ458" s="24" t="s">
        <v>87</v>
      </c>
      <c r="BK458" s="214">
        <f>ROUND(I458*H458,2)</f>
        <v>0</v>
      </c>
      <c r="BL458" s="24" t="s">
        <v>151</v>
      </c>
      <c r="BM458" s="24" t="s">
        <v>698</v>
      </c>
    </row>
    <row r="459" s="1" customFormat="1">
      <c r="B459" s="47"/>
      <c r="D459" s="215" t="s">
        <v>153</v>
      </c>
      <c r="F459" s="216" t="s">
        <v>697</v>
      </c>
      <c r="I459" s="217"/>
      <c r="L459" s="47"/>
      <c r="M459" s="218"/>
      <c r="N459" s="48"/>
      <c r="O459" s="48"/>
      <c r="P459" s="48"/>
      <c r="Q459" s="48"/>
      <c r="R459" s="48"/>
      <c r="S459" s="48"/>
      <c r="T459" s="86"/>
      <c r="AT459" s="24" t="s">
        <v>153</v>
      </c>
      <c r="AU459" s="24" t="s">
        <v>91</v>
      </c>
    </row>
    <row r="460" s="1" customFormat="1" ht="25.5" customHeight="1">
      <c r="B460" s="202"/>
      <c r="C460" s="203" t="s">
        <v>699</v>
      </c>
      <c r="D460" s="203" t="s">
        <v>146</v>
      </c>
      <c r="E460" s="204" t="s">
        <v>700</v>
      </c>
      <c r="F460" s="205" t="s">
        <v>701</v>
      </c>
      <c r="G460" s="206" t="s">
        <v>372</v>
      </c>
      <c r="H460" s="207">
        <v>136.13999999999999</v>
      </c>
      <c r="I460" s="208"/>
      <c r="J460" s="209">
        <f>ROUND(I460*H460,2)</f>
        <v>0</v>
      </c>
      <c r="K460" s="205" t="s">
        <v>5</v>
      </c>
      <c r="L460" s="47"/>
      <c r="M460" s="210" t="s">
        <v>5</v>
      </c>
      <c r="N460" s="211" t="s">
        <v>53</v>
      </c>
      <c r="O460" s="48"/>
      <c r="P460" s="212">
        <f>O460*H460</f>
        <v>0</v>
      </c>
      <c r="Q460" s="212">
        <v>0</v>
      </c>
      <c r="R460" s="212">
        <f>Q460*H460</f>
        <v>0</v>
      </c>
      <c r="S460" s="212">
        <v>0</v>
      </c>
      <c r="T460" s="213">
        <f>S460*H460</f>
        <v>0</v>
      </c>
      <c r="AR460" s="24" t="s">
        <v>151</v>
      </c>
      <c r="AT460" s="24" t="s">
        <v>146</v>
      </c>
      <c r="AU460" s="24" t="s">
        <v>91</v>
      </c>
      <c r="AY460" s="24" t="s">
        <v>144</v>
      </c>
      <c r="BE460" s="214">
        <f>IF(N460="základní",J460,0)</f>
        <v>0</v>
      </c>
      <c r="BF460" s="214">
        <f>IF(N460="snížená",J460,0)</f>
        <v>0</v>
      </c>
      <c r="BG460" s="214">
        <f>IF(N460="zákl. přenesená",J460,0)</f>
        <v>0</v>
      </c>
      <c r="BH460" s="214">
        <f>IF(N460="sníž. přenesená",J460,0)</f>
        <v>0</v>
      </c>
      <c r="BI460" s="214">
        <f>IF(N460="nulová",J460,0)</f>
        <v>0</v>
      </c>
      <c r="BJ460" s="24" t="s">
        <v>87</v>
      </c>
      <c r="BK460" s="214">
        <f>ROUND(I460*H460,2)</f>
        <v>0</v>
      </c>
      <c r="BL460" s="24" t="s">
        <v>151</v>
      </c>
      <c r="BM460" s="24" t="s">
        <v>702</v>
      </c>
    </row>
    <row r="461" s="1" customFormat="1">
      <c r="B461" s="47"/>
      <c r="D461" s="215" t="s">
        <v>153</v>
      </c>
      <c r="F461" s="216" t="s">
        <v>703</v>
      </c>
      <c r="I461" s="217"/>
      <c r="L461" s="47"/>
      <c r="M461" s="218"/>
      <c r="N461" s="48"/>
      <c r="O461" s="48"/>
      <c r="P461" s="48"/>
      <c r="Q461" s="48"/>
      <c r="R461" s="48"/>
      <c r="S461" s="48"/>
      <c r="T461" s="86"/>
      <c r="AT461" s="24" t="s">
        <v>153</v>
      </c>
      <c r="AU461" s="24" t="s">
        <v>91</v>
      </c>
    </row>
    <row r="462" s="1" customFormat="1">
      <c r="B462" s="47"/>
      <c r="D462" s="215" t="s">
        <v>155</v>
      </c>
      <c r="F462" s="219" t="s">
        <v>704</v>
      </c>
      <c r="I462" s="217"/>
      <c r="L462" s="47"/>
      <c r="M462" s="218"/>
      <c r="N462" s="48"/>
      <c r="O462" s="48"/>
      <c r="P462" s="48"/>
      <c r="Q462" s="48"/>
      <c r="R462" s="48"/>
      <c r="S462" s="48"/>
      <c r="T462" s="86"/>
      <c r="AT462" s="24" t="s">
        <v>155</v>
      </c>
      <c r="AU462" s="24" t="s">
        <v>91</v>
      </c>
    </row>
    <row r="463" s="11" customFormat="1">
      <c r="B463" s="220"/>
      <c r="D463" s="215" t="s">
        <v>157</v>
      </c>
      <c r="E463" s="221" t="s">
        <v>5</v>
      </c>
      <c r="F463" s="222" t="s">
        <v>705</v>
      </c>
      <c r="H463" s="223">
        <v>136.13999999999999</v>
      </c>
      <c r="I463" s="224"/>
      <c r="L463" s="220"/>
      <c r="M463" s="225"/>
      <c r="N463" s="226"/>
      <c r="O463" s="226"/>
      <c r="P463" s="226"/>
      <c r="Q463" s="226"/>
      <c r="R463" s="226"/>
      <c r="S463" s="226"/>
      <c r="T463" s="227"/>
      <c r="AT463" s="221" t="s">
        <v>157</v>
      </c>
      <c r="AU463" s="221" t="s">
        <v>91</v>
      </c>
      <c r="AV463" s="11" t="s">
        <v>91</v>
      </c>
      <c r="AW463" s="11" t="s">
        <v>45</v>
      </c>
      <c r="AX463" s="11" t="s">
        <v>87</v>
      </c>
      <c r="AY463" s="221" t="s">
        <v>144</v>
      </c>
    </row>
    <row r="464" s="10" customFormat="1" ht="29.88" customHeight="1">
      <c r="B464" s="189"/>
      <c r="D464" s="190" t="s">
        <v>81</v>
      </c>
      <c r="E464" s="200" t="s">
        <v>212</v>
      </c>
      <c r="F464" s="200" t="s">
        <v>706</v>
      </c>
      <c r="I464" s="192"/>
      <c r="J464" s="201">
        <f>BK464</f>
        <v>0</v>
      </c>
      <c r="L464" s="189"/>
      <c r="M464" s="194"/>
      <c r="N464" s="195"/>
      <c r="O464" s="195"/>
      <c r="P464" s="196">
        <f>SUM(P465:P503)</f>
        <v>0</v>
      </c>
      <c r="Q464" s="195"/>
      <c r="R464" s="196">
        <f>SUM(R465:R503)</f>
        <v>1.29324</v>
      </c>
      <c r="S464" s="195"/>
      <c r="T464" s="197">
        <f>SUM(T465:T503)</f>
        <v>53.352279999999993</v>
      </c>
      <c r="AR464" s="190" t="s">
        <v>87</v>
      </c>
      <c r="AT464" s="198" t="s">
        <v>81</v>
      </c>
      <c r="AU464" s="198" t="s">
        <v>87</v>
      </c>
      <c r="AY464" s="190" t="s">
        <v>144</v>
      </c>
      <c r="BK464" s="199">
        <f>SUM(BK465:BK503)</f>
        <v>0</v>
      </c>
    </row>
    <row r="465" s="1" customFormat="1" ht="25.5" customHeight="1">
      <c r="B465" s="202"/>
      <c r="C465" s="203" t="s">
        <v>707</v>
      </c>
      <c r="D465" s="203" t="s">
        <v>146</v>
      </c>
      <c r="E465" s="204" t="s">
        <v>708</v>
      </c>
      <c r="F465" s="205" t="s">
        <v>709</v>
      </c>
      <c r="G465" s="206" t="s">
        <v>175</v>
      </c>
      <c r="H465" s="207">
        <v>2</v>
      </c>
      <c r="I465" s="208"/>
      <c r="J465" s="209">
        <f>ROUND(I465*H465,2)</f>
        <v>0</v>
      </c>
      <c r="K465" s="205" t="s">
        <v>150</v>
      </c>
      <c r="L465" s="47"/>
      <c r="M465" s="210" t="s">
        <v>5</v>
      </c>
      <c r="N465" s="211" t="s">
        <v>53</v>
      </c>
      <c r="O465" s="48"/>
      <c r="P465" s="212">
        <f>O465*H465</f>
        <v>0</v>
      </c>
      <c r="Q465" s="212">
        <v>0.00069999999999999999</v>
      </c>
      <c r="R465" s="212">
        <f>Q465*H465</f>
        <v>0.0014</v>
      </c>
      <c r="S465" s="212">
        <v>0</v>
      </c>
      <c r="T465" s="213">
        <f>S465*H465</f>
        <v>0</v>
      </c>
      <c r="AR465" s="24" t="s">
        <v>151</v>
      </c>
      <c r="AT465" s="24" t="s">
        <v>146</v>
      </c>
      <c r="AU465" s="24" t="s">
        <v>91</v>
      </c>
      <c r="AY465" s="24" t="s">
        <v>144</v>
      </c>
      <c r="BE465" s="214">
        <f>IF(N465="základní",J465,0)</f>
        <v>0</v>
      </c>
      <c r="BF465" s="214">
        <f>IF(N465="snížená",J465,0)</f>
        <v>0</v>
      </c>
      <c r="BG465" s="214">
        <f>IF(N465="zákl. přenesená",J465,0)</f>
        <v>0</v>
      </c>
      <c r="BH465" s="214">
        <f>IF(N465="sníž. přenesená",J465,0)</f>
        <v>0</v>
      </c>
      <c r="BI465" s="214">
        <f>IF(N465="nulová",J465,0)</f>
        <v>0</v>
      </c>
      <c r="BJ465" s="24" t="s">
        <v>87</v>
      </c>
      <c r="BK465" s="214">
        <f>ROUND(I465*H465,2)</f>
        <v>0</v>
      </c>
      <c r="BL465" s="24" t="s">
        <v>151</v>
      </c>
      <c r="BM465" s="24" t="s">
        <v>710</v>
      </c>
    </row>
    <row r="466" s="1" customFormat="1">
      <c r="B466" s="47"/>
      <c r="D466" s="215" t="s">
        <v>153</v>
      </c>
      <c r="F466" s="216" t="s">
        <v>711</v>
      </c>
      <c r="I466" s="217"/>
      <c r="L466" s="47"/>
      <c r="M466" s="218"/>
      <c r="N466" s="48"/>
      <c r="O466" s="48"/>
      <c r="P466" s="48"/>
      <c r="Q466" s="48"/>
      <c r="R466" s="48"/>
      <c r="S466" s="48"/>
      <c r="T466" s="86"/>
      <c r="AT466" s="24" t="s">
        <v>153</v>
      </c>
      <c r="AU466" s="24" t="s">
        <v>91</v>
      </c>
    </row>
    <row r="467" s="1" customFormat="1">
      <c r="B467" s="47"/>
      <c r="D467" s="215" t="s">
        <v>155</v>
      </c>
      <c r="F467" s="219" t="s">
        <v>712</v>
      </c>
      <c r="I467" s="217"/>
      <c r="L467" s="47"/>
      <c r="M467" s="218"/>
      <c r="N467" s="48"/>
      <c r="O467" s="48"/>
      <c r="P467" s="48"/>
      <c r="Q467" s="48"/>
      <c r="R467" s="48"/>
      <c r="S467" s="48"/>
      <c r="T467" s="86"/>
      <c r="AT467" s="24" t="s">
        <v>155</v>
      </c>
      <c r="AU467" s="24" t="s">
        <v>91</v>
      </c>
    </row>
    <row r="468" s="13" customFormat="1">
      <c r="B468" s="236"/>
      <c r="D468" s="215" t="s">
        <v>157</v>
      </c>
      <c r="E468" s="237" t="s">
        <v>5</v>
      </c>
      <c r="F468" s="238" t="s">
        <v>713</v>
      </c>
      <c r="H468" s="237" t="s">
        <v>5</v>
      </c>
      <c r="I468" s="239"/>
      <c r="L468" s="236"/>
      <c r="M468" s="240"/>
      <c r="N468" s="241"/>
      <c r="O468" s="241"/>
      <c r="P468" s="241"/>
      <c r="Q468" s="241"/>
      <c r="R468" s="241"/>
      <c r="S468" s="241"/>
      <c r="T468" s="242"/>
      <c r="AT468" s="237" t="s">
        <v>157</v>
      </c>
      <c r="AU468" s="237" t="s">
        <v>91</v>
      </c>
      <c r="AV468" s="13" t="s">
        <v>87</v>
      </c>
      <c r="AW468" s="13" t="s">
        <v>45</v>
      </c>
      <c r="AX468" s="13" t="s">
        <v>82</v>
      </c>
      <c r="AY468" s="237" t="s">
        <v>144</v>
      </c>
    </row>
    <row r="469" s="11" customFormat="1">
      <c r="B469" s="220"/>
      <c r="D469" s="215" t="s">
        <v>157</v>
      </c>
      <c r="E469" s="221" t="s">
        <v>5</v>
      </c>
      <c r="F469" s="222" t="s">
        <v>714</v>
      </c>
      <c r="H469" s="223">
        <v>2</v>
      </c>
      <c r="I469" s="224"/>
      <c r="L469" s="220"/>
      <c r="M469" s="225"/>
      <c r="N469" s="226"/>
      <c r="O469" s="226"/>
      <c r="P469" s="226"/>
      <c r="Q469" s="226"/>
      <c r="R469" s="226"/>
      <c r="S469" s="226"/>
      <c r="T469" s="227"/>
      <c r="AT469" s="221" t="s">
        <v>157</v>
      </c>
      <c r="AU469" s="221" t="s">
        <v>91</v>
      </c>
      <c r="AV469" s="11" t="s">
        <v>91</v>
      </c>
      <c r="AW469" s="11" t="s">
        <v>45</v>
      </c>
      <c r="AX469" s="11" t="s">
        <v>87</v>
      </c>
      <c r="AY469" s="221" t="s">
        <v>144</v>
      </c>
    </row>
    <row r="470" s="1" customFormat="1" ht="16.5" customHeight="1">
      <c r="B470" s="202"/>
      <c r="C470" s="243" t="s">
        <v>715</v>
      </c>
      <c r="D470" s="243" t="s">
        <v>369</v>
      </c>
      <c r="E470" s="244" t="s">
        <v>716</v>
      </c>
      <c r="F470" s="245" t="s">
        <v>717</v>
      </c>
      <c r="G470" s="246" t="s">
        <v>175</v>
      </c>
      <c r="H470" s="247">
        <v>2</v>
      </c>
      <c r="I470" s="248"/>
      <c r="J470" s="249">
        <f>ROUND(I470*H470,2)</f>
        <v>0</v>
      </c>
      <c r="K470" s="245" t="s">
        <v>150</v>
      </c>
      <c r="L470" s="250"/>
      <c r="M470" s="251" t="s">
        <v>5</v>
      </c>
      <c r="N470" s="252" t="s">
        <v>53</v>
      </c>
      <c r="O470" s="48"/>
      <c r="P470" s="212">
        <f>O470*H470</f>
        <v>0</v>
      </c>
      <c r="Q470" s="212">
        <v>0.00080000000000000004</v>
      </c>
      <c r="R470" s="212">
        <f>Q470*H470</f>
        <v>0.0016000000000000001</v>
      </c>
      <c r="S470" s="212">
        <v>0</v>
      </c>
      <c r="T470" s="213">
        <f>S470*H470</f>
        <v>0</v>
      </c>
      <c r="AR470" s="24" t="s">
        <v>203</v>
      </c>
      <c r="AT470" s="24" t="s">
        <v>369</v>
      </c>
      <c r="AU470" s="24" t="s">
        <v>91</v>
      </c>
      <c r="AY470" s="24" t="s">
        <v>144</v>
      </c>
      <c r="BE470" s="214">
        <f>IF(N470="základní",J470,0)</f>
        <v>0</v>
      </c>
      <c r="BF470" s="214">
        <f>IF(N470="snížená",J470,0)</f>
        <v>0</v>
      </c>
      <c r="BG470" s="214">
        <f>IF(N470="zákl. přenesená",J470,0)</f>
        <v>0</v>
      </c>
      <c r="BH470" s="214">
        <f>IF(N470="sníž. přenesená",J470,0)</f>
        <v>0</v>
      </c>
      <c r="BI470" s="214">
        <f>IF(N470="nulová",J470,0)</f>
        <v>0</v>
      </c>
      <c r="BJ470" s="24" t="s">
        <v>87</v>
      </c>
      <c r="BK470" s="214">
        <f>ROUND(I470*H470,2)</f>
        <v>0</v>
      </c>
      <c r="BL470" s="24" t="s">
        <v>151</v>
      </c>
      <c r="BM470" s="24" t="s">
        <v>718</v>
      </c>
    </row>
    <row r="471" s="1" customFormat="1">
      <c r="B471" s="47"/>
      <c r="D471" s="215" t="s">
        <v>153</v>
      </c>
      <c r="F471" s="216" t="s">
        <v>717</v>
      </c>
      <c r="I471" s="217"/>
      <c r="L471" s="47"/>
      <c r="M471" s="218"/>
      <c r="N471" s="48"/>
      <c r="O471" s="48"/>
      <c r="P471" s="48"/>
      <c r="Q471" s="48"/>
      <c r="R471" s="48"/>
      <c r="S471" s="48"/>
      <c r="T471" s="86"/>
      <c r="AT471" s="24" t="s">
        <v>153</v>
      </c>
      <c r="AU471" s="24" t="s">
        <v>91</v>
      </c>
    </row>
    <row r="472" s="11" customFormat="1">
      <c r="B472" s="220"/>
      <c r="D472" s="215" t="s">
        <v>157</v>
      </c>
      <c r="E472" s="221" t="s">
        <v>5</v>
      </c>
      <c r="F472" s="222" t="s">
        <v>719</v>
      </c>
      <c r="H472" s="223">
        <v>2</v>
      </c>
      <c r="I472" s="224"/>
      <c r="L472" s="220"/>
      <c r="M472" s="225"/>
      <c r="N472" s="226"/>
      <c r="O472" s="226"/>
      <c r="P472" s="226"/>
      <c r="Q472" s="226"/>
      <c r="R472" s="226"/>
      <c r="S472" s="226"/>
      <c r="T472" s="227"/>
      <c r="AT472" s="221" t="s">
        <v>157</v>
      </c>
      <c r="AU472" s="221" t="s">
        <v>91</v>
      </c>
      <c r="AV472" s="11" t="s">
        <v>91</v>
      </c>
      <c r="AW472" s="11" t="s">
        <v>45</v>
      </c>
      <c r="AX472" s="11" t="s">
        <v>87</v>
      </c>
      <c r="AY472" s="221" t="s">
        <v>144</v>
      </c>
    </row>
    <row r="473" s="1" customFormat="1" ht="16.5" customHeight="1">
      <c r="B473" s="202"/>
      <c r="C473" s="203" t="s">
        <v>720</v>
      </c>
      <c r="D473" s="203" t="s">
        <v>146</v>
      </c>
      <c r="E473" s="204" t="s">
        <v>721</v>
      </c>
      <c r="F473" s="205" t="s">
        <v>722</v>
      </c>
      <c r="G473" s="206" t="s">
        <v>175</v>
      </c>
      <c r="H473" s="207">
        <v>2</v>
      </c>
      <c r="I473" s="208"/>
      <c r="J473" s="209">
        <f>ROUND(I473*H473,2)</f>
        <v>0</v>
      </c>
      <c r="K473" s="205" t="s">
        <v>150</v>
      </c>
      <c r="L473" s="47"/>
      <c r="M473" s="210" t="s">
        <v>5</v>
      </c>
      <c r="N473" s="211" t="s">
        <v>53</v>
      </c>
      <c r="O473" s="48"/>
      <c r="P473" s="212">
        <f>O473*H473</f>
        <v>0</v>
      </c>
      <c r="Q473" s="212">
        <v>0.085419999999999996</v>
      </c>
      <c r="R473" s="212">
        <f>Q473*H473</f>
        <v>0.17083999999999999</v>
      </c>
      <c r="S473" s="212">
        <v>0</v>
      </c>
      <c r="T473" s="213">
        <f>S473*H473</f>
        <v>0</v>
      </c>
      <c r="AR473" s="24" t="s">
        <v>151</v>
      </c>
      <c r="AT473" s="24" t="s">
        <v>146</v>
      </c>
      <c r="AU473" s="24" t="s">
        <v>91</v>
      </c>
      <c r="AY473" s="24" t="s">
        <v>144</v>
      </c>
      <c r="BE473" s="214">
        <f>IF(N473="základní",J473,0)</f>
        <v>0</v>
      </c>
      <c r="BF473" s="214">
        <f>IF(N473="snížená",J473,0)</f>
        <v>0</v>
      </c>
      <c r="BG473" s="214">
        <f>IF(N473="zákl. přenesená",J473,0)</f>
        <v>0</v>
      </c>
      <c r="BH473" s="214">
        <f>IF(N473="sníž. přenesená",J473,0)</f>
        <v>0</v>
      </c>
      <c r="BI473" s="214">
        <f>IF(N473="nulová",J473,0)</f>
        <v>0</v>
      </c>
      <c r="BJ473" s="24" t="s">
        <v>87</v>
      </c>
      <c r="BK473" s="214">
        <f>ROUND(I473*H473,2)</f>
        <v>0</v>
      </c>
      <c r="BL473" s="24" t="s">
        <v>151</v>
      </c>
      <c r="BM473" s="24" t="s">
        <v>723</v>
      </c>
    </row>
    <row r="474" s="1" customFormat="1">
      <c r="B474" s="47"/>
      <c r="D474" s="215" t="s">
        <v>153</v>
      </c>
      <c r="F474" s="216" t="s">
        <v>724</v>
      </c>
      <c r="I474" s="217"/>
      <c r="L474" s="47"/>
      <c r="M474" s="218"/>
      <c r="N474" s="48"/>
      <c r="O474" s="48"/>
      <c r="P474" s="48"/>
      <c r="Q474" s="48"/>
      <c r="R474" s="48"/>
      <c r="S474" s="48"/>
      <c r="T474" s="86"/>
      <c r="AT474" s="24" t="s">
        <v>153</v>
      </c>
      <c r="AU474" s="24" t="s">
        <v>91</v>
      </c>
    </row>
    <row r="475" s="1" customFormat="1">
      <c r="B475" s="47"/>
      <c r="D475" s="215" t="s">
        <v>155</v>
      </c>
      <c r="F475" s="219" t="s">
        <v>725</v>
      </c>
      <c r="I475" s="217"/>
      <c r="L475" s="47"/>
      <c r="M475" s="218"/>
      <c r="N475" s="48"/>
      <c r="O475" s="48"/>
      <c r="P475" s="48"/>
      <c r="Q475" s="48"/>
      <c r="R475" s="48"/>
      <c r="S475" s="48"/>
      <c r="T475" s="86"/>
      <c r="AT475" s="24" t="s">
        <v>155</v>
      </c>
      <c r="AU475" s="24" t="s">
        <v>91</v>
      </c>
    </row>
    <row r="476" s="11" customFormat="1">
      <c r="B476" s="220"/>
      <c r="D476" s="215" t="s">
        <v>157</v>
      </c>
      <c r="E476" s="221" t="s">
        <v>5</v>
      </c>
      <c r="F476" s="222" t="s">
        <v>726</v>
      </c>
      <c r="H476" s="223">
        <v>2</v>
      </c>
      <c r="I476" s="224"/>
      <c r="L476" s="220"/>
      <c r="M476" s="225"/>
      <c r="N476" s="226"/>
      <c r="O476" s="226"/>
      <c r="P476" s="226"/>
      <c r="Q476" s="226"/>
      <c r="R476" s="226"/>
      <c r="S476" s="226"/>
      <c r="T476" s="227"/>
      <c r="AT476" s="221" t="s">
        <v>157</v>
      </c>
      <c r="AU476" s="221" t="s">
        <v>91</v>
      </c>
      <c r="AV476" s="11" t="s">
        <v>91</v>
      </c>
      <c r="AW476" s="11" t="s">
        <v>45</v>
      </c>
      <c r="AX476" s="11" t="s">
        <v>87</v>
      </c>
      <c r="AY476" s="221" t="s">
        <v>144</v>
      </c>
    </row>
    <row r="477" s="1" customFormat="1" ht="16.5" customHeight="1">
      <c r="B477" s="202"/>
      <c r="C477" s="203" t="s">
        <v>727</v>
      </c>
      <c r="D477" s="203" t="s">
        <v>146</v>
      </c>
      <c r="E477" s="204" t="s">
        <v>728</v>
      </c>
      <c r="F477" s="205" t="s">
        <v>729</v>
      </c>
      <c r="G477" s="206" t="s">
        <v>175</v>
      </c>
      <c r="H477" s="207">
        <v>2</v>
      </c>
      <c r="I477" s="208"/>
      <c r="J477" s="209">
        <f>ROUND(I477*H477,2)</f>
        <v>0</v>
      </c>
      <c r="K477" s="205" t="s">
        <v>150</v>
      </c>
      <c r="L477" s="47"/>
      <c r="M477" s="210" t="s">
        <v>5</v>
      </c>
      <c r="N477" s="211" t="s">
        <v>53</v>
      </c>
      <c r="O477" s="48"/>
      <c r="P477" s="212">
        <f>O477*H477</f>
        <v>0</v>
      </c>
      <c r="Q477" s="212">
        <v>0.0064850000000000003</v>
      </c>
      <c r="R477" s="212">
        <f>Q477*H477</f>
        <v>0.012970000000000001</v>
      </c>
      <c r="S477" s="212">
        <v>0</v>
      </c>
      <c r="T477" s="213">
        <f>S477*H477</f>
        <v>0</v>
      </c>
      <c r="AR477" s="24" t="s">
        <v>151</v>
      </c>
      <c r="AT477" s="24" t="s">
        <v>146</v>
      </c>
      <c r="AU477" s="24" t="s">
        <v>91</v>
      </c>
      <c r="AY477" s="24" t="s">
        <v>144</v>
      </c>
      <c r="BE477" s="214">
        <f>IF(N477="základní",J477,0)</f>
        <v>0</v>
      </c>
      <c r="BF477" s="214">
        <f>IF(N477="snížená",J477,0)</f>
        <v>0</v>
      </c>
      <c r="BG477" s="214">
        <f>IF(N477="zákl. přenesená",J477,0)</f>
        <v>0</v>
      </c>
      <c r="BH477" s="214">
        <f>IF(N477="sníž. přenesená",J477,0)</f>
        <v>0</v>
      </c>
      <c r="BI477" s="214">
        <f>IF(N477="nulová",J477,0)</f>
        <v>0</v>
      </c>
      <c r="BJ477" s="24" t="s">
        <v>87</v>
      </c>
      <c r="BK477" s="214">
        <f>ROUND(I477*H477,2)</f>
        <v>0</v>
      </c>
      <c r="BL477" s="24" t="s">
        <v>151</v>
      </c>
      <c r="BM477" s="24" t="s">
        <v>730</v>
      </c>
    </row>
    <row r="478" s="1" customFormat="1">
      <c r="B478" s="47"/>
      <c r="D478" s="215" t="s">
        <v>153</v>
      </c>
      <c r="F478" s="216" t="s">
        <v>731</v>
      </c>
      <c r="I478" s="217"/>
      <c r="L478" s="47"/>
      <c r="M478" s="218"/>
      <c r="N478" s="48"/>
      <c r="O478" s="48"/>
      <c r="P478" s="48"/>
      <c r="Q478" s="48"/>
      <c r="R478" s="48"/>
      <c r="S478" s="48"/>
      <c r="T478" s="86"/>
      <c r="AT478" s="24" t="s">
        <v>153</v>
      </c>
      <c r="AU478" s="24" t="s">
        <v>91</v>
      </c>
    </row>
    <row r="479" s="11" customFormat="1">
      <c r="B479" s="220"/>
      <c r="D479" s="215" t="s">
        <v>157</v>
      </c>
      <c r="E479" s="221" t="s">
        <v>5</v>
      </c>
      <c r="F479" s="222" t="s">
        <v>732</v>
      </c>
      <c r="H479" s="223">
        <v>2</v>
      </c>
      <c r="I479" s="224"/>
      <c r="L479" s="220"/>
      <c r="M479" s="225"/>
      <c r="N479" s="226"/>
      <c r="O479" s="226"/>
      <c r="P479" s="226"/>
      <c r="Q479" s="226"/>
      <c r="R479" s="226"/>
      <c r="S479" s="226"/>
      <c r="T479" s="227"/>
      <c r="AT479" s="221" t="s">
        <v>157</v>
      </c>
      <c r="AU479" s="221" t="s">
        <v>91</v>
      </c>
      <c r="AV479" s="11" t="s">
        <v>91</v>
      </c>
      <c r="AW479" s="11" t="s">
        <v>45</v>
      </c>
      <c r="AX479" s="11" t="s">
        <v>87</v>
      </c>
      <c r="AY479" s="221" t="s">
        <v>144</v>
      </c>
    </row>
    <row r="480" s="1" customFormat="1" ht="16.5" customHeight="1">
      <c r="B480" s="202"/>
      <c r="C480" s="203" t="s">
        <v>733</v>
      </c>
      <c r="D480" s="203" t="s">
        <v>146</v>
      </c>
      <c r="E480" s="204" t="s">
        <v>734</v>
      </c>
      <c r="F480" s="205" t="s">
        <v>735</v>
      </c>
      <c r="G480" s="206" t="s">
        <v>198</v>
      </c>
      <c r="H480" s="207">
        <v>0.20999999999999999</v>
      </c>
      <c r="I480" s="208"/>
      <c r="J480" s="209">
        <f>ROUND(I480*H480,2)</f>
        <v>0</v>
      </c>
      <c r="K480" s="205" t="s">
        <v>150</v>
      </c>
      <c r="L480" s="47"/>
      <c r="M480" s="210" t="s">
        <v>5</v>
      </c>
      <c r="N480" s="211" t="s">
        <v>53</v>
      </c>
      <c r="O480" s="48"/>
      <c r="P480" s="212">
        <f>O480*H480</f>
        <v>0</v>
      </c>
      <c r="Q480" s="212">
        <v>0</v>
      </c>
      <c r="R480" s="212">
        <f>Q480*H480</f>
        <v>0</v>
      </c>
      <c r="S480" s="212">
        <v>0.80800000000000005</v>
      </c>
      <c r="T480" s="213">
        <f>S480*H480</f>
        <v>0.16968</v>
      </c>
      <c r="AR480" s="24" t="s">
        <v>151</v>
      </c>
      <c r="AT480" s="24" t="s">
        <v>146</v>
      </c>
      <c r="AU480" s="24" t="s">
        <v>91</v>
      </c>
      <c r="AY480" s="24" t="s">
        <v>144</v>
      </c>
      <c r="BE480" s="214">
        <f>IF(N480="základní",J480,0)</f>
        <v>0</v>
      </c>
      <c r="BF480" s="214">
        <f>IF(N480="snížená",J480,0)</f>
        <v>0</v>
      </c>
      <c r="BG480" s="214">
        <f>IF(N480="zákl. přenesená",J480,0)</f>
        <v>0</v>
      </c>
      <c r="BH480" s="214">
        <f>IF(N480="sníž. přenesená",J480,0)</f>
        <v>0</v>
      </c>
      <c r="BI480" s="214">
        <f>IF(N480="nulová",J480,0)</f>
        <v>0</v>
      </c>
      <c r="BJ480" s="24" t="s">
        <v>87</v>
      </c>
      <c r="BK480" s="214">
        <f>ROUND(I480*H480,2)</f>
        <v>0</v>
      </c>
      <c r="BL480" s="24" t="s">
        <v>151</v>
      </c>
      <c r="BM480" s="24" t="s">
        <v>736</v>
      </c>
    </row>
    <row r="481" s="1" customFormat="1">
      <c r="B481" s="47"/>
      <c r="D481" s="215" t="s">
        <v>153</v>
      </c>
      <c r="F481" s="216" t="s">
        <v>737</v>
      </c>
      <c r="I481" s="217"/>
      <c r="L481" s="47"/>
      <c r="M481" s="218"/>
      <c r="N481" s="48"/>
      <c r="O481" s="48"/>
      <c r="P481" s="48"/>
      <c r="Q481" s="48"/>
      <c r="R481" s="48"/>
      <c r="S481" s="48"/>
      <c r="T481" s="86"/>
      <c r="AT481" s="24" t="s">
        <v>153</v>
      </c>
      <c r="AU481" s="24" t="s">
        <v>91</v>
      </c>
    </row>
    <row r="482" s="1" customFormat="1">
      <c r="B482" s="47"/>
      <c r="D482" s="215" t="s">
        <v>155</v>
      </c>
      <c r="F482" s="219" t="s">
        <v>738</v>
      </c>
      <c r="I482" s="217"/>
      <c r="L482" s="47"/>
      <c r="M482" s="218"/>
      <c r="N482" s="48"/>
      <c r="O482" s="48"/>
      <c r="P482" s="48"/>
      <c r="Q482" s="48"/>
      <c r="R482" s="48"/>
      <c r="S482" s="48"/>
      <c r="T482" s="86"/>
      <c r="AT482" s="24" t="s">
        <v>155</v>
      </c>
      <c r="AU482" s="24" t="s">
        <v>91</v>
      </c>
    </row>
    <row r="483" s="11" customFormat="1">
      <c r="B483" s="220"/>
      <c r="D483" s="215" t="s">
        <v>157</v>
      </c>
      <c r="E483" s="221" t="s">
        <v>5</v>
      </c>
      <c r="F483" s="222" t="s">
        <v>739</v>
      </c>
      <c r="H483" s="223">
        <v>0.20999999999999999</v>
      </c>
      <c r="I483" s="224"/>
      <c r="L483" s="220"/>
      <c r="M483" s="225"/>
      <c r="N483" s="226"/>
      <c r="O483" s="226"/>
      <c r="P483" s="226"/>
      <c r="Q483" s="226"/>
      <c r="R483" s="226"/>
      <c r="S483" s="226"/>
      <c r="T483" s="227"/>
      <c r="AT483" s="221" t="s">
        <v>157</v>
      </c>
      <c r="AU483" s="221" t="s">
        <v>91</v>
      </c>
      <c r="AV483" s="11" t="s">
        <v>91</v>
      </c>
      <c r="AW483" s="11" t="s">
        <v>45</v>
      </c>
      <c r="AX483" s="11" t="s">
        <v>87</v>
      </c>
      <c r="AY483" s="221" t="s">
        <v>144</v>
      </c>
    </row>
    <row r="484" s="1" customFormat="1" ht="16.5" customHeight="1">
      <c r="B484" s="202"/>
      <c r="C484" s="203" t="s">
        <v>740</v>
      </c>
      <c r="D484" s="203" t="s">
        <v>146</v>
      </c>
      <c r="E484" s="204" t="s">
        <v>741</v>
      </c>
      <c r="F484" s="205" t="s">
        <v>742</v>
      </c>
      <c r="G484" s="206" t="s">
        <v>198</v>
      </c>
      <c r="H484" s="207">
        <v>8.923</v>
      </c>
      <c r="I484" s="208"/>
      <c r="J484" s="209">
        <f>ROUND(I484*H484,2)</f>
        <v>0</v>
      </c>
      <c r="K484" s="205" t="s">
        <v>150</v>
      </c>
      <c r="L484" s="47"/>
      <c r="M484" s="210" t="s">
        <v>5</v>
      </c>
      <c r="N484" s="211" t="s">
        <v>53</v>
      </c>
      <c r="O484" s="48"/>
      <c r="P484" s="212">
        <f>O484*H484</f>
        <v>0</v>
      </c>
      <c r="Q484" s="212">
        <v>0.12</v>
      </c>
      <c r="R484" s="212">
        <f>Q484*H484</f>
        <v>1.0707599999999999</v>
      </c>
      <c r="S484" s="212">
        <v>2.2000000000000002</v>
      </c>
      <c r="T484" s="213">
        <f>S484*H484</f>
        <v>19.630600000000001</v>
      </c>
      <c r="AR484" s="24" t="s">
        <v>151</v>
      </c>
      <c r="AT484" s="24" t="s">
        <v>146</v>
      </c>
      <c r="AU484" s="24" t="s">
        <v>91</v>
      </c>
      <c r="AY484" s="24" t="s">
        <v>144</v>
      </c>
      <c r="BE484" s="214">
        <f>IF(N484="základní",J484,0)</f>
        <v>0</v>
      </c>
      <c r="BF484" s="214">
        <f>IF(N484="snížená",J484,0)</f>
        <v>0</v>
      </c>
      <c r="BG484" s="214">
        <f>IF(N484="zákl. přenesená",J484,0)</f>
        <v>0</v>
      </c>
      <c r="BH484" s="214">
        <f>IF(N484="sníž. přenesená",J484,0)</f>
        <v>0</v>
      </c>
      <c r="BI484" s="214">
        <f>IF(N484="nulová",J484,0)</f>
        <v>0</v>
      </c>
      <c r="BJ484" s="24" t="s">
        <v>87</v>
      </c>
      <c r="BK484" s="214">
        <f>ROUND(I484*H484,2)</f>
        <v>0</v>
      </c>
      <c r="BL484" s="24" t="s">
        <v>151</v>
      </c>
      <c r="BM484" s="24" t="s">
        <v>743</v>
      </c>
    </row>
    <row r="485" s="1" customFormat="1">
      <c r="B485" s="47"/>
      <c r="D485" s="215" t="s">
        <v>153</v>
      </c>
      <c r="F485" s="216" t="s">
        <v>744</v>
      </c>
      <c r="I485" s="217"/>
      <c r="L485" s="47"/>
      <c r="M485" s="218"/>
      <c r="N485" s="48"/>
      <c r="O485" s="48"/>
      <c r="P485" s="48"/>
      <c r="Q485" s="48"/>
      <c r="R485" s="48"/>
      <c r="S485" s="48"/>
      <c r="T485" s="86"/>
      <c r="AT485" s="24" t="s">
        <v>153</v>
      </c>
      <c r="AU485" s="24" t="s">
        <v>91</v>
      </c>
    </row>
    <row r="486" s="1" customFormat="1">
      <c r="B486" s="47"/>
      <c r="D486" s="215" t="s">
        <v>155</v>
      </c>
      <c r="F486" s="219" t="s">
        <v>738</v>
      </c>
      <c r="I486" s="217"/>
      <c r="L486" s="47"/>
      <c r="M486" s="218"/>
      <c r="N486" s="48"/>
      <c r="O486" s="48"/>
      <c r="P486" s="48"/>
      <c r="Q486" s="48"/>
      <c r="R486" s="48"/>
      <c r="S486" s="48"/>
      <c r="T486" s="86"/>
      <c r="AT486" s="24" t="s">
        <v>155</v>
      </c>
      <c r="AU486" s="24" t="s">
        <v>91</v>
      </c>
    </row>
    <row r="487" s="11" customFormat="1">
      <c r="B487" s="220"/>
      <c r="D487" s="215" t="s">
        <v>157</v>
      </c>
      <c r="E487" s="221" t="s">
        <v>5</v>
      </c>
      <c r="F487" s="222" t="s">
        <v>745</v>
      </c>
      <c r="H487" s="223">
        <v>8.0899999999999999</v>
      </c>
      <c r="I487" s="224"/>
      <c r="L487" s="220"/>
      <c r="M487" s="225"/>
      <c r="N487" s="226"/>
      <c r="O487" s="226"/>
      <c r="P487" s="226"/>
      <c r="Q487" s="226"/>
      <c r="R487" s="226"/>
      <c r="S487" s="226"/>
      <c r="T487" s="227"/>
      <c r="AT487" s="221" t="s">
        <v>157</v>
      </c>
      <c r="AU487" s="221" t="s">
        <v>91</v>
      </c>
      <c r="AV487" s="11" t="s">
        <v>91</v>
      </c>
      <c r="AW487" s="11" t="s">
        <v>45</v>
      </c>
      <c r="AX487" s="11" t="s">
        <v>82</v>
      </c>
      <c r="AY487" s="221" t="s">
        <v>144</v>
      </c>
    </row>
    <row r="488" s="11" customFormat="1">
      <c r="B488" s="220"/>
      <c r="D488" s="215" t="s">
        <v>157</v>
      </c>
      <c r="E488" s="221" t="s">
        <v>5</v>
      </c>
      <c r="F488" s="222" t="s">
        <v>746</v>
      </c>
      <c r="H488" s="223">
        <v>0.83299999999999996</v>
      </c>
      <c r="I488" s="224"/>
      <c r="L488" s="220"/>
      <c r="M488" s="225"/>
      <c r="N488" s="226"/>
      <c r="O488" s="226"/>
      <c r="P488" s="226"/>
      <c r="Q488" s="226"/>
      <c r="R488" s="226"/>
      <c r="S488" s="226"/>
      <c r="T488" s="227"/>
      <c r="AT488" s="221" t="s">
        <v>157</v>
      </c>
      <c r="AU488" s="221" t="s">
        <v>91</v>
      </c>
      <c r="AV488" s="11" t="s">
        <v>91</v>
      </c>
      <c r="AW488" s="11" t="s">
        <v>45</v>
      </c>
      <c r="AX488" s="11" t="s">
        <v>82</v>
      </c>
      <c r="AY488" s="221" t="s">
        <v>144</v>
      </c>
    </row>
    <row r="489" s="12" customFormat="1">
      <c r="B489" s="228"/>
      <c r="D489" s="215" t="s">
        <v>157</v>
      </c>
      <c r="E489" s="229" t="s">
        <v>5</v>
      </c>
      <c r="F489" s="230" t="s">
        <v>211</v>
      </c>
      <c r="H489" s="231">
        <v>8.923</v>
      </c>
      <c r="I489" s="232"/>
      <c r="L489" s="228"/>
      <c r="M489" s="233"/>
      <c r="N489" s="234"/>
      <c r="O489" s="234"/>
      <c r="P489" s="234"/>
      <c r="Q489" s="234"/>
      <c r="R489" s="234"/>
      <c r="S489" s="234"/>
      <c r="T489" s="235"/>
      <c r="AT489" s="229" t="s">
        <v>157</v>
      </c>
      <c r="AU489" s="229" t="s">
        <v>91</v>
      </c>
      <c r="AV489" s="12" t="s">
        <v>151</v>
      </c>
      <c r="AW489" s="12" t="s">
        <v>45</v>
      </c>
      <c r="AX489" s="12" t="s">
        <v>87</v>
      </c>
      <c r="AY489" s="229" t="s">
        <v>144</v>
      </c>
    </row>
    <row r="490" s="1" customFormat="1" ht="16.5" customHeight="1">
      <c r="B490" s="202"/>
      <c r="C490" s="203" t="s">
        <v>747</v>
      </c>
      <c r="D490" s="203" t="s">
        <v>146</v>
      </c>
      <c r="E490" s="204" t="s">
        <v>748</v>
      </c>
      <c r="F490" s="205" t="s">
        <v>749</v>
      </c>
      <c r="G490" s="206" t="s">
        <v>175</v>
      </c>
      <c r="H490" s="207">
        <v>2</v>
      </c>
      <c r="I490" s="208"/>
      <c r="J490" s="209">
        <f>ROUND(I490*H490,2)</f>
        <v>0</v>
      </c>
      <c r="K490" s="205" t="s">
        <v>150</v>
      </c>
      <c r="L490" s="47"/>
      <c r="M490" s="210" t="s">
        <v>5</v>
      </c>
      <c r="N490" s="211" t="s">
        <v>53</v>
      </c>
      <c r="O490" s="48"/>
      <c r="P490" s="212">
        <f>O490*H490</f>
        <v>0</v>
      </c>
      <c r="Q490" s="212">
        <v>0</v>
      </c>
      <c r="R490" s="212">
        <f>Q490*H490</f>
        <v>0</v>
      </c>
      <c r="S490" s="212">
        <v>0.0040000000000000001</v>
      </c>
      <c r="T490" s="213">
        <f>S490*H490</f>
        <v>0.0080000000000000002</v>
      </c>
      <c r="AR490" s="24" t="s">
        <v>151</v>
      </c>
      <c r="AT490" s="24" t="s">
        <v>146</v>
      </c>
      <c r="AU490" s="24" t="s">
        <v>91</v>
      </c>
      <c r="AY490" s="24" t="s">
        <v>144</v>
      </c>
      <c r="BE490" s="214">
        <f>IF(N490="základní",J490,0)</f>
        <v>0</v>
      </c>
      <c r="BF490" s="214">
        <f>IF(N490="snížená",J490,0)</f>
        <v>0</v>
      </c>
      <c r="BG490" s="214">
        <f>IF(N490="zákl. přenesená",J490,0)</f>
        <v>0</v>
      </c>
      <c r="BH490" s="214">
        <f>IF(N490="sníž. přenesená",J490,0)</f>
        <v>0</v>
      </c>
      <c r="BI490" s="214">
        <f>IF(N490="nulová",J490,0)</f>
        <v>0</v>
      </c>
      <c r="BJ490" s="24" t="s">
        <v>87</v>
      </c>
      <c r="BK490" s="214">
        <f>ROUND(I490*H490,2)</f>
        <v>0</v>
      </c>
      <c r="BL490" s="24" t="s">
        <v>151</v>
      </c>
      <c r="BM490" s="24" t="s">
        <v>750</v>
      </c>
    </row>
    <row r="491" s="1" customFormat="1">
      <c r="B491" s="47"/>
      <c r="D491" s="215" t="s">
        <v>153</v>
      </c>
      <c r="F491" s="216" t="s">
        <v>751</v>
      </c>
      <c r="I491" s="217"/>
      <c r="L491" s="47"/>
      <c r="M491" s="218"/>
      <c r="N491" s="48"/>
      <c r="O491" s="48"/>
      <c r="P491" s="48"/>
      <c r="Q491" s="48"/>
      <c r="R491" s="48"/>
      <c r="S491" s="48"/>
      <c r="T491" s="86"/>
      <c r="AT491" s="24" t="s">
        <v>153</v>
      </c>
      <c r="AU491" s="24" t="s">
        <v>91</v>
      </c>
    </row>
    <row r="492" s="1" customFormat="1">
      <c r="B492" s="47"/>
      <c r="D492" s="215" t="s">
        <v>155</v>
      </c>
      <c r="F492" s="219" t="s">
        <v>752</v>
      </c>
      <c r="I492" s="217"/>
      <c r="L492" s="47"/>
      <c r="M492" s="218"/>
      <c r="N492" s="48"/>
      <c r="O492" s="48"/>
      <c r="P492" s="48"/>
      <c r="Q492" s="48"/>
      <c r="R492" s="48"/>
      <c r="S492" s="48"/>
      <c r="T492" s="86"/>
      <c r="AT492" s="24" t="s">
        <v>155</v>
      </c>
      <c r="AU492" s="24" t="s">
        <v>91</v>
      </c>
    </row>
    <row r="493" s="11" customFormat="1">
      <c r="B493" s="220"/>
      <c r="D493" s="215" t="s">
        <v>157</v>
      </c>
      <c r="E493" s="221" t="s">
        <v>5</v>
      </c>
      <c r="F493" s="222" t="s">
        <v>753</v>
      </c>
      <c r="H493" s="223">
        <v>2</v>
      </c>
      <c r="I493" s="224"/>
      <c r="L493" s="220"/>
      <c r="M493" s="225"/>
      <c r="N493" s="226"/>
      <c r="O493" s="226"/>
      <c r="P493" s="226"/>
      <c r="Q493" s="226"/>
      <c r="R493" s="226"/>
      <c r="S493" s="226"/>
      <c r="T493" s="227"/>
      <c r="AT493" s="221" t="s">
        <v>157</v>
      </c>
      <c r="AU493" s="221" t="s">
        <v>91</v>
      </c>
      <c r="AV493" s="11" t="s">
        <v>91</v>
      </c>
      <c r="AW493" s="11" t="s">
        <v>45</v>
      </c>
      <c r="AX493" s="11" t="s">
        <v>87</v>
      </c>
      <c r="AY493" s="221" t="s">
        <v>144</v>
      </c>
    </row>
    <row r="494" s="1" customFormat="1" ht="16.5" customHeight="1">
      <c r="B494" s="202"/>
      <c r="C494" s="203" t="s">
        <v>754</v>
      </c>
      <c r="D494" s="203" t="s">
        <v>146</v>
      </c>
      <c r="E494" s="204" t="s">
        <v>755</v>
      </c>
      <c r="F494" s="205" t="s">
        <v>756</v>
      </c>
      <c r="G494" s="206" t="s">
        <v>175</v>
      </c>
      <c r="H494" s="207">
        <v>41</v>
      </c>
      <c r="I494" s="208"/>
      <c r="J494" s="209">
        <f>ROUND(I494*H494,2)</f>
        <v>0</v>
      </c>
      <c r="K494" s="205" t="s">
        <v>150</v>
      </c>
      <c r="L494" s="47"/>
      <c r="M494" s="210" t="s">
        <v>5</v>
      </c>
      <c r="N494" s="211" t="s">
        <v>53</v>
      </c>
      <c r="O494" s="48"/>
      <c r="P494" s="212">
        <f>O494*H494</f>
        <v>0</v>
      </c>
      <c r="Q494" s="212">
        <v>0.00087000000000000001</v>
      </c>
      <c r="R494" s="212">
        <f>Q494*H494</f>
        <v>0.03567</v>
      </c>
      <c r="S494" s="212">
        <v>0.81799999999999995</v>
      </c>
      <c r="T494" s="213">
        <f>S494*H494</f>
        <v>33.537999999999997</v>
      </c>
      <c r="AR494" s="24" t="s">
        <v>151</v>
      </c>
      <c r="AT494" s="24" t="s">
        <v>146</v>
      </c>
      <c r="AU494" s="24" t="s">
        <v>91</v>
      </c>
      <c r="AY494" s="24" t="s">
        <v>144</v>
      </c>
      <c r="BE494" s="214">
        <f>IF(N494="základní",J494,0)</f>
        <v>0</v>
      </c>
      <c r="BF494" s="214">
        <f>IF(N494="snížená",J494,0)</f>
        <v>0</v>
      </c>
      <c r="BG494" s="214">
        <f>IF(N494="zákl. přenesená",J494,0)</f>
        <v>0</v>
      </c>
      <c r="BH494" s="214">
        <f>IF(N494="sníž. přenesená",J494,0)</f>
        <v>0</v>
      </c>
      <c r="BI494" s="214">
        <f>IF(N494="nulová",J494,0)</f>
        <v>0</v>
      </c>
      <c r="BJ494" s="24" t="s">
        <v>87</v>
      </c>
      <c r="BK494" s="214">
        <f>ROUND(I494*H494,2)</f>
        <v>0</v>
      </c>
      <c r="BL494" s="24" t="s">
        <v>151</v>
      </c>
      <c r="BM494" s="24" t="s">
        <v>757</v>
      </c>
    </row>
    <row r="495" s="1" customFormat="1">
      <c r="B495" s="47"/>
      <c r="D495" s="215" t="s">
        <v>153</v>
      </c>
      <c r="F495" s="216" t="s">
        <v>758</v>
      </c>
      <c r="I495" s="217"/>
      <c r="L495" s="47"/>
      <c r="M495" s="218"/>
      <c r="N495" s="48"/>
      <c r="O495" s="48"/>
      <c r="P495" s="48"/>
      <c r="Q495" s="48"/>
      <c r="R495" s="48"/>
      <c r="S495" s="48"/>
      <c r="T495" s="86"/>
      <c r="AT495" s="24" t="s">
        <v>153</v>
      </c>
      <c r="AU495" s="24" t="s">
        <v>91</v>
      </c>
    </row>
    <row r="496" s="11" customFormat="1">
      <c r="B496" s="220"/>
      <c r="D496" s="215" t="s">
        <v>157</v>
      </c>
      <c r="E496" s="221" t="s">
        <v>5</v>
      </c>
      <c r="F496" s="222" t="s">
        <v>759</v>
      </c>
      <c r="H496" s="223">
        <v>2</v>
      </c>
      <c r="I496" s="224"/>
      <c r="L496" s="220"/>
      <c r="M496" s="225"/>
      <c r="N496" s="226"/>
      <c r="O496" s="226"/>
      <c r="P496" s="226"/>
      <c r="Q496" s="226"/>
      <c r="R496" s="226"/>
      <c r="S496" s="226"/>
      <c r="T496" s="227"/>
      <c r="AT496" s="221" t="s">
        <v>157</v>
      </c>
      <c r="AU496" s="221" t="s">
        <v>91</v>
      </c>
      <c r="AV496" s="11" t="s">
        <v>91</v>
      </c>
      <c r="AW496" s="11" t="s">
        <v>45</v>
      </c>
      <c r="AX496" s="11" t="s">
        <v>82</v>
      </c>
      <c r="AY496" s="221" t="s">
        <v>144</v>
      </c>
    </row>
    <row r="497" s="11" customFormat="1">
      <c r="B497" s="220"/>
      <c r="D497" s="215" t="s">
        <v>157</v>
      </c>
      <c r="E497" s="221" t="s">
        <v>5</v>
      </c>
      <c r="F497" s="222" t="s">
        <v>760</v>
      </c>
      <c r="H497" s="223">
        <v>5</v>
      </c>
      <c r="I497" s="224"/>
      <c r="L497" s="220"/>
      <c r="M497" s="225"/>
      <c r="N497" s="226"/>
      <c r="O497" s="226"/>
      <c r="P497" s="226"/>
      <c r="Q497" s="226"/>
      <c r="R497" s="226"/>
      <c r="S497" s="226"/>
      <c r="T497" s="227"/>
      <c r="AT497" s="221" t="s">
        <v>157</v>
      </c>
      <c r="AU497" s="221" t="s">
        <v>91</v>
      </c>
      <c r="AV497" s="11" t="s">
        <v>91</v>
      </c>
      <c r="AW497" s="11" t="s">
        <v>45</v>
      </c>
      <c r="AX497" s="11" t="s">
        <v>82</v>
      </c>
      <c r="AY497" s="221" t="s">
        <v>144</v>
      </c>
    </row>
    <row r="498" s="11" customFormat="1">
      <c r="B498" s="220"/>
      <c r="D498" s="215" t="s">
        <v>157</v>
      </c>
      <c r="E498" s="221" t="s">
        <v>5</v>
      </c>
      <c r="F498" s="222" t="s">
        <v>761</v>
      </c>
      <c r="H498" s="223">
        <v>14</v>
      </c>
      <c r="I498" s="224"/>
      <c r="L498" s="220"/>
      <c r="M498" s="225"/>
      <c r="N498" s="226"/>
      <c r="O498" s="226"/>
      <c r="P498" s="226"/>
      <c r="Q498" s="226"/>
      <c r="R498" s="226"/>
      <c r="S498" s="226"/>
      <c r="T498" s="227"/>
      <c r="AT498" s="221" t="s">
        <v>157</v>
      </c>
      <c r="AU498" s="221" t="s">
        <v>91</v>
      </c>
      <c r="AV498" s="11" t="s">
        <v>91</v>
      </c>
      <c r="AW498" s="11" t="s">
        <v>45</v>
      </c>
      <c r="AX498" s="11" t="s">
        <v>82</v>
      </c>
      <c r="AY498" s="221" t="s">
        <v>144</v>
      </c>
    </row>
    <row r="499" s="11" customFormat="1">
      <c r="B499" s="220"/>
      <c r="D499" s="215" t="s">
        <v>157</v>
      </c>
      <c r="E499" s="221" t="s">
        <v>5</v>
      </c>
      <c r="F499" s="222" t="s">
        <v>762</v>
      </c>
      <c r="H499" s="223">
        <v>20</v>
      </c>
      <c r="I499" s="224"/>
      <c r="L499" s="220"/>
      <c r="M499" s="225"/>
      <c r="N499" s="226"/>
      <c r="O499" s="226"/>
      <c r="P499" s="226"/>
      <c r="Q499" s="226"/>
      <c r="R499" s="226"/>
      <c r="S499" s="226"/>
      <c r="T499" s="227"/>
      <c r="AT499" s="221" t="s">
        <v>157</v>
      </c>
      <c r="AU499" s="221" t="s">
        <v>91</v>
      </c>
      <c r="AV499" s="11" t="s">
        <v>91</v>
      </c>
      <c r="AW499" s="11" t="s">
        <v>45</v>
      </c>
      <c r="AX499" s="11" t="s">
        <v>82</v>
      </c>
      <c r="AY499" s="221" t="s">
        <v>144</v>
      </c>
    </row>
    <row r="500" s="12" customFormat="1">
      <c r="B500" s="228"/>
      <c r="D500" s="215" t="s">
        <v>157</v>
      </c>
      <c r="E500" s="229" t="s">
        <v>5</v>
      </c>
      <c r="F500" s="230" t="s">
        <v>211</v>
      </c>
      <c r="H500" s="231">
        <v>41</v>
      </c>
      <c r="I500" s="232"/>
      <c r="L500" s="228"/>
      <c r="M500" s="233"/>
      <c r="N500" s="234"/>
      <c r="O500" s="234"/>
      <c r="P500" s="234"/>
      <c r="Q500" s="234"/>
      <c r="R500" s="234"/>
      <c r="S500" s="234"/>
      <c r="T500" s="235"/>
      <c r="AT500" s="229" t="s">
        <v>157</v>
      </c>
      <c r="AU500" s="229" t="s">
        <v>91</v>
      </c>
      <c r="AV500" s="12" t="s">
        <v>151</v>
      </c>
      <c r="AW500" s="12" t="s">
        <v>45</v>
      </c>
      <c r="AX500" s="12" t="s">
        <v>87</v>
      </c>
      <c r="AY500" s="229" t="s">
        <v>144</v>
      </c>
    </row>
    <row r="501" s="1" customFormat="1" ht="16.5" customHeight="1">
      <c r="B501" s="202"/>
      <c r="C501" s="203" t="s">
        <v>763</v>
      </c>
      <c r="D501" s="203" t="s">
        <v>146</v>
      </c>
      <c r="E501" s="204" t="s">
        <v>764</v>
      </c>
      <c r="F501" s="205" t="s">
        <v>765</v>
      </c>
      <c r="G501" s="206" t="s">
        <v>372</v>
      </c>
      <c r="H501" s="207">
        <v>6</v>
      </c>
      <c r="I501" s="208"/>
      <c r="J501" s="209">
        <f>ROUND(I501*H501,2)</f>
        <v>0</v>
      </c>
      <c r="K501" s="205" t="s">
        <v>5</v>
      </c>
      <c r="L501" s="47"/>
      <c r="M501" s="210" t="s">
        <v>5</v>
      </c>
      <c r="N501" s="211" t="s">
        <v>53</v>
      </c>
      <c r="O501" s="48"/>
      <c r="P501" s="212">
        <f>O501*H501</f>
        <v>0</v>
      </c>
      <c r="Q501" s="212">
        <v>0</v>
      </c>
      <c r="R501" s="212">
        <f>Q501*H501</f>
        <v>0</v>
      </c>
      <c r="S501" s="212">
        <v>0.001</v>
      </c>
      <c r="T501" s="213">
        <f>S501*H501</f>
        <v>0.0060000000000000001</v>
      </c>
      <c r="AR501" s="24" t="s">
        <v>151</v>
      </c>
      <c r="AT501" s="24" t="s">
        <v>146</v>
      </c>
      <c r="AU501" s="24" t="s">
        <v>91</v>
      </c>
      <c r="AY501" s="24" t="s">
        <v>144</v>
      </c>
      <c r="BE501" s="214">
        <f>IF(N501="základní",J501,0)</f>
        <v>0</v>
      </c>
      <c r="BF501" s="214">
        <f>IF(N501="snížená",J501,0)</f>
        <v>0</v>
      </c>
      <c r="BG501" s="214">
        <f>IF(N501="zákl. přenesená",J501,0)</f>
        <v>0</v>
      </c>
      <c r="BH501" s="214">
        <f>IF(N501="sníž. přenesená",J501,0)</f>
        <v>0</v>
      </c>
      <c r="BI501" s="214">
        <f>IF(N501="nulová",J501,0)</f>
        <v>0</v>
      </c>
      <c r="BJ501" s="24" t="s">
        <v>87</v>
      </c>
      <c r="BK501" s="214">
        <f>ROUND(I501*H501,2)</f>
        <v>0</v>
      </c>
      <c r="BL501" s="24" t="s">
        <v>151</v>
      </c>
      <c r="BM501" s="24" t="s">
        <v>766</v>
      </c>
    </row>
    <row r="502" s="1" customFormat="1">
      <c r="B502" s="47"/>
      <c r="D502" s="215" t="s">
        <v>153</v>
      </c>
      <c r="F502" s="216" t="s">
        <v>765</v>
      </c>
      <c r="I502" s="217"/>
      <c r="L502" s="47"/>
      <c r="M502" s="218"/>
      <c r="N502" s="48"/>
      <c r="O502" s="48"/>
      <c r="P502" s="48"/>
      <c r="Q502" s="48"/>
      <c r="R502" s="48"/>
      <c r="S502" s="48"/>
      <c r="T502" s="86"/>
      <c r="AT502" s="24" t="s">
        <v>153</v>
      </c>
      <c r="AU502" s="24" t="s">
        <v>91</v>
      </c>
    </row>
    <row r="503" s="11" customFormat="1">
      <c r="B503" s="220"/>
      <c r="D503" s="215" t="s">
        <v>157</v>
      </c>
      <c r="E503" s="221" t="s">
        <v>5</v>
      </c>
      <c r="F503" s="222" t="s">
        <v>767</v>
      </c>
      <c r="H503" s="223">
        <v>6</v>
      </c>
      <c r="I503" s="224"/>
      <c r="L503" s="220"/>
      <c r="M503" s="225"/>
      <c r="N503" s="226"/>
      <c r="O503" s="226"/>
      <c r="P503" s="226"/>
      <c r="Q503" s="226"/>
      <c r="R503" s="226"/>
      <c r="S503" s="226"/>
      <c r="T503" s="227"/>
      <c r="AT503" s="221" t="s">
        <v>157</v>
      </c>
      <c r="AU503" s="221" t="s">
        <v>91</v>
      </c>
      <c r="AV503" s="11" t="s">
        <v>91</v>
      </c>
      <c r="AW503" s="11" t="s">
        <v>45</v>
      </c>
      <c r="AX503" s="11" t="s">
        <v>87</v>
      </c>
      <c r="AY503" s="221" t="s">
        <v>144</v>
      </c>
    </row>
    <row r="504" s="10" customFormat="1" ht="29.88" customHeight="1">
      <c r="B504" s="189"/>
      <c r="D504" s="190" t="s">
        <v>81</v>
      </c>
      <c r="E504" s="200" t="s">
        <v>768</v>
      </c>
      <c r="F504" s="200" t="s">
        <v>769</v>
      </c>
      <c r="I504" s="192"/>
      <c r="J504" s="201">
        <f>BK504</f>
        <v>0</v>
      </c>
      <c r="L504" s="189"/>
      <c r="M504" s="194"/>
      <c r="N504" s="195"/>
      <c r="O504" s="195"/>
      <c r="P504" s="196">
        <f>SUM(P505:P520)</f>
        <v>0</v>
      </c>
      <c r="Q504" s="195"/>
      <c r="R504" s="196">
        <f>SUM(R505:R520)</f>
        <v>0</v>
      </c>
      <c r="S504" s="195"/>
      <c r="T504" s="197">
        <f>SUM(T505:T520)</f>
        <v>0</v>
      </c>
      <c r="AR504" s="190" t="s">
        <v>87</v>
      </c>
      <c r="AT504" s="198" t="s">
        <v>81</v>
      </c>
      <c r="AU504" s="198" t="s">
        <v>87</v>
      </c>
      <c r="AY504" s="190" t="s">
        <v>144</v>
      </c>
      <c r="BK504" s="199">
        <f>SUM(BK505:BK520)</f>
        <v>0</v>
      </c>
    </row>
    <row r="505" s="1" customFormat="1" ht="16.5" customHeight="1">
      <c r="B505" s="202"/>
      <c r="C505" s="203" t="s">
        <v>770</v>
      </c>
      <c r="D505" s="203" t="s">
        <v>146</v>
      </c>
      <c r="E505" s="204" t="s">
        <v>771</v>
      </c>
      <c r="F505" s="205" t="s">
        <v>772</v>
      </c>
      <c r="G505" s="206" t="s">
        <v>327</v>
      </c>
      <c r="H505" s="207">
        <v>53.351999999999997</v>
      </c>
      <c r="I505" s="208"/>
      <c r="J505" s="209">
        <f>ROUND(I505*H505,2)</f>
        <v>0</v>
      </c>
      <c r="K505" s="205" t="s">
        <v>150</v>
      </c>
      <c r="L505" s="47"/>
      <c r="M505" s="210" t="s">
        <v>5</v>
      </c>
      <c r="N505" s="211" t="s">
        <v>53</v>
      </c>
      <c r="O505" s="48"/>
      <c r="P505" s="212">
        <f>O505*H505</f>
        <v>0</v>
      </c>
      <c r="Q505" s="212">
        <v>0</v>
      </c>
      <c r="R505" s="212">
        <f>Q505*H505</f>
        <v>0</v>
      </c>
      <c r="S505" s="212">
        <v>0</v>
      </c>
      <c r="T505" s="213">
        <f>S505*H505</f>
        <v>0</v>
      </c>
      <c r="AR505" s="24" t="s">
        <v>151</v>
      </c>
      <c r="AT505" s="24" t="s">
        <v>146</v>
      </c>
      <c r="AU505" s="24" t="s">
        <v>91</v>
      </c>
      <c r="AY505" s="24" t="s">
        <v>144</v>
      </c>
      <c r="BE505" s="214">
        <f>IF(N505="základní",J505,0)</f>
        <v>0</v>
      </c>
      <c r="BF505" s="214">
        <f>IF(N505="snížená",J505,0)</f>
        <v>0</v>
      </c>
      <c r="BG505" s="214">
        <f>IF(N505="zákl. přenesená",J505,0)</f>
        <v>0</v>
      </c>
      <c r="BH505" s="214">
        <f>IF(N505="sníž. přenesená",J505,0)</f>
        <v>0</v>
      </c>
      <c r="BI505" s="214">
        <f>IF(N505="nulová",J505,0)</f>
        <v>0</v>
      </c>
      <c r="BJ505" s="24" t="s">
        <v>87</v>
      </c>
      <c r="BK505" s="214">
        <f>ROUND(I505*H505,2)</f>
        <v>0</v>
      </c>
      <c r="BL505" s="24" t="s">
        <v>151</v>
      </c>
      <c r="BM505" s="24" t="s">
        <v>773</v>
      </c>
    </row>
    <row r="506" s="1" customFormat="1">
      <c r="B506" s="47"/>
      <c r="D506" s="215" t="s">
        <v>153</v>
      </c>
      <c r="F506" s="216" t="s">
        <v>774</v>
      </c>
      <c r="I506" s="217"/>
      <c r="L506" s="47"/>
      <c r="M506" s="218"/>
      <c r="N506" s="48"/>
      <c r="O506" s="48"/>
      <c r="P506" s="48"/>
      <c r="Q506" s="48"/>
      <c r="R506" s="48"/>
      <c r="S506" s="48"/>
      <c r="T506" s="86"/>
      <c r="AT506" s="24" t="s">
        <v>153</v>
      </c>
      <c r="AU506" s="24" t="s">
        <v>91</v>
      </c>
    </row>
    <row r="507" s="1" customFormat="1">
      <c r="B507" s="47"/>
      <c r="D507" s="215" t="s">
        <v>155</v>
      </c>
      <c r="F507" s="219" t="s">
        <v>775</v>
      </c>
      <c r="I507" s="217"/>
      <c r="L507" s="47"/>
      <c r="M507" s="218"/>
      <c r="N507" s="48"/>
      <c r="O507" s="48"/>
      <c r="P507" s="48"/>
      <c r="Q507" s="48"/>
      <c r="R507" s="48"/>
      <c r="S507" s="48"/>
      <c r="T507" s="86"/>
      <c r="AT507" s="24" t="s">
        <v>155</v>
      </c>
      <c r="AU507" s="24" t="s">
        <v>91</v>
      </c>
    </row>
    <row r="508" s="1" customFormat="1" ht="16.5" customHeight="1">
      <c r="B508" s="202"/>
      <c r="C508" s="203" t="s">
        <v>776</v>
      </c>
      <c r="D508" s="203" t="s">
        <v>146</v>
      </c>
      <c r="E508" s="204" t="s">
        <v>777</v>
      </c>
      <c r="F508" s="205" t="s">
        <v>778</v>
      </c>
      <c r="G508" s="206" t="s">
        <v>327</v>
      </c>
      <c r="H508" s="207">
        <v>53.351999999999997</v>
      </c>
      <c r="I508" s="208"/>
      <c r="J508" s="209">
        <f>ROUND(I508*H508,2)</f>
        <v>0</v>
      </c>
      <c r="K508" s="205" t="s">
        <v>150</v>
      </c>
      <c r="L508" s="47"/>
      <c r="M508" s="210" t="s">
        <v>5</v>
      </c>
      <c r="N508" s="211" t="s">
        <v>53</v>
      </c>
      <c r="O508" s="48"/>
      <c r="P508" s="212">
        <f>O508*H508</f>
        <v>0</v>
      </c>
      <c r="Q508" s="212">
        <v>0</v>
      </c>
      <c r="R508" s="212">
        <f>Q508*H508</f>
        <v>0</v>
      </c>
      <c r="S508" s="212">
        <v>0</v>
      </c>
      <c r="T508" s="213">
        <f>S508*H508</f>
        <v>0</v>
      </c>
      <c r="AR508" s="24" t="s">
        <v>151</v>
      </c>
      <c r="AT508" s="24" t="s">
        <v>146</v>
      </c>
      <c r="AU508" s="24" t="s">
        <v>91</v>
      </c>
      <c r="AY508" s="24" t="s">
        <v>144</v>
      </c>
      <c r="BE508" s="214">
        <f>IF(N508="základní",J508,0)</f>
        <v>0</v>
      </c>
      <c r="BF508" s="214">
        <f>IF(N508="snížená",J508,0)</f>
        <v>0</v>
      </c>
      <c r="BG508" s="214">
        <f>IF(N508="zákl. přenesená",J508,0)</f>
        <v>0</v>
      </c>
      <c r="BH508" s="214">
        <f>IF(N508="sníž. přenesená",J508,0)</f>
        <v>0</v>
      </c>
      <c r="BI508" s="214">
        <f>IF(N508="nulová",J508,0)</f>
        <v>0</v>
      </c>
      <c r="BJ508" s="24" t="s">
        <v>87</v>
      </c>
      <c r="BK508" s="214">
        <f>ROUND(I508*H508,2)</f>
        <v>0</v>
      </c>
      <c r="BL508" s="24" t="s">
        <v>151</v>
      </c>
      <c r="BM508" s="24" t="s">
        <v>779</v>
      </c>
    </row>
    <row r="509" s="1" customFormat="1">
      <c r="B509" s="47"/>
      <c r="D509" s="215" t="s">
        <v>153</v>
      </c>
      <c r="F509" s="216" t="s">
        <v>780</v>
      </c>
      <c r="I509" s="217"/>
      <c r="L509" s="47"/>
      <c r="M509" s="218"/>
      <c r="N509" s="48"/>
      <c r="O509" s="48"/>
      <c r="P509" s="48"/>
      <c r="Q509" s="48"/>
      <c r="R509" s="48"/>
      <c r="S509" s="48"/>
      <c r="T509" s="86"/>
      <c r="AT509" s="24" t="s">
        <v>153</v>
      </c>
      <c r="AU509" s="24" t="s">
        <v>91</v>
      </c>
    </row>
    <row r="510" s="1" customFormat="1">
      <c r="B510" s="47"/>
      <c r="D510" s="215" t="s">
        <v>155</v>
      </c>
      <c r="F510" s="219" t="s">
        <v>781</v>
      </c>
      <c r="I510" s="217"/>
      <c r="L510" s="47"/>
      <c r="M510" s="218"/>
      <c r="N510" s="48"/>
      <c r="O510" s="48"/>
      <c r="P510" s="48"/>
      <c r="Q510" s="48"/>
      <c r="R510" s="48"/>
      <c r="S510" s="48"/>
      <c r="T510" s="86"/>
      <c r="AT510" s="24" t="s">
        <v>155</v>
      </c>
      <c r="AU510" s="24" t="s">
        <v>91</v>
      </c>
    </row>
    <row r="511" s="1" customFormat="1" ht="16.5" customHeight="1">
      <c r="B511" s="202"/>
      <c r="C511" s="203" t="s">
        <v>782</v>
      </c>
      <c r="D511" s="203" t="s">
        <v>146</v>
      </c>
      <c r="E511" s="204" t="s">
        <v>783</v>
      </c>
      <c r="F511" s="205" t="s">
        <v>784</v>
      </c>
      <c r="G511" s="206" t="s">
        <v>327</v>
      </c>
      <c r="H511" s="207">
        <v>1013.1180000000001</v>
      </c>
      <c r="I511" s="208"/>
      <c r="J511" s="209">
        <f>ROUND(I511*H511,2)</f>
        <v>0</v>
      </c>
      <c r="K511" s="205" t="s">
        <v>150</v>
      </c>
      <c r="L511" s="47"/>
      <c r="M511" s="210" t="s">
        <v>5</v>
      </c>
      <c r="N511" s="211" t="s">
        <v>53</v>
      </c>
      <c r="O511" s="48"/>
      <c r="P511" s="212">
        <f>O511*H511</f>
        <v>0</v>
      </c>
      <c r="Q511" s="212">
        <v>0</v>
      </c>
      <c r="R511" s="212">
        <f>Q511*H511</f>
        <v>0</v>
      </c>
      <c r="S511" s="212">
        <v>0</v>
      </c>
      <c r="T511" s="213">
        <f>S511*H511</f>
        <v>0</v>
      </c>
      <c r="AR511" s="24" t="s">
        <v>151</v>
      </c>
      <c r="AT511" s="24" t="s">
        <v>146</v>
      </c>
      <c r="AU511" s="24" t="s">
        <v>91</v>
      </c>
      <c r="AY511" s="24" t="s">
        <v>144</v>
      </c>
      <c r="BE511" s="214">
        <f>IF(N511="základní",J511,0)</f>
        <v>0</v>
      </c>
      <c r="BF511" s="214">
        <f>IF(N511="snížená",J511,0)</f>
        <v>0</v>
      </c>
      <c r="BG511" s="214">
        <f>IF(N511="zákl. přenesená",J511,0)</f>
        <v>0</v>
      </c>
      <c r="BH511" s="214">
        <f>IF(N511="sníž. přenesená",J511,0)</f>
        <v>0</v>
      </c>
      <c r="BI511" s="214">
        <f>IF(N511="nulová",J511,0)</f>
        <v>0</v>
      </c>
      <c r="BJ511" s="24" t="s">
        <v>87</v>
      </c>
      <c r="BK511" s="214">
        <f>ROUND(I511*H511,2)</f>
        <v>0</v>
      </c>
      <c r="BL511" s="24" t="s">
        <v>151</v>
      </c>
      <c r="BM511" s="24" t="s">
        <v>785</v>
      </c>
    </row>
    <row r="512" s="1" customFormat="1">
      <c r="B512" s="47"/>
      <c r="D512" s="215" t="s">
        <v>153</v>
      </c>
      <c r="F512" s="216" t="s">
        <v>786</v>
      </c>
      <c r="I512" s="217"/>
      <c r="L512" s="47"/>
      <c r="M512" s="218"/>
      <c r="N512" s="48"/>
      <c r="O512" s="48"/>
      <c r="P512" s="48"/>
      <c r="Q512" s="48"/>
      <c r="R512" s="48"/>
      <c r="S512" s="48"/>
      <c r="T512" s="86"/>
      <c r="AT512" s="24" t="s">
        <v>153</v>
      </c>
      <c r="AU512" s="24" t="s">
        <v>91</v>
      </c>
    </row>
    <row r="513" s="1" customFormat="1">
      <c r="B513" s="47"/>
      <c r="D513" s="215" t="s">
        <v>155</v>
      </c>
      <c r="F513" s="219" t="s">
        <v>781</v>
      </c>
      <c r="I513" s="217"/>
      <c r="L513" s="47"/>
      <c r="M513" s="218"/>
      <c r="N513" s="48"/>
      <c r="O513" s="48"/>
      <c r="P513" s="48"/>
      <c r="Q513" s="48"/>
      <c r="R513" s="48"/>
      <c r="S513" s="48"/>
      <c r="T513" s="86"/>
      <c r="AT513" s="24" t="s">
        <v>155</v>
      </c>
      <c r="AU513" s="24" t="s">
        <v>91</v>
      </c>
    </row>
    <row r="514" s="11" customFormat="1">
      <c r="B514" s="220"/>
      <c r="D514" s="215" t="s">
        <v>157</v>
      </c>
      <c r="E514" s="221" t="s">
        <v>5</v>
      </c>
      <c r="F514" s="222" t="s">
        <v>787</v>
      </c>
      <c r="H514" s="223">
        <v>1013.1180000000001</v>
      </c>
      <c r="I514" s="224"/>
      <c r="L514" s="220"/>
      <c r="M514" s="225"/>
      <c r="N514" s="226"/>
      <c r="O514" s="226"/>
      <c r="P514" s="226"/>
      <c r="Q514" s="226"/>
      <c r="R514" s="226"/>
      <c r="S514" s="226"/>
      <c r="T514" s="227"/>
      <c r="AT514" s="221" t="s">
        <v>157</v>
      </c>
      <c r="AU514" s="221" t="s">
        <v>91</v>
      </c>
      <c r="AV514" s="11" t="s">
        <v>91</v>
      </c>
      <c r="AW514" s="11" t="s">
        <v>45</v>
      </c>
      <c r="AX514" s="11" t="s">
        <v>87</v>
      </c>
      <c r="AY514" s="221" t="s">
        <v>144</v>
      </c>
    </row>
    <row r="515" s="1" customFormat="1" ht="25.5" customHeight="1">
      <c r="B515" s="202"/>
      <c r="C515" s="203" t="s">
        <v>788</v>
      </c>
      <c r="D515" s="203" t="s">
        <v>146</v>
      </c>
      <c r="E515" s="204" t="s">
        <v>789</v>
      </c>
      <c r="F515" s="205" t="s">
        <v>790</v>
      </c>
      <c r="G515" s="206" t="s">
        <v>327</v>
      </c>
      <c r="H515" s="207">
        <v>137.08600000000001</v>
      </c>
      <c r="I515" s="208"/>
      <c r="J515" s="209">
        <f>ROUND(I515*H515,2)</f>
        <v>0</v>
      </c>
      <c r="K515" s="205" t="s">
        <v>150</v>
      </c>
      <c r="L515" s="47"/>
      <c r="M515" s="210" t="s">
        <v>5</v>
      </c>
      <c r="N515" s="211" t="s">
        <v>53</v>
      </c>
      <c r="O515" s="48"/>
      <c r="P515" s="212">
        <f>O515*H515</f>
        <v>0</v>
      </c>
      <c r="Q515" s="212">
        <v>0</v>
      </c>
      <c r="R515" s="212">
        <f>Q515*H515</f>
        <v>0</v>
      </c>
      <c r="S515" s="212">
        <v>0</v>
      </c>
      <c r="T515" s="213">
        <f>S515*H515</f>
        <v>0</v>
      </c>
      <c r="AR515" s="24" t="s">
        <v>151</v>
      </c>
      <c r="AT515" s="24" t="s">
        <v>146</v>
      </c>
      <c r="AU515" s="24" t="s">
        <v>91</v>
      </c>
      <c r="AY515" s="24" t="s">
        <v>144</v>
      </c>
      <c r="BE515" s="214">
        <f>IF(N515="základní",J515,0)</f>
        <v>0</v>
      </c>
      <c r="BF515" s="214">
        <f>IF(N515="snížená",J515,0)</f>
        <v>0</v>
      </c>
      <c r="BG515" s="214">
        <f>IF(N515="zákl. přenesená",J515,0)</f>
        <v>0</v>
      </c>
      <c r="BH515" s="214">
        <f>IF(N515="sníž. přenesená",J515,0)</f>
        <v>0</v>
      </c>
      <c r="BI515" s="214">
        <f>IF(N515="nulová",J515,0)</f>
        <v>0</v>
      </c>
      <c r="BJ515" s="24" t="s">
        <v>87</v>
      </c>
      <c r="BK515" s="214">
        <f>ROUND(I515*H515,2)</f>
        <v>0</v>
      </c>
      <c r="BL515" s="24" t="s">
        <v>151</v>
      </c>
      <c r="BM515" s="24" t="s">
        <v>791</v>
      </c>
    </row>
    <row r="516" s="1" customFormat="1">
      <c r="B516" s="47"/>
      <c r="D516" s="215" t="s">
        <v>153</v>
      </c>
      <c r="F516" s="216" t="s">
        <v>792</v>
      </c>
      <c r="I516" s="217"/>
      <c r="L516" s="47"/>
      <c r="M516" s="218"/>
      <c r="N516" s="48"/>
      <c r="O516" s="48"/>
      <c r="P516" s="48"/>
      <c r="Q516" s="48"/>
      <c r="R516" s="48"/>
      <c r="S516" s="48"/>
      <c r="T516" s="86"/>
      <c r="AT516" s="24" t="s">
        <v>153</v>
      </c>
      <c r="AU516" s="24" t="s">
        <v>91</v>
      </c>
    </row>
    <row r="517" s="1" customFormat="1">
      <c r="B517" s="47"/>
      <c r="D517" s="215" t="s">
        <v>155</v>
      </c>
      <c r="F517" s="219" t="s">
        <v>793</v>
      </c>
      <c r="I517" s="217"/>
      <c r="L517" s="47"/>
      <c r="M517" s="218"/>
      <c r="N517" s="48"/>
      <c r="O517" s="48"/>
      <c r="P517" s="48"/>
      <c r="Q517" s="48"/>
      <c r="R517" s="48"/>
      <c r="S517" s="48"/>
      <c r="T517" s="86"/>
      <c r="AT517" s="24" t="s">
        <v>155</v>
      </c>
      <c r="AU517" s="24" t="s">
        <v>91</v>
      </c>
    </row>
    <row r="518" s="11" customFormat="1">
      <c r="B518" s="220"/>
      <c r="D518" s="215" t="s">
        <v>157</v>
      </c>
      <c r="E518" s="221" t="s">
        <v>5</v>
      </c>
      <c r="F518" s="222" t="s">
        <v>794</v>
      </c>
      <c r="H518" s="223">
        <v>117.374</v>
      </c>
      <c r="I518" s="224"/>
      <c r="L518" s="220"/>
      <c r="M518" s="225"/>
      <c r="N518" s="226"/>
      <c r="O518" s="226"/>
      <c r="P518" s="226"/>
      <c r="Q518" s="226"/>
      <c r="R518" s="226"/>
      <c r="S518" s="226"/>
      <c r="T518" s="227"/>
      <c r="AT518" s="221" t="s">
        <v>157</v>
      </c>
      <c r="AU518" s="221" t="s">
        <v>91</v>
      </c>
      <c r="AV518" s="11" t="s">
        <v>91</v>
      </c>
      <c r="AW518" s="11" t="s">
        <v>45</v>
      </c>
      <c r="AX518" s="11" t="s">
        <v>82</v>
      </c>
      <c r="AY518" s="221" t="s">
        <v>144</v>
      </c>
    </row>
    <row r="519" s="11" customFormat="1">
      <c r="B519" s="220"/>
      <c r="D519" s="215" t="s">
        <v>157</v>
      </c>
      <c r="E519" s="221" t="s">
        <v>5</v>
      </c>
      <c r="F519" s="222" t="s">
        <v>795</v>
      </c>
      <c r="H519" s="223">
        <v>19.712</v>
      </c>
      <c r="I519" s="224"/>
      <c r="L519" s="220"/>
      <c r="M519" s="225"/>
      <c r="N519" s="226"/>
      <c r="O519" s="226"/>
      <c r="P519" s="226"/>
      <c r="Q519" s="226"/>
      <c r="R519" s="226"/>
      <c r="S519" s="226"/>
      <c r="T519" s="227"/>
      <c r="AT519" s="221" t="s">
        <v>157</v>
      </c>
      <c r="AU519" s="221" t="s">
        <v>91</v>
      </c>
      <c r="AV519" s="11" t="s">
        <v>91</v>
      </c>
      <c r="AW519" s="11" t="s">
        <v>45</v>
      </c>
      <c r="AX519" s="11" t="s">
        <v>82</v>
      </c>
      <c r="AY519" s="221" t="s">
        <v>144</v>
      </c>
    </row>
    <row r="520" s="12" customFormat="1">
      <c r="B520" s="228"/>
      <c r="D520" s="215" t="s">
        <v>157</v>
      </c>
      <c r="E520" s="229" t="s">
        <v>5</v>
      </c>
      <c r="F520" s="230" t="s">
        <v>211</v>
      </c>
      <c r="H520" s="231">
        <v>137.08600000000001</v>
      </c>
      <c r="I520" s="232"/>
      <c r="L520" s="228"/>
      <c r="M520" s="233"/>
      <c r="N520" s="234"/>
      <c r="O520" s="234"/>
      <c r="P520" s="234"/>
      <c r="Q520" s="234"/>
      <c r="R520" s="234"/>
      <c r="S520" s="234"/>
      <c r="T520" s="235"/>
      <c r="AT520" s="229" t="s">
        <v>157</v>
      </c>
      <c r="AU520" s="229" t="s">
        <v>91</v>
      </c>
      <c r="AV520" s="12" t="s">
        <v>151</v>
      </c>
      <c r="AW520" s="12" t="s">
        <v>45</v>
      </c>
      <c r="AX520" s="12" t="s">
        <v>87</v>
      </c>
      <c r="AY520" s="229" t="s">
        <v>144</v>
      </c>
    </row>
    <row r="521" s="10" customFormat="1" ht="29.88" customHeight="1">
      <c r="B521" s="189"/>
      <c r="D521" s="190" t="s">
        <v>81</v>
      </c>
      <c r="E521" s="200" t="s">
        <v>796</v>
      </c>
      <c r="F521" s="200" t="s">
        <v>797</v>
      </c>
      <c r="I521" s="192"/>
      <c r="J521" s="201">
        <f>BK521</f>
        <v>0</v>
      </c>
      <c r="L521" s="189"/>
      <c r="M521" s="194"/>
      <c r="N521" s="195"/>
      <c r="O521" s="195"/>
      <c r="P521" s="196">
        <f>SUM(P522:P524)</f>
        <v>0</v>
      </c>
      <c r="Q521" s="195"/>
      <c r="R521" s="196">
        <f>SUM(R522:R524)</f>
        <v>0</v>
      </c>
      <c r="S521" s="195"/>
      <c r="T521" s="197">
        <f>SUM(T522:T524)</f>
        <v>0</v>
      </c>
      <c r="AR521" s="190" t="s">
        <v>87</v>
      </c>
      <c r="AT521" s="198" t="s">
        <v>81</v>
      </c>
      <c r="AU521" s="198" t="s">
        <v>87</v>
      </c>
      <c r="AY521" s="190" t="s">
        <v>144</v>
      </c>
      <c r="BK521" s="199">
        <f>SUM(BK522:BK524)</f>
        <v>0</v>
      </c>
    </row>
    <row r="522" s="1" customFormat="1" ht="25.5" customHeight="1">
      <c r="B522" s="202"/>
      <c r="C522" s="203" t="s">
        <v>798</v>
      </c>
      <c r="D522" s="203" t="s">
        <v>146</v>
      </c>
      <c r="E522" s="204" t="s">
        <v>799</v>
      </c>
      <c r="F522" s="205" t="s">
        <v>800</v>
      </c>
      <c r="G522" s="206" t="s">
        <v>327</v>
      </c>
      <c r="H522" s="207">
        <v>180.411</v>
      </c>
      <c r="I522" s="208"/>
      <c r="J522" s="209">
        <f>ROUND(I522*H522,2)</f>
        <v>0</v>
      </c>
      <c r="K522" s="205" t="s">
        <v>150</v>
      </c>
      <c r="L522" s="47"/>
      <c r="M522" s="210" t="s">
        <v>5</v>
      </c>
      <c r="N522" s="211" t="s">
        <v>53</v>
      </c>
      <c r="O522" s="48"/>
      <c r="P522" s="212">
        <f>O522*H522</f>
        <v>0</v>
      </c>
      <c r="Q522" s="212">
        <v>0</v>
      </c>
      <c r="R522" s="212">
        <f>Q522*H522</f>
        <v>0</v>
      </c>
      <c r="S522" s="212">
        <v>0</v>
      </c>
      <c r="T522" s="213">
        <f>S522*H522</f>
        <v>0</v>
      </c>
      <c r="AR522" s="24" t="s">
        <v>151</v>
      </c>
      <c r="AT522" s="24" t="s">
        <v>146</v>
      </c>
      <c r="AU522" s="24" t="s">
        <v>91</v>
      </c>
      <c r="AY522" s="24" t="s">
        <v>144</v>
      </c>
      <c r="BE522" s="214">
        <f>IF(N522="základní",J522,0)</f>
        <v>0</v>
      </c>
      <c r="BF522" s="214">
        <f>IF(N522="snížená",J522,0)</f>
        <v>0</v>
      </c>
      <c r="BG522" s="214">
        <f>IF(N522="zákl. přenesená",J522,0)</f>
        <v>0</v>
      </c>
      <c r="BH522" s="214">
        <f>IF(N522="sníž. přenesená",J522,0)</f>
        <v>0</v>
      </c>
      <c r="BI522" s="214">
        <f>IF(N522="nulová",J522,0)</f>
        <v>0</v>
      </c>
      <c r="BJ522" s="24" t="s">
        <v>87</v>
      </c>
      <c r="BK522" s="214">
        <f>ROUND(I522*H522,2)</f>
        <v>0</v>
      </c>
      <c r="BL522" s="24" t="s">
        <v>151</v>
      </c>
      <c r="BM522" s="24" t="s">
        <v>801</v>
      </c>
    </row>
    <row r="523" s="1" customFormat="1">
      <c r="B523" s="47"/>
      <c r="D523" s="215" t="s">
        <v>153</v>
      </c>
      <c r="F523" s="216" t="s">
        <v>802</v>
      </c>
      <c r="I523" s="217"/>
      <c r="L523" s="47"/>
      <c r="M523" s="218"/>
      <c r="N523" s="48"/>
      <c r="O523" s="48"/>
      <c r="P523" s="48"/>
      <c r="Q523" s="48"/>
      <c r="R523" s="48"/>
      <c r="S523" s="48"/>
      <c r="T523" s="86"/>
      <c r="AT523" s="24" t="s">
        <v>153</v>
      </c>
      <c r="AU523" s="24" t="s">
        <v>91</v>
      </c>
    </row>
    <row r="524" s="1" customFormat="1">
      <c r="B524" s="47"/>
      <c r="D524" s="215" t="s">
        <v>155</v>
      </c>
      <c r="F524" s="219" t="s">
        <v>803</v>
      </c>
      <c r="I524" s="217"/>
      <c r="L524" s="47"/>
      <c r="M524" s="218"/>
      <c r="N524" s="48"/>
      <c r="O524" s="48"/>
      <c r="P524" s="48"/>
      <c r="Q524" s="48"/>
      <c r="R524" s="48"/>
      <c r="S524" s="48"/>
      <c r="T524" s="86"/>
      <c r="AT524" s="24" t="s">
        <v>155</v>
      </c>
      <c r="AU524" s="24" t="s">
        <v>91</v>
      </c>
    </row>
    <row r="525" s="10" customFormat="1" ht="37.44" customHeight="1">
      <c r="B525" s="189"/>
      <c r="D525" s="190" t="s">
        <v>81</v>
      </c>
      <c r="E525" s="191" t="s">
        <v>804</v>
      </c>
      <c r="F525" s="191" t="s">
        <v>805</v>
      </c>
      <c r="I525" s="192"/>
      <c r="J525" s="193">
        <f>BK525</f>
        <v>0</v>
      </c>
      <c r="L525" s="189"/>
      <c r="M525" s="194"/>
      <c r="N525" s="195"/>
      <c r="O525" s="195"/>
      <c r="P525" s="196">
        <f>P526+P569+P580+P591</f>
        <v>0</v>
      </c>
      <c r="Q525" s="195"/>
      <c r="R525" s="196">
        <f>R526+R569+R580+R591</f>
        <v>0.3391565339</v>
      </c>
      <c r="S525" s="195"/>
      <c r="T525" s="197">
        <f>T526+T569+T580+T591</f>
        <v>0</v>
      </c>
      <c r="AR525" s="190" t="s">
        <v>91</v>
      </c>
      <c r="AT525" s="198" t="s">
        <v>81</v>
      </c>
      <c r="AU525" s="198" t="s">
        <v>82</v>
      </c>
      <c r="AY525" s="190" t="s">
        <v>144</v>
      </c>
      <c r="BK525" s="199">
        <f>BK526+BK569+BK580+BK591</f>
        <v>0</v>
      </c>
    </row>
    <row r="526" s="10" customFormat="1" ht="19.92" customHeight="1">
      <c r="B526" s="189"/>
      <c r="D526" s="190" t="s">
        <v>81</v>
      </c>
      <c r="E526" s="200" t="s">
        <v>806</v>
      </c>
      <c r="F526" s="200" t="s">
        <v>807</v>
      </c>
      <c r="I526" s="192"/>
      <c r="J526" s="201">
        <f>BK526</f>
        <v>0</v>
      </c>
      <c r="L526" s="189"/>
      <c r="M526" s="194"/>
      <c r="N526" s="195"/>
      <c r="O526" s="195"/>
      <c r="P526" s="196">
        <f>SUM(P527:P568)</f>
        <v>0</v>
      </c>
      <c r="Q526" s="195"/>
      <c r="R526" s="196">
        <f>SUM(R527:R568)</f>
        <v>0.20697608749999999</v>
      </c>
      <c r="S526" s="195"/>
      <c r="T526" s="197">
        <f>SUM(T527:T568)</f>
        <v>0</v>
      </c>
      <c r="AR526" s="190" t="s">
        <v>91</v>
      </c>
      <c r="AT526" s="198" t="s">
        <v>81</v>
      </c>
      <c r="AU526" s="198" t="s">
        <v>87</v>
      </c>
      <c r="AY526" s="190" t="s">
        <v>144</v>
      </c>
      <c r="BK526" s="199">
        <f>SUM(BK527:BK568)</f>
        <v>0</v>
      </c>
    </row>
    <row r="527" s="1" customFormat="1" ht="16.5" customHeight="1">
      <c r="B527" s="202"/>
      <c r="C527" s="203" t="s">
        <v>808</v>
      </c>
      <c r="D527" s="203" t="s">
        <v>146</v>
      </c>
      <c r="E527" s="204" t="s">
        <v>809</v>
      </c>
      <c r="F527" s="205" t="s">
        <v>810</v>
      </c>
      <c r="G527" s="206" t="s">
        <v>161</v>
      </c>
      <c r="H527" s="207">
        <v>31.949999999999999</v>
      </c>
      <c r="I527" s="208"/>
      <c r="J527" s="209">
        <f>ROUND(I527*H527,2)</f>
        <v>0</v>
      </c>
      <c r="K527" s="205" t="s">
        <v>150</v>
      </c>
      <c r="L527" s="47"/>
      <c r="M527" s="210" t="s">
        <v>5</v>
      </c>
      <c r="N527" s="211" t="s">
        <v>53</v>
      </c>
      <c r="O527" s="48"/>
      <c r="P527" s="212">
        <f>O527*H527</f>
        <v>0</v>
      </c>
      <c r="Q527" s="212">
        <v>0</v>
      </c>
      <c r="R527" s="212">
        <f>Q527*H527</f>
        <v>0</v>
      </c>
      <c r="S527" s="212">
        <v>0</v>
      </c>
      <c r="T527" s="213">
        <f>S527*H527</f>
        <v>0</v>
      </c>
      <c r="AR527" s="24" t="s">
        <v>215</v>
      </c>
      <c r="AT527" s="24" t="s">
        <v>146</v>
      </c>
      <c r="AU527" s="24" t="s">
        <v>91</v>
      </c>
      <c r="AY527" s="24" t="s">
        <v>144</v>
      </c>
      <c r="BE527" s="214">
        <f>IF(N527="základní",J527,0)</f>
        <v>0</v>
      </c>
      <c r="BF527" s="214">
        <f>IF(N527="snížená",J527,0)</f>
        <v>0</v>
      </c>
      <c r="BG527" s="214">
        <f>IF(N527="zákl. přenesená",J527,0)</f>
        <v>0</v>
      </c>
      <c r="BH527" s="214">
        <f>IF(N527="sníž. přenesená",J527,0)</f>
        <v>0</v>
      </c>
      <c r="BI527" s="214">
        <f>IF(N527="nulová",J527,0)</f>
        <v>0</v>
      </c>
      <c r="BJ527" s="24" t="s">
        <v>87</v>
      </c>
      <c r="BK527" s="214">
        <f>ROUND(I527*H527,2)</f>
        <v>0</v>
      </c>
      <c r="BL527" s="24" t="s">
        <v>215</v>
      </c>
      <c r="BM527" s="24" t="s">
        <v>811</v>
      </c>
    </row>
    <row r="528" s="1" customFormat="1">
      <c r="B528" s="47"/>
      <c r="D528" s="215" t="s">
        <v>153</v>
      </c>
      <c r="F528" s="216" t="s">
        <v>812</v>
      </c>
      <c r="I528" s="217"/>
      <c r="L528" s="47"/>
      <c r="M528" s="218"/>
      <c r="N528" s="48"/>
      <c r="O528" s="48"/>
      <c r="P528" s="48"/>
      <c r="Q528" s="48"/>
      <c r="R528" s="48"/>
      <c r="S528" s="48"/>
      <c r="T528" s="86"/>
      <c r="AT528" s="24" t="s">
        <v>153</v>
      </c>
      <c r="AU528" s="24" t="s">
        <v>91</v>
      </c>
    </row>
    <row r="529" s="1" customFormat="1">
      <c r="B529" s="47"/>
      <c r="D529" s="215" t="s">
        <v>155</v>
      </c>
      <c r="F529" s="219" t="s">
        <v>813</v>
      </c>
      <c r="I529" s="217"/>
      <c r="L529" s="47"/>
      <c r="M529" s="218"/>
      <c r="N529" s="48"/>
      <c r="O529" s="48"/>
      <c r="P529" s="48"/>
      <c r="Q529" s="48"/>
      <c r="R529" s="48"/>
      <c r="S529" s="48"/>
      <c r="T529" s="86"/>
      <c r="AT529" s="24" t="s">
        <v>155</v>
      </c>
      <c r="AU529" s="24" t="s">
        <v>91</v>
      </c>
    </row>
    <row r="530" s="11" customFormat="1">
      <c r="B530" s="220"/>
      <c r="D530" s="215" t="s">
        <v>157</v>
      </c>
      <c r="E530" s="221" t="s">
        <v>5</v>
      </c>
      <c r="F530" s="222" t="s">
        <v>814</v>
      </c>
      <c r="H530" s="223">
        <v>4.8300000000000001</v>
      </c>
      <c r="I530" s="224"/>
      <c r="L530" s="220"/>
      <c r="M530" s="225"/>
      <c r="N530" s="226"/>
      <c r="O530" s="226"/>
      <c r="P530" s="226"/>
      <c r="Q530" s="226"/>
      <c r="R530" s="226"/>
      <c r="S530" s="226"/>
      <c r="T530" s="227"/>
      <c r="AT530" s="221" t="s">
        <v>157</v>
      </c>
      <c r="AU530" s="221" t="s">
        <v>91</v>
      </c>
      <c r="AV530" s="11" t="s">
        <v>91</v>
      </c>
      <c r="AW530" s="11" t="s">
        <v>45</v>
      </c>
      <c r="AX530" s="11" t="s">
        <v>82</v>
      </c>
      <c r="AY530" s="221" t="s">
        <v>144</v>
      </c>
    </row>
    <row r="531" s="11" customFormat="1">
      <c r="B531" s="220"/>
      <c r="D531" s="215" t="s">
        <v>157</v>
      </c>
      <c r="E531" s="221" t="s">
        <v>5</v>
      </c>
      <c r="F531" s="222" t="s">
        <v>815</v>
      </c>
      <c r="H531" s="223">
        <v>1.6799999999999999</v>
      </c>
      <c r="I531" s="224"/>
      <c r="L531" s="220"/>
      <c r="M531" s="225"/>
      <c r="N531" s="226"/>
      <c r="O531" s="226"/>
      <c r="P531" s="226"/>
      <c r="Q531" s="226"/>
      <c r="R531" s="226"/>
      <c r="S531" s="226"/>
      <c r="T531" s="227"/>
      <c r="AT531" s="221" t="s">
        <v>157</v>
      </c>
      <c r="AU531" s="221" t="s">
        <v>91</v>
      </c>
      <c r="AV531" s="11" t="s">
        <v>91</v>
      </c>
      <c r="AW531" s="11" t="s">
        <v>45</v>
      </c>
      <c r="AX531" s="11" t="s">
        <v>82</v>
      </c>
      <c r="AY531" s="221" t="s">
        <v>144</v>
      </c>
    </row>
    <row r="532" s="11" customFormat="1">
      <c r="B532" s="220"/>
      <c r="D532" s="215" t="s">
        <v>157</v>
      </c>
      <c r="E532" s="221" t="s">
        <v>5</v>
      </c>
      <c r="F532" s="222" t="s">
        <v>816</v>
      </c>
      <c r="H532" s="223">
        <v>1.6000000000000001</v>
      </c>
      <c r="I532" s="224"/>
      <c r="L532" s="220"/>
      <c r="M532" s="225"/>
      <c r="N532" s="226"/>
      <c r="O532" s="226"/>
      <c r="P532" s="226"/>
      <c r="Q532" s="226"/>
      <c r="R532" s="226"/>
      <c r="S532" s="226"/>
      <c r="T532" s="227"/>
      <c r="AT532" s="221" t="s">
        <v>157</v>
      </c>
      <c r="AU532" s="221" t="s">
        <v>91</v>
      </c>
      <c r="AV532" s="11" t="s">
        <v>91</v>
      </c>
      <c r="AW532" s="11" t="s">
        <v>45</v>
      </c>
      <c r="AX532" s="11" t="s">
        <v>82</v>
      </c>
      <c r="AY532" s="221" t="s">
        <v>144</v>
      </c>
    </row>
    <row r="533" s="11" customFormat="1">
      <c r="B533" s="220"/>
      <c r="D533" s="215" t="s">
        <v>157</v>
      </c>
      <c r="E533" s="221" t="s">
        <v>5</v>
      </c>
      <c r="F533" s="222" t="s">
        <v>817</v>
      </c>
      <c r="H533" s="223">
        <v>4.8300000000000001</v>
      </c>
      <c r="I533" s="224"/>
      <c r="L533" s="220"/>
      <c r="M533" s="225"/>
      <c r="N533" s="226"/>
      <c r="O533" s="226"/>
      <c r="P533" s="226"/>
      <c r="Q533" s="226"/>
      <c r="R533" s="226"/>
      <c r="S533" s="226"/>
      <c r="T533" s="227"/>
      <c r="AT533" s="221" t="s">
        <v>157</v>
      </c>
      <c r="AU533" s="221" t="s">
        <v>91</v>
      </c>
      <c r="AV533" s="11" t="s">
        <v>91</v>
      </c>
      <c r="AW533" s="11" t="s">
        <v>45</v>
      </c>
      <c r="AX533" s="11" t="s">
        <v>82</v>
      </c>
      <c r="AY533" s="221" t="s">
        <v>144</v>
      </c>
    </row>
    <row r="534" s="11" customFormat="1">
      <c r="B534" s="220"/>
      <c r="D534" s="215" t="s">
        <v>157</v>
      </c>
      <c r="E534" s="221" t="s">
        <v>5</v>
      </c>
      <c r="F534" s="222" t="s">
        <v>818</v>
      </c>
      <c r="H534" s="223">
        <v>1.8899999999999999</v>
      </c>
      <c r="I534" s="224"/>
      <c r="L534" s="220"/>
      <c r="M534" s="225"/>
      <c r="N534" s="226"/>
      <c r="O534" s="226"/>
      <c r="P534" s="226"/>
      <c r="Q534" s="226"/>
      <c r="R534" s="226"/>
      <c r="S534" s="226"/>
      <c r="T534" s="227"/>
      <c r="AT534" s="221" t="s">
        <v>157</v>
      </c>
      <c r="AU534" s="221" t="s">
        <v>91</v>
      </c>
      <c r="AV534" s="11" t="s">
        <v>91</v>
      </c>
      <c r="AW534" s="11" t="s">
        <v>45</v>
      </c>
      <c r="AX534" s="11" t="s">
        <v>82</v>
      </c>
      <c r="AY534" s="221" t="s">
        <v>144</v>
      </c>
    </row>
    <row r="535" s="11" customFormat="1">
      <c r="B535" s="220"/>
      <c r="D535" s="215" t="s">
        <v>157</v>
      </c>
      <c r="E535" s="221" t="s">
        <v>5</v>
      </c>
      <c r="F535" s="222" t="s">
        <v>819</v>
      </c>
      <c r="H535" s="223">
        <v>1.6000000000000001</v>
      </c>
      <c r="I535" s="224"/>
      <c r="L535" s="220"/>
      <c r="M535" s="225"/>
      <c r="N535" s="226"/>
      <c r="O535" s="226"/>
      <c r="P535" s="226"/>
      <c r="Q535" s="226"/>
      <c r="R535" s="226"/>
      <c r="S535" s="226"/>
      <c r="T535" s="227"/>
      <c r="AT535" s="221" t="s">
        <v>157</v>
      </c>
      <c r="AU535" s="221" t="s">
        <v>91</v>
      </c>
      <c r="AV535" s="11" t="s">
        <v>91</v>
      </c>
      <c r="AW535" s="11" t="s">
        <v>45</v>
      </c>
      <c r="AX535" s="11" t="s">
        <v>82</v>
      </c>
      <c r="AY535" s="221" t="s">
        <v>144</v>
      </c>
    </row>
    <row r="536" s="11" customFormat="1">
      <c r="B536" s="220"/>
      <c r="D536" s="215" t="s">
        <v>157</v>
      </c>
      <c r="E536" s="221" t="s">
        <v>5</v>
      </c>
      <c r="F536" s="222" t="s">
        <v>820</v>
      </c>
      <c r="H536" s="223">
        <v>7.7599999999999998</v>
      </c>
      <c r="I536" s="224"/>
      <c r="L536" s="220"/>
      <c r="M536" s="225"/>
      <c r="N536" s="226"/>
      <c r="O536" s="226"/>
      <c r="P536" s="226"/>
      <c r="Q536" s="226"/>
      <c r="R536" s="226"/>
      <c r="S536" s="226"/>
      <c r="T536" s="227"/>
      <c r="AT536" s="221" t="s">
        <v>157</v>
      </c>
      <c r="AU536" s="221" t="s">
        <v>91</v>
      </c>
      <c r="AV536" s="11" t="s">
        <v>91</v>
      </c>
      <c r="AW536" s="11" t="s">
        <v>45</v>
      </c>
      <c r="AX536" s="11" t="s">
        <v>82</v>
      </c>
      <c r="AY536" s="221" t="s">
        <v>144</v>
      </c>
    </row>
    <row r="537" s="11" customFormat="1">
      <c r="B537" s="220"/>
      <c r="D537" s="215" t="s">
        <v>157</v>
      </c>
      <c r="E537" s="221" t="s">
        <v>5</v>
      </c>
      <c r="F537" s="222" t="s">
        <v>821</v>
      </c>
      <c r="H537" s="223">
        <v>7.7599999999999998</v>
      </c>
      <c r="I537" s="224"/>
      <c r="L537" s="220"/>
      <c r="M537" s="225"/>
      <c r="N537" s="226"/>
      <c r="O537" s="226"/>
      <c r="P537" s="226"/>
      <c r="Q537" s="226"/>
      <c r="R537" s="226"/>
      <c r="S537" s="226"/>
      <c r="T537" s="227"/>
      <c r="AT537" s="221" t="s">
        <v>157</v>
      </c>
      <c r="AU537" s="221" t="s">
        <v>91</v>
      </c>
      <c r="AV537" s="11" t="s">
        <v>91</v>
      </c>
      <c r="AW537" s="11" t="s">
        <v>45</v>
      </c>
      <c r="AX537" s="11" t="s">
        <v>82</v>
      </c>
      <c r="AY537" s="221" t="s">
        <v>144</v>
      </c>
    </row>
    <row r="538" s="12" customFormat="1">
      <c r="B538" s="228"/>
      <c r="D538" s="215" t="s">
        <v>157</v>
      </c>
      <c r="E538" s="229" t="s">
        <v>5</v>
      </c>
      <c r="F538" s="230" t="s">
        <v>211</v>
      </c>
      <c r="H538" s="231">
        <v>31.949999999999999</v>
      </c>
      <c r="I538" s="232"/>
      <c r="L538" s="228"/>
      <c r="M538" s="233"/>
      <c r="N538" s="234"/>
      <c r="O538" s="234"/>
      <c r="P538" s="234"/>
      <c r="Q538" s="234"/>
      <c r="R538" s="234"/>
      <c r="S538" s="234"/>
      <c r="T538" s="235"/>
      <c r="AT538" s="229" t="s">
        <v>157</v>
      </c>
      <c r="AU538" s="229" t="s">
        <v>91</v>
      </c>
      <c r="AV538" s="12" t="s">
        <v>151</v>
      </c>
      <c r="AW538" s="12" t="s">
        <v>45</v>
      </c>
      <c r="AX538" s="12" t="s">
        <v>87</v>
      </c>
      <c r="AY538" s="229" t="s">
        <v>144</v>
      </c>
    </row>
    <row r="539" s="1" customFormat="1" ht="16.5" customHeight="1">
      <c r="B539" s="202"/>
      <c r="C539" s="243" t="s">
        <v>822</v>
      </c>
      <c r="D539" s="243" t="s">
        <v>369</v>
      </c>
      <c r="E539" s="244" t="s">
        <v>823</v>
      </c>
      <c r="F539" s="245" t="s">
        <v>824</v>
      </c>
      <c r="G539" s="246" t="s">
        <v>327</v>
      </c>
      <c r="H539" s="247">
        <v>0.010999999999999999</v>
      </c>
      <c r="I539" s="248"/>
      <c r="J539" s="249">
        <f>ROUND(I539*H539,2)</f>
        <v>0</v>
      </c>
      <c r="K539" s="245" t="s">
        <v>150</v>
      </c>
      <c r="L539" s="250"/>
      <c r="M539" s="251" t="s">
        <v>5</v>
      </c>
      <c r="N539" s="252" t="s">
        <v>53</v>
      </c>
      <c r="O539" s="48"/>
      <c r="P539" s="212">
        <f>O539*H539</f>
        <v>0</v>
      </c>
      <c r="Q539" s="212">
        <v>1</v>
      </c>
      <c r="R539" s="212">
        <f>Q539*H539</f>
        <v>0.010999999999999999</v>
      </c>
      <c r="S539" s="212">
        <v>0</v>
      </c>
      <c r="T539" s="213">
        <f>S539*H539</f>
        <v>0</v>
      </c>
      <c r="AR539" s="24" t="s">
        <v>382</v>
      </c>
      <c r="AT539" s="24" t="s">
        <v>369</v>
      </c>
      <c r="AU539" s="24" t="s">
        <v>91</v>
      </c>
      <c r="AY539" s="24" t="s">
        <v>144</v>
      </c>
      <c r="BE539" s="214">
        <f>IF(N539="základní",J539,0)</f>
        <v>0</v>
      </c>
      <c r="BF539" s="214">
        <f>IF(N539="snížená",J539,0)</f>
        <v>0</v>
      </c>
      <c r="BG539" s="214">
        <f>IF(N539="zákl. přenesená",J539,0)</f>
        <v>0</v>
      </c>
      <c r="BH539" s="214">
        <f>IF(N539="sníž. přenesená",J539,0)</f>
        <v>0</v>
      </c>
      <c r="BI539" s="214">
        <f>IF(N539="nulová",J539,0)</f>
        <v>0</v>
      </c>
      <c r="BJ539" s="24" t="s">
        <v>87</v>
      </c>
      <c r="BK539" s="214">
        <f>ROUND(I539*H539,2)</f>
        <v>0</v>
      </c>
      <c r="BL539" s="24" t="s">
        <v>215</v>
      </c>
      <c r="BM539" s="24" t="s">
        <v>825</v>
      </c>
    </row>
    <row r="540" s="1" customFormat="1">
      <c r="B540" s="47"/>
      <c r="D540" s="215" t="s">
        <v>153</v>
      </c>
      <c r="F540" s="216" t="s">
        <v>824</v>
      </c>
      <c r="I540" s="217"/>
      <c r="L540" s="47"/>
      <c r="M540" s="218"/>
      <c r="N540" s="48"/>
      <c r="O540" s="48"/>
      <c r="P540" s="48"/>
      <c r="Q540" s="48"/>
      <c r="R540" s="48"/>
      <c r="S540" s="48"/>
      <c r="T540" s="86"/>
      <c r="AT540" s="24" t="s">
        <v>153</v>
      </c>
      <c r="AU540" s="24" t="s">
        <v>91</v>
      </c>
    </row>
    <row r="541" s="1" customFormat="1">
      <c r="B541" s="47"/>
      <c r="D541" s="215" t="s">
        <v>826</v>
      </c>
      <c r="F541" s="219" t="s">
        <v>827</v>
      </c>
      <c r="I541" s="217"/>
      <c r="L541" s="47"/>
      <c r="M541" s="218"/>
      <c r="N541" s="48"/>
      <c r="O541" s="48"/>
      <c r="P541" s="48"/>
      <c r="Q541" s="48"/>
      <c r="R541" s="48"/>
      <c r="S541" s="48"/>
      <c r="T541" s="86"/>
      <c r="AT541" s="24" t="s">
        <v>826</v>
      </c>
      <c r="AU541" s="24" t="s">
        <v>91</v>
      </c>
    </row>
    <row r="542" s="11" customFormat="1">
      <c r="B542" s="220"/>
      <c r="D542" s="215" t="s">
        <v>157</v>
      </c>
      <c r="E542" s="221" t="s">
        <v>5</v>
      </c>
      <c r="F542" s="222" t="s">
        <v>828</v>
      </c>
      <c r="H542" s="223">
        <v>0.010999999999999999</v>
      </c>
      <c r="I542" s="224"/>
      <c r="L542" s="220"/>
      <c r="M542" s="225"/>
      <c r="N542" s="226"/>
      <c r="O542" s="226"/>
      <c r="P542" s="226"/>
      <c r="Q542" s="226"/>
      <c r="R542" s="226"/>
      <c r="S542" s="226"/>
      <c r="T542" s="227"/>
      <c r="AT542" s="221" t="s">
        <v>157</v>
      </c>
      <c r="AU542" s="221" t="s">
        <v>91</v>
      </c>
      <c r="AV542" s="11" t="s">
        <v>91</v>
      </c>
      <c r="AW542" s="11" t="s">
        <v>45</v>
      </c>
      <c r="AX542" s="11" t="s">
        <v>82</v>
      </c>
      <c r="AY542" s="221" t="s">
        <v>144</v>
      </c>
    </row>
    <row r="543" s="12" customFormat="1">
      <c r="B543" s="228"/>
      <c r="D543" s="215" t="s">
        <v>157</v>
      </c>
      <c r="E543" s="229" t="s">
        <v>5</v>
      </c>
      <c r="F543" s="230" t="s">
        <v>211</v>
      </c>
      <c r="H543" s="231">
        <v>0.010999999999999999</v>
      </c>
      <c r="I543" s="232"/>
      <c r="L543" s="228"/>
      <c r="M543" s="233"/>
      <c r="N543" s="234"/>
      <c r="O543" s="234"/>
      <c r="P543" s="234"/>
      <c r="Q543" s="234"/>
      <c r="R543" s="234"/>
      <c r="S543" s="234"/>
      <c r="T543" s="235"/>
      <c r="AT543" s="229" t="s">
        <v>157</v>
      </c>
      <c r="AU543" s="229" t="s">
        <v>91</v>
      </c>
      <c r="AV543" s="12" t="s">
        <v>151</v>
      </c>
      <c r="AW543" s="12" t="s">
        <v>45</v>
      </c>
      <c r="AX543" s="12" t="s">
        <v>87</v>
      </c>
      <c r="AY543" s="229" t="s">
        <v>144</v>
      </c>
    </row>
    <row r="544" s="1" customFormat="1" ht="16.5" customHeight="1">
      <c r="B544" s="202"/>
      <c r="C544" s="203" t="s">
        <v>829</v>
      </c>
      <c r="D544" s="203" t="s">
        <v>146</v>
      </c>
      <c r="E544" s="204" t="s">
        <v>830</v>
      </c>
      <c r="F544" s="205" t="s">
        <v>831</v>
      </c>
      <c r="G544" s="206" t="s">
        <v>161</v>
      </c>
      <c r="H544" s="207">
        <v>31.949999999999999</v>
      </c>
      <c r="I544" s="208"/>
      <c r="J544" s="209">
        <f>ROUND(I544*H544,2)</f>
        <v>0</v>
      </c>
      <c r="K544" s="205" t="s">
        <v>150</v>
      </c>
      <c r="L544" s="47"/>
      <c r="M544" s="210" t="s">
        <v>5</v>
      </c>
      <c r="N544" s="211" t="s">
        <v>53</v>
      </c>
      <c r="O544" s="48"/>
      <c r="P544" s="212">
        <f>O544*H544</f>
        <v>0</v>
      </c>
      <c r="Q544" s="212">
        <v>0.00039825</v>
      </c>
      <c r="R544" s="212">
        <f>Q544*H544</f>
        <v>0.0127240875</v>
      </c>
      <c r="S544" s="212">
        <v>0</v>
      </c>
      <c r="T544" s="213">
        <f>S544*H544</f>
        <v>0</v>
      </c>
      <c r="AR544" s="24" t="s">
        <v>215</v>
      </c>
      <c r="AT544" s="24" t="s">
        <v>146</v>
      </c>
      <c r="AU544" s="24" t="s">
        <v>91</v>
      </c>
      <c r="AY544" s="24" t="s">
        <v>144</v>
      </c>
      <c r="BE544" s="214">
        <f>IF(N544="základní",J544,0)</f>
        <v>0</v>
      </c>
      <c r="BF544" s="214">
        <f>IF(N544="snížená",J544,0)</f>
        <v>0</v>
      </c>
      <c r="BG544" s="214">
        <f>IF(N544="zákl. přenesená",J544,0)</f>
        <v>0</v>
      </c>
      <c r="BH544" s="214">
        <f>IF(N544="sníž. přenesená",J544,0)</f>
        <v>0</v>
      </c>
      <c r="BI544" s="214">
        <f>IF(N544="nulová",J544,0)</f>
        <v>0</v>
      </c>
      <c r="BJ544" s="24" t="s">
        <v>87</v>
      </c>
      <c r="BK544" s="214">
        <f>ROUND(I544*H544,2)</f>
        <v>0</v>
      </c>
      <c r="BL544" s="24" t="s">
        <v>215</v>
      </c>
      <c r="BM544" s="24" t="s">
        <v>832</v>
      </c>
    </row>
    <row r="545" s="1" customFormat="1">
      <c r="B545" s="47"/>
      <c r="D545" s="215" t="s">
        <v>153</v>
      </c>
      <c r="F545" s="216" t="s">
        <v>833</v>
      </c>
      <c r="I545" s="217"/>
      <c r="L545" s="47"/>
      <c r="M545" s="218"/>
      <c r="N545" s="48"/>
      <c r="O545" s="48"/>
      <c r="P545" s="48"/>
      <c r="Q545" s="48"/>
      <c r="R545" s="48"/>
      <c r="S545" s="48"/>
      <c r="T545" s="86"/>
      <c r="AT545" s="24" t="s">
        <v>153</v>
      </c>
      <c r="AU545" s="24" t="s">
        <v>91</v>
      </c>
    </row>
    <row r="546" s="1" customFormat="1">
      <c r="B546" s="47"/>
      <c r="D546" s="215" t="s">
        <v>155</v>
      </c>
      <c r="F546" s="219" t="s">
        <v>834</v>
      </c>
      <c r="I546" s="217"/>
      <c r="L546" s="47"/>
      <c r="M546" s="218"/>
      <c r="N546" s="48"/>
      <c r="O546" s="48"/>
      <c r="P546" s="48"/>
      <c r="Q546" s="48"/>
      <c r="R546" s="48"/>
      <c r="S546" s="48"/>
      <c r="T546" s="86"/>
      <c r="AT546" s="24" t="s">
        <v>155</v>
      </c>
      <c r="AU546" s="24" t="s">
        <v>91</v>
      </c>
    </row>
    <row r="547" s="11" customFormat="1">
      <c r="B547" s="220"/>
      <c r="D547" s="215" t="s">
        <v>157</v>
      </c>
      <c r="E547" s="221" t="s">
        <v>5</v>
      </c>
      <c r="F547" s="222" t="s">
        <v>835</v>
      </c>
      <c r="H547" s="223">
        <v>31.949999999999999</v>
      </c>
      <c r="I547" s="224"/>
      <c r="L547" s="220"/>
      <c r="M547" s="225"/>
      <c r="N547" s="226"/>
      <c r="O547" s="226"/>
      <c r="P547" s="226"/>
      <c r="Q547" s="226"/>
      <c r="R547" s="226"/>
      <c r="S547" s="226"/>
      <c r="T547" s="227"/>
      <c r="AT547" s="221" t="s">
        <v>157</v>
      </c>
      <c r="AU547" s="221" t="s">
        <v>91</v>
      </c>
      <c r="AV547" s="11" t="s">
        <v>91</v>
      </c>
      <c r="AW547" s="11" t="s">
        <v>45</v>
      </c>
      <c r="AX547" s="11" t="s">
        <v>87</v>
      </c>
      <c r="AY547" s="221" t="s">
        <v>144</v>
      </c>
    </row>
    <row r="548" s="1" customFormat="1" ht="16.5" customHeight="1">
      <c r="B548" s="202"/>
      <c r="C548" s="243" t="s">
        <v>836</v>
      </c>
      <c r="D548" s="243" t="s">
        <v>369</v>
      </c>
      <c r="E548" s="244" t="s">
        <v>837</v>
      </c>
      <c r="F548" s="245" t="s">
        <v>838</v>
      </c>
      <c r="G548" s="246" t="s">
        <v>161</v>
      </c>
      <c r="H548" s="247">
        <v>38.340000000000003</v>
      </c>
      <c r="I548" s="248"/>
      <c r="J548" s="249">
        <f>ROUND(I548*H548,2)</f>
        <v>0</v>
      </c>
      <c r="K548" s="245" t="s">
        <v>5</v>
      </c>
      <c r="L548" s="250"/>
      <c r="M548" s="251" t="s">
        <v>5</v>
      </c>
      <c r="N548" s="252" t="s">
        <v>53</v>
      </c>
      <c r="O548" s="48"/>
      <c r="P548" s="212">
        <f>O548*H548</f>
        <v>0</v>
      </c>
      <c r="Q548" s="212">
        <v>0.0038800000000000002</v>
      </c>
      <c r="R548" s="212">
        <f>Q548*H548</f>
        <v>0.14875920000000001</v>
      </c>
      <c r="S548" s="212">
        <v>0</v>
      </c>
      <c r="T548" s="213">
        <f>S548*H548</f>
        <v>0</v>
      </c>
      <c r="AR548" s="24" t="s">
        <v>382</v>
      </c>
      <c r="AT548" s="24" t="s">
        <v>369</v>
      </c>
      <c r="AU548" s="24" t="s">
        <v>91</v>
      </c>
      <c r="AY548" s="24" t="s">
        <v>144</v>
      </c>
      <c r="BE548" s="214">
        <f>IF(N548="základní",J548,0)</f>
        <v>0</v>
      </c>
      <c r="BF548" s="214">
        <f>IF(N548="snížená",J548,0)</f>
        <v>0</v>
      </c>
      <c r="BG548" s="214">
        <f>IF(N548="zákl. přenesená",J548,0)</f>
        <v>0</v>
      </c>
      <c r="BH548" s="214">
        <f>IF(N548="sníž. přenesená",J548,0)</f>
        <v>0</v>
      </c>
      <c r="BI548" s="214">
        <f>IF(N548="nulová",J548,0)</f>
        <v>0</v>
      </c>
      <c r="BJ548" s="24" t="s">
        <v>87</v>
      </c>
      <c r="BK548" s="214">
        <f>ROUND(I548*H548,2)</f>
        <v>0</v>
      </c>
      <c r="BL548" s="24" t="s">
        <v>215</v>
      </c>
      <c r="BM548" s="24" t="s">
        <v>839</v>
      </c>
    </row>
    <row r="549" s="1" customFormat="1">
      <c r="B549" s="47"/>
      <c r="D549" s="215" t="s">
        <v>153</v>
      </c>
      <c r="F549" s="216" t="s">
        <v>838</v>
      </c>
      <c r="I549" s="217"/>
      <c r="L549" s="47"/>
      <c r="M549" s="218"/>
      <c r="N549" s="48"/>
      <c r="O549" s="48"/>
      <c r="P549" s="48"/>
      <c r="Q549" s="48"/>
      <c r="R549" s="48"/>
      <c r="S549" s="48"/>
      <c r="T549" s="86"/>
      <c r="AT549" s="24" t="s">
        <v>153</v>
      </c>
      <c r="AU549" s="24" t="s">
        <v>91</v>
      </c>
    </row>
    <row r="550" s="11" customFormat="1">
      <c r="B550" s="220"/>
      <c r="D550" s="215" t="s">
        <v>157</v>
      </c>
      <c r="E550" s="221" t="s">
        <v>5</v>
      </c>
      <c r="F550" s="222" t="s">
        <v>840</v>
      </c>
      <c r="H550" s="223">
        <v>38.340000000000003</v>
      </c>
      <c r="I550" s="224"/>
      <c r="L550" s="220"/>
      <c r="M550" s="225"/>
      <c r="N550" s="226"/>
      <c r="O550" s="226"/>
      <c r="P550" s="226"/>
      <c r="Q550" s="226"/>
      <c r="R550" s="226"/>
      <c r="S550" s="226"/>
      <c r="T550" s="227"/>
      <c r="AT550" s="221" t="s">
        <v>157</v>
      </c>
      <c r="AU550" s="221" t="s">
        <v>91</v>
      </c>
      <c r="AV550" s="11" t="s">
        <v>91</v>
      </c>
      <c r="AW550" s="11" t="s">
        <v>45</v>
      </c>
      <c r="AX550" s="11" t="s">
        <v>87</v>
      </c>
      <c r="AY550" s="221" t="s">
        <v>144</v>
      </c>
    </row>
    <row r="551" s="1" customFormat="1" ht="25.5" customHeight="1">
      <c r="B551" s="202"/>
      <c r="C551" s="203" t="s">
        <v>841</v>
      </c>
      <c r="D551" s="203" t="s">
        <v>146</v>
      </c>
      <c r="E551" s="204" t="s">
        <v>842</v>
      </c>
      <c r="F551" s="205" t="s">
        <v>843</v>
      </c>
      <c r="G551" s="206" t="s">
        <v>161</v>
      </c>
      <c r="H551" s="207">
        <v>7.5599999999999996</v>
      </c>
      <c r="I551" s="208"/>
      <c r="J551" s="209">
        <f>ROUND(I551*H551,2)</f>
        <v>0</v>
      </c>
      <c r="K551" s="205" t="s">
        <v>150</v>
      </c>
      <c r="L551" s="47"/>
      <c r="M551" s="210" t="s">
        <v>5</v>
      </c>
      <c r="N551" s="211" t="s">
        <v>53</v>
      </c>
      <c r="O551" s="48"/>
      <c r="P551" s="212">
        <f>O551*H551</f>
        <v>0</v>
      </c>
      <c r="Q551" s="212">
        <v>0</v>
      </c>
      <c r="R551" s="212">
        <f>Q551*H551</f>
        <v>0</v>
      </c>
      <c r="S551" s="212">
        <v>0</v>
      </c>
      <c r="T551" s="213">
        <f>S551*H551</f>
        <v>0</v>
      </c>
      <c r="AR551" s="24" t="s">
        <v>215</v>
      </c>
      <c r="AT551" s="24" t="s">
        <v>146</v>
      </c>
      <c r="AU551" s="24" t="s">
        <v>91</v>
      </c>
      <c r="AY551" s="24" t="s">
        <v>144</v>
      </c>
      <c r="BE551" s="214">
        <f>IF(N551="základní",J551,0)</f>
        <v>0</v>
      </c>
      <c r="BF551" s="214">
        <f>IF(N551="snížená",J551,0)</f>
        <v>0</v>
      </c>
      <c r="BG551" s="214">
        <f>IF(N551="zákl. přenesená",J551,0)</f>
        <v>0</v>
      </c>
      <c r="BH551" s="214">
        <f>IF(N551="sníž. přenesená",J551,0)</f>
        <v>0</v>
      </c>
      <c r="BI551" s="214">
        <f>IF(N551="nulová",J551,0)</f>
        <v>0</v>
      </c>
      <c r="BJ551" s="24" t="s">
        <v>87</v>
      </c>
      <c r="BK551" s="214">
        <f>ROUND(I551*H551,2)</f>
        <v>0</v>
      </c>
      <c r="BL551" s="24" t="s">
        <v>215</v>
      </c>
      <c r="BM551" s="24" t="s">
        <v>844</v>
      </c>
    </row>
    <row r="552" s="1" customFormat="1">
      <c r="B552" s="47"/>
      <c r="D552" s="215" t="s">
        <v>153</v>
      </c>
      <c r="F552" s="216" t="s">
        <v>845</v>
      </c>
      <c r="I552" s="217"/>
      <c r="L552" s="47"/>
      <c r="M552" s="218"/>
      <c r="N552" s="48"/>
      <c r="O552" s="48"/>
      <c r="P552" s="48"/>
      <c r="Q552" s="48"/>
      <c r="R552" s="48"/>
      <c r="S552" s="48"/>
      <c r="T552" s="86"/>
      <c r="AT552" s="24" t="s">
        <v>153</v>
      </c>
      <c r="AU552" s="24" t="s">
        <v>91</v>
      </c>
    </row>
    <row r="553" s="1" customFormat="1">
      <c r="B553" s="47"/>
      <c r="D553" s="215" t="s">
        <v>155</v>
      </c>
      <c r="F553" s="219" t="s">
        <v>846</v>
      </c>
      <c r="I553" s="217"/>
      <c r="L553" s="47"/>
      <c r="M553" s="218"/>
      <c r="N553" s="48"/>
      <c r="O553" s="48"/>
      <c r="P553" s="48"/>
      <c r="Q553" s="48"/>
      <c r="R553" s="48"/>
      <c r="S553" s="48"/>
      <c r="T553" s="86"/>
      <c r="AT553" s="24" t="s">
        <v>155</v>
      </c>
      <c r="AU553" s="24" t="s">
        <v>91</v>
      </c>
    </row>
    <row r="554" s="11" customFormat="1">
      <c r="B554" s="220"/>
      <c r="D554" s="215" t="s">
        <v>157</v>
      </c>
      <c r="E554" s="221" t="s">
        <v>5</v>
      </c>
      <c r="F554" s="222" t="s">
        <v>847</v>
      </c>
      <c r="H554" s="223">
        <v>7.5599999999999996</v>
      </c>
      <c r="I554" s="224"/>
      <c r="L554" s="220"/>
      <c r="M554" s="225"/>
      <c r="N554" s="226"/>
      <c r="O554" s="226"/>
      <c r="P554" s="226"/>
      <c r="Q554" s="226"/>
      <c r="R554" s="226"/>
      <c r="S554" s="226"/>
      <c r="T554" s="227"/>
      <c r="AT554" s="221" t="s">
        <v>157</v>
      </c>
      <c r="AU554" s="221" t="s">
        <v>91</v>
      </c>
      <c r="AV554" s="11" t="s">
        <v>91</v>
      </c>
      <c r="AW554" s="11" t="s">
        <v>45</v>
      </c>
      <c r="AX554" s="11" t="s">
        <v>87</v>
      </c>
      <c r="AY554" s="221" t="s">
        <v>144</v>
      </c>
    </row>
    <row r="555" s="1" customFormat="1" ht="16.5" customHeight="1">
      <c r="B555" s="202"/>
      <c r="C555" s="243" t="s">
        <v>848</v>
      </c>
      <c r="D555" s="243" t="s">
        <v>369</v>
      </c>
      <c r="E555" s="244" t="s">
        <v>849</v>
      </c>
      <c r="F555" s="245" t="s">
        <v>850</v>
      </c>
      <c r="G555" s="246" t="s">
        <v>161</v>
      </c>
      <c r="H555" s="247">
        <v>7.5599999999999996</v>
      </c>
      <c r="I555" s="248"/>
      <c r="J555" s="249">
        <f>ROUND(I555*H555,2)</f>
        <v>0</v>
      </c>
      <c r="K555" s="245" t="s">
        <v>5</v>
      </c>
      <c r="L555" s="250"/>
      <c r="M555" s="251" t="s">
        <v>5</v>
      </c>
      <c r="N555" s="252" t="s">
        <v>53</v>
      </c>
      <c r="O555" s="48"/>
      <c r="P555" s="212">
        <f>O555*H555</f>
        <v>0</v>
      </c>
      <c r="Q555" s="212">
        <v>0.0019</v>
      </c>
      <c r="R555" s="212">
        <f>Q555*H555</f>
        <v>0.014364</v>
      </c>
      <c r="S555" s="212">
        <v>0</v>
      </c>
      <c r="T555" s="213">
        <f>S555*H555</f>
        <v>0</v>
      </c>
      <c r="AR555" s="24" t="s">
        <v>382</v>
      </c>
      <c r="AT555" s="24" t="s">
        <v>369</v>
      </c>
      <c r="AU555" s="24" t="s">
        <v>91</v>
      </c>
      <c r="AY555" s="24" t="s">
        <v>144</v>
      </c>
      <c r="BE555" s="214">
        <f>IF(N555="základní",J555,0)</f>
        <v>0</v>
      </c>
      <c r="BF555" s="214">
        <f>IF(N555="snížená",J555,0)</f>
        <v>0</v>
      </c>
      <c r="BG555" s="214">
        <f>IF(N555="zákl. přenesená",J555,0)</f>
        <v>0</v>
      </c>
      <c r="BH555" s="214">
        <f>IF(N555="sníž. přenesená",J555,0)</f>
        <v>0</v>
      </c>
      <c r="BI555" s="214">
        <f>IF(N555="nulová",J555,0)</f>
        <v>0</v>
      </c>
      <c r="BJ555" s="24" t="s">
        <v>87</v>
      </c>
      <c r="BK555" s="214">
        <f>ROUND(I555*H555,2)</f>
        <v>0</v>
      </c>
      <c r="BL555" s="24" t="s">
        <v>215</v>
      </c>
      <c r="BM555" s="24" t="s">
        <v>851</v>
      </c>
    </row>
    <row r="556" s="1" customFormat="1">
      <c r="B556" s="47"/>
      <c r="D556" s="215" t="s">
        <v>153</v>
      </c>
      <c r="F556" s="216" t="s">
        <v>850</v>
      </c>
      <c r="I556" s="217"/>
      <c r="L556" s="47"/>
      <c r="M556" s="218"/>
      <c r="N556" s="48"/>
      <c r="O556" s="48"/>
      <c r="P556" s="48"/>
      <c r="Q556" s="48"/>
      <c r="R556" s="48"/>
      <c r="S556" s="48"/>
      <c r="T556" s="86"/>
      <c r="AT556" s="24" t="s">
        <v>153</v>
      </c>
      <c r="AU556" s="24" t="s">
        <v>91</v>
      </c>
    </row>
    <row r="557" s="11" customFormat="1">
      <c r="B557" s="220"/>
      <c r="D557" s="215" t="s">
        <v>157</v>
      </c>
      <c r="E557" s="221" t="s">
        <v>5</v>
      </c>
      <c r="F557" s="222" t="s">
        <v>852</v>
      </c>
      <c r="H557" s="223">
        <v>7.5599999999999996</v>
      </c>
      <c r="I557" s="224"/>
      <c r="L557" s="220"/>
      <c r="M557" s="225"/>
      <c r="N557" s="226"/>
      <c r="O557" s="226"/>
      <c r="P557" s="226"/>
      <c r="Q557" s="226"/>
      <c r="R557" s="226"/>
      <c r="S557" s="226"/>
      <c r="T557" s="227"/>
      <c r="AT557" s="221" t="s">
        <v>157</v>
      </c>
      <c r="AU557" s="221" t="s">
        <v>91</v>
      </c>
      <c r="AV557" s="11" t="s">
        <v>91</v>
      </c>
      <c r="AW557" s="11" t="s">
        <v>45</v>
      </c>
      <c r="AX557" s="11" t="s">
        <v>87</v>
      </c>
      <c r="AY557" s="221" t="s">
        <v>144</v>
      </c>
    </row>
    <row r="558" s="1" customFormat="1" ht="16.5" customHeight="1">
      <c r="B558" s="202"/>
      <c r="C558" s="203" t="s">
        <v>853</v>
      </c>
      <c r="D558" s="203" t="s">
        <v>146</v>
      </c>
      <c r="E558" s="204" t="s">
        <v>854</v>
      </c>
      <c r="F558" s="205" t="s">
        <v>855</v>
      </c>
      <c r="G558" s="206" t="s">
        <v>161</v>
      </c>
      <c r="H558" s="207">
        <v>31.949999999999999</v>
      </c>
      <c r="I558" s="208"/>
      <c r="J558" s="209">
        <f>ROUND(I558*H558,2)</f>
        <v>0</v>
      </c>
      <c r="K558" s="205" t="s">
        <v>150</v>
      </c>
      <c r="L558" s="47"/>
      <c r="M558" s="210" t="s">
        <v>5</v>
      </c>
      <c r="N558" s="211" t="s">
        <v>53</v>
      </c>
      <c r="O558" s="48"/>
      <c r="P558" s="212">
        <f>O558*H558</f>
        <v>0</v>
      </c>
      <c r="Q558" s="212">
        <v>0</v>
      </c>
      <c r="R558" s="212">
        <f>Q558*H558</f>
        <v>0</v>
      </c>
      <c r="S558" s="212">
        <v>0</v>
      </c>
      <c r="T558" s="213">
        <f>S558*H558</f>
        <v>0</v>
      </c>
      <c r="AR558" s="24" t="s">
        <v>215</v>
      </c>
      <c r="AT558" s="24" t="s">
        <v>146</v>
      </c>
      <c r="AU558" s="24" t="s">
        <v>91</v>
      </c>
      <c r="AY558" s="24" t="s">
        <v>144</v>
      </c>
      <c r="BE558" s="214">
        <f>IF(N558="základní",J558,0)</f>
        <v>0</v>
      </c>
      <c r="BF558" s="214">
        <f>IF(N558="snížená",J558,0)</f>
        <v>0</v>
      </c>
      <c r="BG558" s="214">
        <f>IF(N558="zákl. přenesená",J558,0)</f>
        <v>0</v>
      </c>
      <c r="BH558" s="214">
        <f>IF(N558="sníž. přenesená",J558,0)</f>
        <v>0</v>
      </c>
      <c r="BI558" s="214">
        <f>IF(N558="nulová",J558,0)</f>
        <v>0</v>
      </c>
      <c r="BJ558" s="24" t="s">
        <v>87</v>
      </c>
      <c r="BK558" s="214">
        <f>ROUND(I558*H558,2)</f>
        <v>0</v>
      </c>
      <c r="BL558" s="24" t="s">
        <v>215</v>
      </c>
      <c r="BM558" s="24" t="s">
        <v>856</v>
      </c>
    </row>
    <row r="559" s="1" customFormat="1">
      <c r="B559" s="47"/>
      <c r="D559" s="215" t="s">
        <v>153</v>
      </c>
      <c r="F559" s="216" t="s">
        <v>857</v>
      </c>
      <c r="I559" s="217"/>
      <c r="L559" s="47"/>
      <c r="M559" s="218"/>
      <c r="N559" s="48"/>
      <c r="O559" s="48"/>
      <c r="P559" s="48"/>
      <c r="Q559" s="48"/>
      <c r="R559" s="48"/>
      <c r="S559" s="48"/>
      <c r="T559" s="86"/>
      <c r="AT559" s="24" t="s">
        <v>153</v>
      </c>
      <c r="AU559" s="24" t="s">
        <v>91</v>
      </c>
    </row>
    <row r="560" s="1" customFormat="1">
      <c r="B560" s="47"/>
      <c r="D560" s="215" t="s">
        <v>155</v>
      </c>
      <c r="F560" s="219" t="s">
        <v>858</v>
      </c>
      <c r="I560" s="217"/>
      <c r="L560" s="47"/>
      <c r="M560" s="218"/>
      <c r="N560" s="48"/>
      <c r="O560" s="48"/>
      <c r="P560" s="48"/>
      <c r="Q560" s="48"/>
      <c r="R560" s="48"/>
      <c r="S560" s="48"/>
      <c r="T560" s="86"/>
      <c r="AT560" s="24" t="s">
        <v>155</v>
      </c>
      <c r="AU560" s="24" t="s">
        <v>91</v>
      </c>
    </row>
    <row r="561" s="11" customFormat="1">
      <c r="B561" s="220"/>
      <c r="D561" s="215" t="s">
        <v>157</v>
      </c>
      <c r="E561" s="221" t="s">
        <v>5</v>
      </c>
      <c r="F561" s="222" t="s">
        <v>859</v>
      </c>
      <c r="H561" s="223">
        <v>31.949999999999999</v>
      </c>
      <c r="I561" s="224"/>
      <c r="L561" s="220"/>
      <c r="M561" s="225"/>
      <c r="N561" s="226"/>
      <c r="O561" s="226"/>
      <c r="P561" s="226"/>
      <c r="Q561" s="226"/>
      <c r="R561" s="226"/>
      <c r="S561" s="226"/>
      <c r="T561" s="227"/>
      <c r="AT561" s="221" t="s">
        <v>157</v>
      </c>
      <c r="AU561" s="221" t="s">
        <v>91</v>
      </c>
      <c r="AV561" s="11" t="s">
        <v>91</v>
      </c>
      <c r="AW561" s="11" t="s">
        <v>45</v>
      </c>
      <c r="AX561" s="11" t="s">
        <v>87</v>
      </c>
      <c r="AY561" s="221" t="s">
        <v>144</v>
      </c>
    </row>
    <row r="562" s="1" customFormat="1" ht="16.5" customHeight="1">
      <c r="B562" s="202"/>
      <c r="C562" s="243" t="s">
        <v>860</v>
      </c>
      <c r="D562" s="243" t="s">
        <v>369</v>
      </c>
      <c r="E562" s="244" t="s">
        <v>861</v>
      </c>
      <c r="F562" s="245" t="s">
        <v>862</v>
      </c>
      <c r="G562" s="246" t="s">
        <v>161</v>
      </c>
      <c r="H562" s="247">
        <v>33.548000000000002</v>
      </c>
      <c r="I562" s="248"/>
      <c r="J562" s="249">
        <f>ROUND(I562*H562,2)</f>
        <v>0</v>
      </c>
      <c r="K562" s="245" t="s">
        <v>150</v>
      </c>
      <c r="L562" s="250"/>
      <c r="M562" s="251" t="s">
        <v>5</v>
      </c>
      <c r="N562" s="252" t="s">
        <v>53</v>
      </c>
      <c r="O562" s="48"/>
      <c r="P562" s="212">
        <f>O562*H562</f>
        <v>0</v>
      </c>
      <c r="Q562" s="212">
        <v>0.00059999999999999995</v>
      </c>
      <c r="R562" s="212">
        <f>Q562*H562</f>
        <v>0.020128799999999999</v>
      </c>
      <c r="S562" s="212">
        <v>0</v>
      </c>
      <c r="T562" s="213">
        <f>S562*H562</f>
        <v>0</v>
      </c>
      <c r="AR562" s="24" t="s">
        <v>382</v>
      </c>
      <c r="AT562" s="24" t="s">
        <v>369</v>
      </c>
      <c r="AU562" s="24" t="s">
        <v>91</v>
      </c>
      <c r="AY562" s="24" t="s">
        <v>144</v>
      </c>
      <c r="BE562" s="214">
        <f>IF(N562="základní",J562,0)</f>
        <v>0</v>
      </c>
      <c r="BF562" s="214">
        <f>IF(N562="snížená",J562,0)</f>
        <v>0</v>
      </c>
      <c r="BG562" s="214">
        <f>IF(N562="zákl. přenesená",J562,0)</f>
        <v>0</v>
      </c>
      <c r="BH562" s="214">
        <f>IF(N562="sníž. přenesená",J562,0)</f>
        <v>0</v>
      </c>
      <c r="BI562" s="214">
        <f>IF(N562="nulová",J562,0)</f>
        <v>0</v>
      </c>
      <c r="BJ562" s="24" t="s">
        <v>87</v>
      </c>
      <c r="BK562" s="214">
        <f>ROUND(I562*H562,2)</f>
        <v>0</v>
      </c>
      <c r="BL562" s="24" t="s">
        <v>215</v>
      </c>
      <c r="BM562" s="24" t="s">
        <v>863</v>
      </c>
    </row>
    <row r="563" s="1" customFormat="1">
      <c r="B563" s="47"/>
      <c r="D563" s="215" t="s">
        <v>153</v>
      </c>
      <c r="F563" s="216" t="s">
        <v>862</v>
      </c>
      <c r="I563" s="217"/>
      <c r="L563" s="47"/>
      <c r="M563" s="218"/>
      <c r="N563" s="48"/>
      <c r="O563" s="48"/>
      <c r="P563" s="48"/>
      <c r="Q563" s="48"/>
      <c r="R563" s="48"/>
      <c r="S563" s="48"/>
      <c r="T563" s="86"/>
      <c r="AT563" s="24" t="s">
        <v>153</v>
      </c>
      <c r="AU563" s="24" t="s">
        <v>91</v>
      </c>
    </row>
    <row r="564" s="11" customFormat="1">
      <c r="B564" s="220"/>
      <c r="D564" s="215" t="s">
        <v>157</v>
      </c>
      <c r="E564" s="221" t="s">
        <v>5</v>
      </c>
      <c r="F564" s="222" t="s">
        <v>864</v>
      </c>
      <c r="H564" s="223">
        <v>31.949999999999999</v>
      </c>
      <c r="I564" s="224"/>
      <c r="L564" s="220"/>
      <c r="M564" s="225"/>
      <c r="N564" s="226"/>
      <c r="O564" s="226"/>
      <c r="P564" s="226"/>
      <c r="Q564" s="226"/>
      <c r="R564" s="226"/>
      <c r="S564" s="226"/>
      <c r="T564" s="227"/>
      <c r="AT564" s="221" t="s">
        <v>157</v>
      </c>
      <c r="AU564" s="221" t="s">
        <v>91</v>
      </c>
      <c r="AV564" s="11" t="s">
        <v>91</v>
      </c>
      <c r="AW564" s="11" t="s">
        <v>45</v>
      </c>
      <c r="AX564" s="11" t="s">
        <v>87</v>
      </c>
      <c r="AY564" s="221" t="s">
        <v>144</v>
      </c>
    </row>
    <row r="565" s="11" customFormat="1">
      <c r="B565" s="220"/>
      <c r="D565" s="215" t="s">
        <v>157</v>
      </c>
      <c r="F565" s="222" t="s">
        <v>865</v>
      </c>
      <c r="H565" s="223">
        <v>33.548000000000002</v>
      </c>
      <c r="I565" s="224"/>
      <c r="L565" s="220"/>
      <c r="M565" s="225"/>
      <c r="N565" s="226"/>
      <c r="O565" s="226"/>
      <c r="P565" s="226"/>
      <c r="Q565" s="226"/>
      <c r="R565" s="226"/>
      <c r="S565" s="226"/>
      <c r="T565" s="227"/>
      <c r="AT565" s="221" t="s">
        <v>157</v>
      </c>
      <c r="AU565" s="221" t="s">
        <v>91</v>
      </c>
      <c r="AV565" s="11" t="s">
        <v>91</v>
      </c>
      <c r="AW565" s="11" t="s">
        <v>6</v>
      </c>
      <c r="AX565" s="11" t="s">
        <v>87</v>
      </c>
      <c r="AY565" s="221" t="s">
        <v>144</v>
      </c>
    </row>
    <row r="566" s="1" customFormat="1" ht="25.5" customHeight="1">
      <c r="B566" s="202"/>
      <c r="C566" s="203" t="s">
        <v>866</v>
      </c>
      <c r="D566" s="203" t="s">
        <v>146</v>
      </c>
      <c r="E566" s="204" t="s">
        <v>867</v>
      </c>
      <c r="F566" s="205" t="s">
        <v>868</v>
      </c>
      <c r="G566" s="206" t="s">
        <v>327</v>
      </c>
      <c r="H566" s="207">
        <v>0.20699999999999999</v>
      </c>
      <c r="I566" s="208"/>
      <c r="J566" s="209">
        <f>ROUND(I566*H566,2)</f>
        <v>0</v>
      </c>
      <c r="K566" s="205" t="s">
        <v>150</v>
      </c>
      <c r="L566" s="47"/>
      <c r="M566" s="210" t="s">
        <v>5</v>
      </c>
      <c r="N566" s="211" t="s">
        <v>53</v>
      </c>
      <c r="O566" s="48"/>
      <c r="P566" s="212">
        <f>O566*H566</f>
        <v>0</v>
      </c>
      <c r="Q566" s="212">
        <v>0</v>
      </c>
      <c r="R566" s="212">
        <f>Q566*H566</f>
        <v>0</v>
      </c>
      <c r="S566" s="212">
        <v>0</v>
      </c>
      <c r="T566" s="213">
        <f>S566*H566</f>
        <v>0</v>
      </c>
      <c r="AR566" s="24" t="s">
        <v>215</v>
      </c>
      <c r="AT566" s="24" t="s">
        <v>146</v>
      </c>
      <c r="AU566" s="24" t="s">
        <v>91</v>
      </c>
      <c r="AY566" s="24" t="s">
        <v>144</v>
      </c>
      <c r="BE566" s="214">
        <f>IF(N566="základní",J566,0)</f>
        <v>0</v>
      </c>
      <c r="BF566" s="214">
        <f>IF(N566="snížená",J566,0)</f>
        <v>0</v>
      </c>
      <c r="BG566" s="214">
        <f>IF(N566="zákl. přenesená",J566,0)</f>
        <v>0</v>
      </c>
      <c r="BH566" s="214">
        <f>IF(N566="sníž. přenesená",J566,0)</f>
        <v>0</v>
      </c>
      <c r="BI566" s="214">
        <f>IF(N566="nulová",J566,0)</f>
        <v>0</v>
      </c>
      <c r="BJ566" s="24" t="s">
        <v>87</v>
      </c>
      <c r="BK566" s="214">
        <f>ROUND(I566*H566,2)</f>
        <v>0</v>
      </c>
      <c r="BL566" s="24" t="s">
        <v>215</v>
      </c>
      <c r="BM566" s="24" t="s">
        <v>869</v>
      </c>
    </row>
    <row r="567" s="1" customFormat="1">
      <c r="B567" s="47"/>
      <c r="D567" s="215" t="s">
        <v>153</v>
      </c>
      <c r="F567" s="216" t="s">
        <v>870</v>
      </c>
      <c r="I567" s="217"/>
      <c r="L567" s="47"/>
      <c r="M567" s="218"/>
      <c r="N567" s="48"/>
      <c r="O567" s="48"/>
      <c r="P567" s="48"/>
      <c r="Q567" s="48"/>
      <c r="R567" s="48"/>
      <c r="S567" s="48"/>
      <c r="T567" s="86"/>
      <c r="AT567" s="24" t="s">
        <v>153</v>
      </c>
      <c r="AU567" s="24" t="s">
        <v>91</v>
      </c>
    </row>
    <row r="568" s="1" customFormat="1">
      <c r="B568" s="47"/>
      <c r="D568" s="215" t="s">
        <v>155</v>
      </c>
      <c r="F568" s="219" t="s">
        <v>871</v>
      </c>
      <c r="I568" s="217"/>
      <c r="L568" s="47"/>
      <c r="M568" s="218"/>
      <c r="N568" s="48"/>
      <c r="O568" s="48"/>
      <c r="P568" s="48"/>
      <c r="Q568" s="48"/>
      <c r="R568" s="48"/>
      <c r="S568" s="48"/>
      <c r="T568" s="86"/>
      <c r="AT568" s="24" t="s">
        <v>155</v>
      </c>
      <c r="AU568" s="24" t="s">
        <v>91</v>
      </c>
    </row>
    <row r="569" s="10" customFormat="1" ht="29.88" customHeight="1">
      <c r="B569" s="189"/>
      <c r="D569" s="190" t="s">
        <v>81</v>
      </c>
      <c r="E569" s="200" t="s">
        <v>872</v>
      </c>
      <c r="F569" s="200" t="s">
        <v>873</v>
      </c>
      <c r="I569" s="192"/>
      <c r="J569" s="201">
        <f>BK569</f>
        <v>0</v>
      </c>
      <c r="L569" s="189"/>
      <c r="M569" s="194"/>
      <c r="N569" s="195"/>
      <c r="O569" s="195"/>
      <c r="P569" s="196">
        <f>SUM(P570:P579)</f>
        <v>0</v>
      </c>
      <c r="Q569" s="195"/>
      <c r="R569" s="196">
        <f>SUM(R570:R579)</f>
        <v>0.0033112799999999998</v>
      </c>
      <c r="S569" s="195"/>
      <c r="T569" s="197">
        <f>SUM(T570:T579)</f>
        <v>0</v>
      </c>
      <c r="AR569" s="190" t="s">
        <v>91</v>
      </c>
      <c r="AT569" s="198" t="s">
        <v>81</v>
      </c>
      <c r="AU569" s="198" t="s">
        <v>87</v>
      </c>
      <c r="AY569" s="190" t="s">
        <v>144</v>
      </c>
      <c r="BK569" s="199">
        <f>SUM(BK570:BK579)</f>
        <v>0</v>
      </c>
    </row>
    <row r="570" s="1" customFormat="1" ht="25.5" customHeight="1">
      <c r="B570" s="202"/>
      <c r="C570" s="203" t="s">
        <v>874</v>
      </c>
      <c r="D570" s="203" t="s">
        <v>146</v>
      </c>
      <c r="E570" s="204" t="s">
        <v>875</v>
      </c>
      <c r="F570" s="205" t="s">
        <v>876</v>
      </c>
      <c r="G570" s="206" t="s">
        <v>198</v>
      </c>
      <c r="H570" s="207">
        <v>1.752</v>
      </c>
      <c r="I570" s="208"/>
      <c r="J570" s="209">
        <f>ROUND(I570*H570,2)</f>
        <v>0</v>
      </c>
      <c r="K570" s="205" t="s">
        <v>150</v>
      </c>
      <c r="L570" s="47"/>
      <c r="M570" s="210" t="s">
        <v>5</v>
      </c>
      <c r="N570" s="211" t="s">
        <v>53</v>
      </c>
      <c r="O570" s="48"/>
      <c r="P570" s="212">
        <f>O570*H570</f>
        <v>0</v>
      </c>
      <c r="Q570" s="212">
        <v>0.00189</v>
      </c>
      <c r="R570" s="212">
        <f>Q570*H570</f>
        <v>0.0033112799999999998</v>
      </c>
      <c r="S570" s="212">
        <v>0</v>
      </c>
      <c r="T570" s="213">
        <f>S570*H570</f>
        <v>0</v>
      </c>
      <c r="AR570" s="24" t="s">
        <v>215</v>
      </c>
      <c r="AT570" s="24" t="s">
        <v>146</v>
      </c>
      <c r="AU570" s="24" t="s">
        <v>91</v>
      </c>
      <c r="AY570" s="24" t="s">
        <v>144</v>
      </c>
      <c r="BE570" s="214">
        <f>IF(N570="základní",J570,0)</f>
        <v>0</v>
      </c>
      <c r="BF570" s="214">
        <f>IF(N570="snížená",J570,0)</f>
        <v>0</v>
      </c>
      <c r="BG570" s="214">
        <f>IF(N570="zákl. přenesená",J570,0)</f>
        <v>0</v>
      </c>
      <c r="BH570" s="214">
        <f>IF(N570="sníž. přenesená",J570,0)</f>
        <v>0</v>
      </c>
      <c r="BI570" s="214">
        <f>IF(N570="nulová",J570,0)</f>
        <v>0</v>
      </c>
      <c r="BJ570" s="24" t="s">
        <v>87</v>
      </c>
      <c r="BK570" s="214">
        <f>ROUND(I570*H570,2)</f>
        <v>0</v>
      </c>
      <c r="BL570" s="24" t="s">
        <v>215</v>
      </c>
      <c r="BM570" s="24" t="s">
        <v>877</v>
      </c>
    </row>
    <row r="571" s="1" customFormat="1">
      <c r="B571" s="47"/>
      <c r="D571" s="215" t="s">
        <v>153</v>
      </c>
      <c r="F571" s="216" t="s">
        <v>878</v>
      </c>
      <c r="I571" s="217"/>
      <c r="L571" s="47"/>
      <c r="M571" s="218"/>
      <c r="N571" s="48"/>
      <c r="O571" s="48"/>
      <c r="P571" s="48"/>
      <c r="Q571" s="48"/>
      <c r="R571" s="48"/>
      <c r="S571" s="48"/>
      <c r="T571" s="86"/>
      <c r="AT571" s="24" t="s">
        <v>153</v>
      </c>
      <c r="AU571" s="24" t="s">
        <v>91</v>
      </c>
    </row>
    <row r="572" s="1" customFormat="1">
      <c r="B572" s="47"/>
      <c r="D572" s="215" t="s">
        <v>155</v>
      </c>
      <c r="F572" s="219" t="s">
        <v>879</v>
      </c>
      <c r="I572" s="217"/>
      <c r="L572" s="47"/>
      <c r="M572" s="218"/>
      <c r="N572" s="48"/>
      <c r="O572" s="48"/>
      <c r="P572" s="48"/>
      <c r="Q572" s="48"/>
      <c r="R572" s="48"/>
      <c r="S572" s="48"/>
      <c r="T572" s="86"/>
      <c r="AT572" s="24" t="s">
        <v>155</v>
      </c>
      <c r="AU572" s="24" t="s">
        <v>91</v>
      </c>
    </row>
    <row r="573" s="11" customFormat="1">
      <c r="B573" s="220"/>
      <c r="D573" s="215" t="s">
        <v>157</v>
      </c>
      <c r="E573" s="221" t="s">
        <v>5</v>
      </c>
      <c r="F573" s="222" t="s">
        <v>880</v>
      </c>
      <c r="H573" s="223">
        <v>1.0640000000000001</v>
      </c>
      <c r="I573" s="224"/>
      <c r="L573" s="220"/>
      <c r="M573" s="225"/>
      <c r="N573" s="226"/>
      <c r="O573" s="226"/>
      <c r="P573" s="226"/>
      <c r="Q573" s="226"/>
      <c r="R573" s="226"/>
      <c r="S573" s="226"/>
      <c r="T573" s="227"/>
      <c r="AT573" s="221" t="s">
        <v>157</v>
      </c>
      <c r="AU573" s="221" t="s">
        <v>91</v>
      </c>
      <c r="AV573" s="11" t="s">
        <v>91</v>
      </c>
      <c r="AW573" s="11" t="s">
        <v>45</v>
      </c>
      <c r="AX573" s="11" t="s">
        <v>82</v>
      </c>
      <c r="AY573" s="221" t="s">
        <v>144</v>
      </c>
    </row>
    <row r="574" s="11" customFormat="1">
      <c r="B574" s="220"/>
      <c r="D574" s="215" t="s">
        <v>157</v>
      </c>
      <c r="E574" s="221" t="s">
        <v>5</v>
      </c>
      <c r="F574" s="222" t="s">
        <v>881</v>
      </c>
      <c r="H574" s="223">
        <v>0.34399999999999997</v>
      </c>
      <c r="I574" s="224"/>
      <c r="L574" s="220"/>
      <c r="M574" s="225"/>
      <c r="N574" s="226"/>
      <c r="O574" s="226"/>
      <c r="P574" s="226"/>
      <c r="Q574" s="226"/>
      <c r="R574" s="226"/>
      <c r="S574" s="226"/>
      <c r="T574" s="227"/>
      <c r="AT574" s="221" t="s">
        <v>157</v>
      </c>
      <c r="AU574" s="221" t="s">
        <v>91</v>
      </c>
      <c r="AV574" s="11" t="s">
        <v>91</v>
      </c>
      <c r="AW574" s="11" t="s">
        <v>45</v>
      </c>
      <c r="AX574" s="11" t="s">
        <v>82</v>
      </c>
      <c r="AY574" s="221" t="s">
        <v>144</v>
      </c>
    </row>
    <row r="575" s="11" customFormat="1">
      <c r="B575" s="220"/>
      <c r="D575" s="215" t="s">
        <v>157</v>
      </c>
      <c r="E575" s="221" t="s">
        <v>5</v>
      </c>
      <c r="F575" s="222" t="s">
        <v>882</v>
      </c>
      <c r="H575" s="223">
        <v>0.34399999999999997</v>
      </c>
      <c r="I575" s="224"/>
      <c r="L575" s="220"/>
      <c r="M575" s="225"/>
      <c r="N575" s="226"/>
      <c r="O575" s="226"/>
      <c r="P575" s="226"/>
      <c r="Q575" s="226"/>
      <c r="R575" s="226"/>
      <c r="S575" s="226"/>
      <c r="T575" s="227"/>
      <c r="AT575" s="221" t="s">
        <v>157</v>
      </c>
      <c r="AU575" s="221" t="s">
        <v>91</v>
      </c>
      <c r="AV575" s="11" t="s">
        <v>91</v>
      </c>
      <c r="AW575" s="11" t="s">
        <v>45</v>
      </c>
      <c r="AX575" s="11" t="s">
        <v>82</v>
      </c>
      <c r="AY575" s="221" t="s">
        <v>144</v>
      </c>
    </row>
    <row r="576" s="12" customFormat="1">
      <c r="B576" s="228"/>
      <c r="D576" s="215" t="s">
        <v>157</v>
      </c>
      <c r="E576" s="229" t="s">
        <v>5</v>
      </c>
      <c r="F576" s="230" t="s">
        <v>211</v>
      </c>
      <c r="H576" s="231">
        <v>1.752</v>
      </c>
      <c r="I576" s="232"/>
      <c r="L576" s="228"/>
      <c r="M576" s="233"/>
      <c r="N576" s="234"/>
      <c r="O576" s="234"/>
      <c r="P576" s="234"/>
      <c r="Q576" s="234"/>
      <c r="R576" s="234"/>
      <c r="S576" s="234"/>
      <c r="T576" s="235"/>
      <c r="AT576" s="229" t="s">
        <v>157</v>
      </c>
      <c r="AU576" s="229" t="s">
        <v>91</v>
      </c>
      <c r="AV576" s="12" t="s">
        <v>151</v>
      </c>
      <c r="AW576" s="12" t="s">
        <v>45</v>
      </c>
      <c r="AX576" s="12" t="s">
        <v>87</v>
      </c>
      <c r="AY576" s="229" t="s">
        <v>144</v>
      </c>
    </row>
    <row r="577" s="1" customFormat="1" ht="16.5" customHeight="1">
      <c r="B577" s="202"/>
      <c r="C577" s="203" t="s">
        <v>883</v>
      </c>
      <c r="D577" s="203" t="s">
        <v>146</v>
      </c>
      <c r="E577" s="204" t="s">
        <v>884</v>
      </c>
      <c r="F577" s="205" t="s">
        <v>885</v>
      </c>
      <c r="G577" s="206" t="s">
        <v>327</v>
      </c>
      <c r="H577" s="207">
        <v>0.0030000000000000001</v>
      </c>
      <c r="I577" s="208"/>
      <c r="J577" s="209">
        <f>ROUND(I577*H577,2)</f>
        <v>0</v>
      </c>
      <c r="K577" s="205" t="s">
        <v>150</v>
      </c>
      <c r="L577" s="47"/>
      <c r="M577" s="210" t="s">
        <v>5</v>
      </c>
      <c r="N577" s="211" t="s">
        <v>53</v>
      </c>
      <c r="O577" s="48"/>
      <c r="P577" s="212">
        <f>O577*H577</f>
        <v>0</v>
      </c>
      <c r="Q577" s="212">
        <v>0</v>
      </c>
      <c r="R577" s="212">
        <f>Q577*H577</f>
        <v>0</v>
      </c>
      <c r="S577" s="212">
        <v>0</v>
      </c>
      <c r="T577" s="213">
        <f>S577*H577</f>
        <v>0</v>
      </c>
      <c r="AR577" s="24" t="s">
        <v>215</v>
      </c>
      <c r="AT577" s="24" t="s">
        <v>146</v>
      </c>
      <c r="AU577" s="24" t="s">
        <v>91</v>
      </c>
      <c r="AY577" s="24" t="s">
        <v>144</v>
      </c>
      <c r="BE577" s="214">
        <f>IF(N577="základní",J577,0)</f>
        <v>0</v>
      </c>
      <c r="BF577" s="214">
        <f>IF(N577="snížená",J577,0)</f>
        <v>0</v>
      </c>
      <c r="BG577" s="214">
        <f>IF(N577="zákl. přenesená",J577,0)</f>
        <v>0</v>
      </c>
      <c r="BH577" s="214">
        <f>IF(N577="sníž. přenesená",J577,0)</f>
        <v>0</v>
      </c>
      <c r="BI577" s="214">
        <f>IF(N577="nulová",J577,0)</f>
        <v>0</v>
      </c>
      <c r="BJ577" s="24" t="s">
        <v>87</v>
      </c>
      <c r="BK577" s="214">
        <f>ROUND(I577*H577,2)</f>
        <v>0</v>
      </c>
      <c r="BL577" s="24" t="s">
        <v>215</v>
      </c>
      <c r="BM577" s="24" t="s">
        <v>886</v>
      </c>
    </row>
    <row r="578" s="1" customFormat="1">
      <c r="B578" s="47"/>
      <c r="D578" s="215" t="s">
        <v>153</v>
      </c>
      <c r="F578" s="216" t="s">
        <v>887</v>
      </c>
      <c r="I578" s="217"/>
      <c r="L578" s="47"/>
      <c r="M578" s="218"/>
      <c r="N578" s="48"/>
      <c r="O578" s="48"/>
      <c r="P578" s="48"/>
      <c r="Q578" s="48"/>
      <c r="R578" s="48"/>
      <c r="S578" s="48"/>
      <c r="T578" s="86"/>
      <c r="AT578" s="24" t="s">
        <v>153</v>
      </c>
      <c r="AU578" s="24" t="s">
        <v>91</v>
      </c>
    </row>
    <row r="579" s="1" customFormat="1">
      <c r="B579" s="47"/>
      <c r="D579" s="215" t="s">
        <v>155</v>
      </c>
      <c r="F579" s="219" t="s">
        <v>888</v>
      </c>
      <c r="I579" s="217"/>
      <c r="L579" s="47"/>
      <c r="M579" s="218"/>
      <c r="N579" s="48"/>
      <c r="O579" s="48"/>
      <c r="P579" s="48"/>
      <c r="Q579" s="48"/>
      <c r="R579" s="48"/>
      <c r="S579" s="48"/>
      <c r="T579" s="86"/>
      <c r="AT579" s="24" t="s">
        <v>155</v>
      </c>
      <c r="AU579" s="24" t="s">
        <v>91</v>
      </c>
    </row>
    <row r="580" s="10" customFormat="1" ht="29.88" customHeight="1">
      <c r="B580" s="189"/>
      <c r="D580" s="190" t="s">
        <v>81</v>
      </c>
      <c r="E580" s="200" t="s">
        <v>889</v>
      </c>
      <c r="F580" s="200" t="s">
        <v>890</v>
      </c>
      <c r="I580" s="192"/>
      <c r="J580" s="201">
        <f>BK580</f>
        <v>0</v>
      </c>
      <c r="L580" s="189"/>
      <c r="M580" s="194"/>
      <c r="N580" s="195"/>
      <c r="O580" s="195"/>
      <c r="P580" s="196">
        <f>SUM(P581:P590)</f>
        <v>0</v>
      </c>
      <c r="Q580" s="195"/>
      <c r="R580" s="196">
        <f>SUM(R581:R590)</f>
        <v>0.027188488</v>
      </c>
      <c r="S580" s="195"/>
      <c r="T580" s="197">
        <f>SUM(T581:T590)</f>
        <v>0</v>
      </c>
      <c r="AR580" s="190" t="s">
        <v>91</v>
      </c>
      <c r="AT580" s="198" t="s">
        <v>81</v>
      </c>
      <c r="AU580" s="198" t="s">
        <v>87</v>
      </c>
      <c r="AY580" s="190" t="s">
        <v>144</v>
      </c>
      <c r="BK580" s="199">
        <f>SUM(BK581:BK590)</f>
        <v>0</v>
      </c>
    </row>
    <row r="581" s="1" customFormat="1" ht="16.5" customHeight="1">
      <c r="B581" s="202"/>
      <c r="C581" s="203" t="s">
        <v>891</v>
      </c>
      <c r="D581" s="203" t="s">
        <v>146</v>
      </c>
      <c r="E581" s="204" t="s">
        <v>892</v>
      </c>
      <c r="F581" s="205" t="s">
        <v>893</v>
      </c>
      <c r="G581" s="206" t="s">
        <v>161</v>
      </c>
      <c r="H581" s="207">
        <v>118.52</v>
      </c>
      <c r="I581" s="208"/>
      <c r="J581" s="209">
        <f>ROUND(I581*H581,2)</f>
        <v>0</v>
      </c>
      <c r="K581" s="205" t="s">
        <v>150</v>
      </c>
      <c r="L581" s="47"/>
      <c r="M581" s="210" t="s">
        <v>5</v>
      </c>
      <c r="N581" s="211" t="s">
        <v>53</v>
      </c>
      <c r="O581" s="48"/>
      <c r="P581" s="212">
        <f>O581*H581</f>
        <v>0</v>
      </c>
      <c r="Q581" s="212">
        <v>0.00014352000000000001</v>
      </c>
      <c r="R581" s="212">
        <f>Q581*H581</f>
        <v>0.017009990400000001</v>
      </c>
      <c r="S581" s="212">
        <v>0</v>
      </c>
      <c r="T581" s="213">
        <f>S581*H581</f>
        <v>0</v>
      </c>
      <c r="AR581" s="24" t="s">
        <v>215</v>
      </c>
      <c r="AT581" s="24" t="s">
        <v>146</v>
      </c>
      <c r="AU581" s="24" t="s">
        <v>91</v>
      </c>
      <c r="AY581" s="24" t="s">
        <v>144</v>
      </c>
      <c r="BE581" s="214">
        <f>IF(N581="základní",J581,0)</f>
        <v>0</v>
      </c>
      <c r="BF581" s="214">
        <f>IF(N581="snížená",J581,0)</f>
        <v>0</v>
      </c>
      <c r="BG581" s="214">
        <f>IF(N581="zákl. přenesená",J581,0)</f>
        <v>0</v>
      </c>
      <c r="BH581" s="214">
        <f>IF(N581="sníž. přenesená",J581,0)</f>
        <v>0</v>
      </c>
      <c r="BI581" s="214">
        <f>IF(N581="nulová",J581,0)</f>
        <v>0</v>
      </c>
      <c r="BJ581" s="24" t="s">
        <v>87</v>
      </c>
      <c r="BK581" s="214">
        <f>ROUND(I581*H581,2)</f>
        <v>0</v>
      </c>
      <c r="BL581" s="24" t="s">
        <v>215</v>
      </c>
      <c r="BM581" s="24" t="s">
        <v>894</v>
      </c>
    </row>
    <row r="582" s="1" customFormat="1">
      <c r="B582" s="47"/>
      <c r="D582" s="215" t="s">
        <v>153</v>
      </c>
      <c r="F582" s="216" t="s">
        <v>895</v>
      </c>
      <c r="I582" s="217"/>
      <c r="L582" s="47"/>
      <c r="M582" s="218"/>
      <c r="N582" s="48"/>
      <c r="O582" s="48"/>
      <c r="P582" s="48"/>
      <c r="Q582" s="48"/>
      <c r="R582" s="48"/>
      <c r="S582" s="48"/>
      <c r="T582" s="86"/>
      <c r="AT582" s="24" t="s">
        <v>153</v>
      </c>
      <c r="AU582" s="24" t="s">
        <v>91</v>
      </c>
    </row>
    <row r="583" s="11" customFormat="1">
      <c r="B583" s="220"/>
      <c r="D583" s="215" t="s">
        <v>157</v>
      </c>
      <c r="E583" s="221" t="s">
        <v>5</v>
      </c>
      <c r="F583" s="222" t="s">
        <v>896</v>
      </c>
      <c r="H583" s="223">
        <v>55.280000000000001</v>
      </c>
      <c r="I583" s="224"/>
      <c r="L583" s="220"/>
      <c r="M583" s="225"/>
      <c r="N583" s="226"/>
      <c r="O583" s="226"/>
      <c r="P583" s="226"/>
      <c r="Q583" s="226"/>
      <c r="R583" s="226"/>
      <c r="S583" s="226"/>
      <c r="T583" s="227"/>
      <c r="AT583" s="221" t="s">
        <v>157</v>
      </c>
      <c r="AU583" s="221" t="s">
        <v>91</v>
      </c>
      <c r="AV583" s="11" t="s">
        <v>91</v>
      </c>
      <c r="AW583" s="11" t="s">
        <v>45</v>
      </c>
      <c r="AX583" s="11" t="s">
        <v>82</v>
      </c>
      <c r="AY583" s="221" t="s">
        <v>144</v>
      </c>
    </row>
    <row r="584" s="11" customFormat="1">
      <c r="B584" s="220"/>
      <c r="D584" s="215" t="s">
        <v>157</v>
      </c>
      <c r="E584" s="221" t="s">
        <v>5</v>
      </c>
      <c r="F584" s="222" t="s">
        <v>897</v>
      </c>
      <c r="H584" s="223">
        <v>63.240000000000002</v>
      </c>
      <c r="I584" s="224"/>
      <c r="L584" s="220"/>
      <c r="M584" s="225"/>
      <c r="N584" s="226"/>
      <c r="O584" s="226"/>
      <c r="P584" s="226"/>
      <c r="Q584" s="226"/>
      <c r="R584" s="226"/>
      <c r="S584" s="226"/>
      <c r="T584" s="227"/>
      <c r="AT584" s="221" t="s">
        <v>157</v>
      </c>
      <c r="AU584" s="221" t="s">
        <v>91</v>
      </c>
      <c r="AV584" s="11" t="s">
        <v>91</v>
      </c>
      <c r="AW584" s="11" t="s">
        <v>45</v>
      </c>
      <c r="AX584" s="11" t="s">
        <v>82</v>
      </c>
      <c r="AY584" s="221" t="s">
        <v>144</v>
      </c>
    </row>
    <row r="585" s="12" customFormat="1">
      <c r="B585" s="228"/>
      <c r="D585" s="215" t="s">
        <v>157</v>
      </c>
      <c r="E585" s="229" t="s">
        <v>5</v>
      </c>
      <c r="F585" s="230" t="s">
        <v>211</v>
      </c>
      <c r="H585" s="231">
        <v>118.52</v>
      </c>
      <c r="I585" s="232"/>
      <c r="L585" s="228"/>
      <c r="M585" s="233"/>
      <c r="N585" s="234"/>
      <c r="O585" s="234"/>
      <c r="P585" s="234"/>
      <c r="Q585" s="234"/>
      <c r="R585" s="234"/>
      <c r="S585" s="234"/>
      <c r="T585" s="235"/>
      <c r="AT585" s="229" t="s">
        <v>157</v>
      </c>
      <c r="AU585" s="229" t="s">
        <v>91</v>
      </c>
      <c r="AV585" s="12" t="s">
        <v>151</v>
      </c>
      <c r="AW585" s="12" t="s">
        <v>45</v>
      </c>
      <c r="AX585" s="12" t="s">
        <v>87</v>
      </c>
      <c r="AY585" s="229" t="s">
        <v>144</v>
      </c>
    </row>
    <row r="586" s="1" customFormat="1" ht="16.5" customHeight="1">
      <c r="B586" s="202"/>
      <c r="C586" s="203" t="s">
        <v>898</v>
      </c>
      <c r="D586" s="203" t="s">
        <v>146</v>
      </c>
      <c r="E586" s="204" t="s">
        <v>899</v>
      </c>
      <c r="F586" s="205" t="s">
        <v>900</v>
      </c>
      <c r="G586" s="206" t="s">
        <v>161</v>
      </c>
      <c r="H586" s="207">
        <v>118.52</v>
      </c>
      <c r="I586" s="208"/>
      <c r="J586" s="209">
        <f>ROUND(I586*H586,2)</f>
        <v>0</v>
      </c>
      <c r="K586" s="205" t="s">
        <v>150</v>
      </c>
      <c r="L586" s="47"/>
      <c r="M586" s="210" t="s">
        <v>5</v>
      </c>
      <c r="N586" s="211" t="s">
        <v>53</v>
      </c>
      <c r="O586" s="48"/>
      <c r="P586" s="212">
        <f>O586*H586</f>
        <v>0</v>
      </c>
      <c r="Q586" s="212">
        <v>8.5879999999999998E-05</v>
      </c>
      <c r="R586" s="212">
        <f>Q586*H586</f>
        <v>0.010178497599999999</v>
      </c>
      <c r="S586" s="212">
        <v>0</v>
      </c>
      <c r="T586" s="213">
        <f>S586*H586</f>
        <v>0</v>
      </c>
      <c r="AR586" s="24" t="s">
        <v>215</v>
      </c>
      <c r="AT586" s="24" t="s">
        <v>146</v>
      </c>
      <c r="AU586" s="24" t="s">
        <v>91</v>
      </c>
      <c r="AY586" s="24" t="s">
        <v>144</v>
      </c>
      <c r="BE586" s="214">
        <f>IF(N586="základní",J586,0)</f>
        <v>0</v>
      </c>
      <c r="BF586" s="214">
        <f>IF(N586="snížená",J586,0)</f>
        <v>0</v>
      </c>
      <c r="BG586" s="214">
        <f>IF(N586="zákl. přenesená",J586,0)</f>
        <v>0</v>
      </c>
      <c r="BH586" s="214">
        <f>IF(N586="sníž. přenesená",J586,0)</f>
        <v>0</v>
      </c>
      <c r="BI586" s="214">
        <f>IF(N586="nulová",J586,0)</f>
        <v>0</v>
      </c>
      <c r="BJ586" s="24" t="s">
        <v>87</v>
      </c>
      <c r="BK586" s="214">
        <f>ROUND(I586*H586,2)</f>
        <v>0</v>
      </c>
      <c r="BL586" s="24" t="s">
        <v>215</v>
      </c>
      <c r="BM586" s="24" t="s">
        <v>901</v>
      </c>
    </row>
    <row r="587" s="1" customFormat="1">
      <c r="B587" s="47"/>
      <c r="D587" s="215" t="s">
        <v>153</v>
      </c>
      <c r="F587" s="216" t="s">
        <v>902</v>
      </c>
      <c r="I587" s="217"/>
      <c r="L587" s="47"/>
      <c r="M587" s="218"/>
      <c r="N587" s="48"/>
      <c r="O587" s="48"/>
      <c r="P587" s="48"/>
      <c r="Q587" s="48"/>
      <c r="R587" s="48"/>
      <c r="S587" s="48"/>
      <c r="T587" s="86"/>
      <c r="AT587" s="24" t="s">
        <v>153</v>
      </c>
      <c r="AU587" s="24" t="s">
        <v>91</v>
      </c>
    </row>
    <row r="588" s="11" customFormat="1">
      <c r="B588" s="220"/>
      <c r="D588" s="215" t="s">
        <v>157</v>
      </c>
      <c r="E588" s="221" t="s">
        <v>5</v>
      </c>
      <c r="F588" s="222" t="s">
        <v>896</v>
      </c>
      <c r="H588" s="223">
        <v>55.280000000000001</v>
      </c>
      <c r="I588" s="224"/>
      <c r="L588" s="220"/>
      <c r="M588" s="225"/>
      <c r="N588" s="226"/>
      <c r="O588" s="226"/>
      <c r="P588" s="226"/>
      <c r="Q588" s="226"/>
      <c r="R588" s="226"/>
      <c r="S588" s="226"/>
      <c r="T588" s="227"/>
      <c r="AT588" s="221" t="s">
        <v>157</v>
      </c>
      <c r="AU588" s="221" t="s">
        <v>91</v>
      </c>
      <c r="AV588" s="11" t="s">
        <v>91</v>
      </c>
      <c r="AW588" s="11" t="s">
        <v>45</v>
      </c>
      <c r="AX588" s="11" t="s">
        <v>82</v>
      </c>
      <c r="AY588" s="221" t="s">
        <v>144</v>
      </c>
    </row>
    <row r="589" s="11" customFormat="1">
      <c r="B589" s="220"/>
      <c r="D589" s="215" t="s">
        <v>157</v>
      </c>
      <c r="E589" s="221" t="s">
        <v>5</v>
      </c>
      <c r="F589" s="222" t="s">
        <v>897</v>
      </c>
      <c r="H589" s="223">
        <v>63.240000000000002</v>
      </c>
      <c r="I589" s="224"/>
      <c r="L589" s="220"/>
      <c r="M589" s="225"/>
      <c r="N589" s="226"/>
      <c r="O589" s="226"/>
      <c r="P589" s="226"/>
      <c r="Q589" s="226"/>
      <c r="R589" s="226"/>
      <c r="S589" s="226"/>
      <c r="T589" s="227"/>
      <c r="AT589" s="221" t="s">
        <v>157</v>
      </c>
      <c r="AU589" s="221" t="s">
        <v>91</v>
      </c>
      <c r="AV589" s="11" t="s">
        <v>91</v>
      </c>
      <c r="AW589" s="11" t="s">
        <v>45</v>
      </c>
      <c r="AX589" s="11" t="s">
        <v>82</v>
      </c>
      <c r="AY589" s="221" t="s">
        <v>144</v>
      </c>
    </row>
    <row r="590" s="12" customFormat="1">
      <c r="B590" s="228"/>
      <c r="D590" s="215" t="s">
        <v>157</v>
      </c>
      <c r="E590" s="229" t="s">
        <v>5</v>
      </c>
      <c r="F590" s="230" t="s">
        <v>211</v>
      </c>
      <c r="H590" s="231">
        <v>118.52</v>
      </c>
      <c r="I590" s="232"/>
      <c r="L590" s="228"/>
      <c r="M590" s="233"/>
      <c r="N590" s="234"/>
      <c r="O590" s="234"/>
      <c r="P590" s="234"/>
      <c r="Q590" s="234"/>
      <c r="R590" s="234"/>
      <c r="S590" s="234"/>
      <c r="T590" s="235"/>
      <c r="AT590" s="229" t="s">
        <v>157</v>
      </c>
      <c r="AU590" s="229" t="s">
        <v>91</v>
      </c>
      <c r="AV590" s="12" t="s">
        <v>151</v>
      </c>
      <c r="AW590" s="12" t="s">
        <v>45</v>
      </c>
      <c r="AX590" s="12" t="s">
        <v>87</v>
      </c>
      <c r="AY590" s="229" t="s">
        <v>144</v>
      </c>
    </row>
    <row r="591" s="10" customFormat="1" ht="29.88" customHeight="1">
      <c r="B591" s="189"/>
      <c r="D591" s="190" t="s">
        <v>81</v>
      </c>
      <c r="E591" s="200" t="s">
        <v>903</v>
      </c>
      <c r="F591" s="200" t="s">
        <v>904</v>
      </c>
      <c r="I591" s="192"/>
      <c r="J591" s="201">
        <f>BK591</f>
        <v>0</v>
      </c>
      <c r="L591" s="189"/>
      <c r="M591" s="194"/>
      <c r="N591" s="195"/>
      <c r="O591" s="195"/>
      <c r="P591" s="196">
        <f>SUM(P592:P596)</f>
        <v>0</v>
      </c>
      <c r="Q591" s="195"/>
      <c r="R591" s="196">
        <f>SUM(R592:R596)</f>
        <v>0.10168067839999999</v>
      </c>
      <c r="S591" s="195"/>
      <c r="T591" s="197">
        <f>SUM(T592:T596)</f>
        <v>0</v>
      </c>
      <c r="AR591" s="190" t="s">
        <v>91</v>
      </c>
      <c r="AT591" s="198" t="s">
        <v>81</v>
      </c>
      <c r="AU591" s="198" t="s">
        <v>87</v>
      </c>
      <c r="AY591" s="190" t="s">
        <v>144</v>
      </c>
      <c r="BK591" s="199">
        <f>SUM(BK592:BK596)</f>
        <v>0</v>
      </c>
    </row>
    <row r="592" s="1" customFormat="1" ht="16.5" customHeight="1">
      <c r="B592" s="202"/>
      <c r="C592" s="203" t="s">
        <v>905</v>
      </c>
      <c r="D592" s="203" t="s">
        <v>146</v>
      </c>
      <c r="E592" s="204" t="s">
        <v>906</v>
      </c>
      <c r="F592" s="205" t="s">
        <v>907</v>
      </c>
      <c r="G592" s="206" t="s">
        <v>161</v>
      </c>
      <c r="H592" s="207">
        <v>118.52</v>
      </c>
      <c r="I592" s="208"/>
      <c r="J592" s="209">
        <f>ROUND(I592*H592,2)</f>
        <v>0</v>
      </c>
      <c r="K592" s="205" t="s">
        <v>150</v>
      </c>
      <c r="L592" s="47"/>
      <c r="M592" s="210" t="s">
        <v>5</v>
      </c>
      <c r="N592" s="211" t="s">
        <v>53</v>
      </c>
      <c r="O592" s="48"/>
      <c r="P592" s="212">
        <f>O592*H592</f>
        <v>0</v>
      </c>
      <c r="Q592" s="212">
        <v>0.00085791999999999997</v>
      </c>
      <c r="R592" s="212">
        <f>Q592*H592</f>
        <v>0.10168067839999999</v>
      </c>
      <c r="S592" s="212">
        <v>0</v>
      </c>
      <c r="T592" s="213">
        <f>S592*H592</f>
        <v>0</v>
      </c>
      <c r="AR592" s="24" t="s">
        <v>215</v>
      </c>
      <c r="AT592" s="24" t="s">
        <v>146</v>
      </c>
      <c r="AU592" s="24" t="s">
        <v>91</v>
      </c>
      <c r="AY592" s="24" t="s">
        <v>144</v>
      </c>
      <c r="BE592" s="214">
        <f>IF(N592="základní",J592,0)</f>
        <v>0</v>
      </c>
      <c r="BF592" s="214">
        <f>IF(N592="snížená",J592,0)</f>
        <v>0</v>
      </c>
      <c r="BG592" s="214">
        <f>IF(N592="zákl. přenesená",J592,0)</f>
        <v>0</v>
      </c>
      <c r="BH592" s="214">
        <f>IF(N592="sníž. přenesená",J592,0)</f>
        <v>0</v>
      </c>
      <c r="BI592" s="214">
        <f>IF(N592="nulová",J592,0)</f>
        <v>0</v>
      </c>
      <c r="BJ592" s="24" t="s">
        <v>87</v>
      </c>
      <c r="BK592" s="214">
        <f>ROUND(I592*H592,2)</f>
        <v>0</v>
      </c>
      <c r="BL592" s="24" t="s">
        <v>215</v>
      </c>
      <c r="BM592" s="24" t="s">
        <v>908</v>
      </c>
    </row>
    <row r="593" s="1" customFormat="1">
      <c r="B593" s="47"/>
      <c r="D593" s="215" t="s">
        <v>153</v>
      </c>
      <c r="F593" s="216" t="s">
        <v>909</v>
      </c>
      <c r="I593" s="217"/>
      <c r="L593" s="47"/>
      <c r="M593" s="218"/>
      <c r="N593" s="48"/>
      <c r="O593" s="48"/>
      <c r="P593" s="48"/>
      <c r="Q593" s="48"/>
      <c r="R593" s="48"/>
      <c r="S593" s="48"/>
      <c r="T593" s="86"/>
      <c r="AT593" s="24" t="s">
        <v>153</v>
      </c>
      <c r="AU593" s="24" t="s">
        <v>91</v>
      </c>
    </row>
    <row r="594" s="11" customFormat="1">
      <c r="B594" s="220"/>
      <c r="D594" s="215" t="s">
        <v>157</v>
      </c>
      <c r="E594" s="221" t="s">
        <v>5</v>
      </c>
      <c r="F594" s="222" t="s">
        <v>896</v>
      </c>
      <c r="H594" s="223">
        <v>55.280000000000001</v>
      </c>
      <c r="I594" s="224"/>
      <c r="L594" s="220"/>
      <c r="M594" s="225"/>
      <c r="N594" s="226"/>
      <c r="O594" s="226"/>
      <c r="P594" s="226"/>
      <c r="Q594" s="226"/>
      <c r="R594" s="226"/>
      <c r="S594" s="226"/>
      <c r="T594" s="227"/>
      <c r="AT594" s="221" t="s">
        <v>157</v>
      </c>
      <c r="AU594" s="221" t="s">
        <v>91</v>
      </c>
      <c r="AV594" s="11" t="s">
        <v>91</v>
      </c>
      <c r="AW594" s="11" t="s">
        <v>45</v>
      </c>
      <c r="AX594" s="11" t="s">
        <v>82</v>
      </c>
      <c r="AY594" s="221" t="s">
        <v>144</v>
      </c>
    </row>
    <row r="595" s="11" customFormat="1">
      <c r="B595" s="220"/>
      <c r="D595" s="215" t="s">
        <v>157</v>
      </c>
      <c r="E595" s="221" t="s">
        <v>5</v>
      </c>
      <c r="F595" s="222" t="s">
        <v>897</v>
      </c>
      <c r="H595" s="223">
        <v>63.240000000000002</v>
      </c>
      <c r="I595" s="224"/>
      <c r="L595" s="220"/>
      <c r="M595" s="225"/>
      <c r="N595" s="226"/>
      <c r="O595" s="226"/>
      <c r="P595" s="226"/>
      <c r="Q595" s="226"/>
      <c r="R595" s="226"/>
      <c r="S595" s="226"/>
      <c r="T595" s="227"/>
      <c r="AT595" s="221" t="s">
        <v>157</v>
      </c>
      <c r="AU595" s="221" t="s">
        <v>91</v>
      </c>
      <c r="AV595" s="11" t="s">
        <v>91</v>
      </c>
      <c r="AW595" s="11" t="s">
        <v>45</v>
      </c>
      <c r="AX595" s="11" t="s">
        <v>82</v>
      </c>
      <c r="AY595" s="221" t="s">
        <v>144</v>
      </c>
    </row>
    <row r="596" s="12" customFormat="1">
      <c r="B596" s="228"/>
      <c r="D596" s="215" t="s">
        <v>157</v>
      </c>
      <c r="E596" s="229" t="s">
        <v>5</v>
      </c>
      <c r="F596" s="230" t="s">
        <v>211</v>
      </c>
      <c r="H596" s="231">
        <v>118.52</v>
      </c>
      <c r="I596" s="232"/>
      <c r="L596" s="228"/>
      <c r="M596" s="253"/>
      <c r="N596" s="254"/>
      <c r="O596" s="254"/>
      <c r="P596" s="254"/>
      <c r="Q596" s="254"/>
      <c r="R596" s="254"/>
      <c r="S596" s="254"/>
      <c r="T596" s="255"/>
      <c r="AT596" s="229" t="s">
        <v>157</v>
      </c>
      <c r="AU596" s="229" t="s">
        <v>91</v>
      </c>
      <c r="AV596" s="12" t="s">
        <v>151</v>
      </c>
      <c r="AW596" s="12" t="s">
        <v>45</v>
      </c>
      <c r="AX596" s="12" t="s">
        <v>87</v>
      </c>
      <c r="AY596" s="229" t="s">
        <v>144</v>
      </c>
    </row>
    <row r="597" s="1" customFormat="1" ht="6.96" customHeight="1">
      <c r="B597" s="68"/>
      <c r="C597" s="69"/>
      <c r="D597" s="69"/>
      <c r="E597" s="69"/>
      <c r="F597" s="69"/>
      <c r="G597" s="69"/>
      <c r="H597" s="69"/>
      <c r="I597" s="154"/>
      <c r="J597" s="69"/>
      <c r="K597" s="69"/>
      <c r="L597" s="47"/>
    </row>
  </sheetData>
  <autoFilter ref="C88:K596"/>
  <mergeCells count="10">
    <mergeCell ref="E7:H7"/>
    <mergeCell ref="E9:H9"/>
    <mergeCell ref="E24:H24"/>
    <mergeCell ref="E45:H45"/>
    <mergeCell ref="E47:H47"/>
    <mergeCell ref="J51:J52"/>
    <mergeCell ref="E79:H79"/>
    <mergeCell ref="E81:H81"/>
    <mergeCell ref="G1:H1"/>
    <mergeCell ref="L2:V2"/>
  </mergeCells>
  <hyperlinks>
    <hyperlink ref="F1:G1" location="C2" display="1) Krycí list soupisu"/>
    <hyperlink ref="G1:H1" location="C54" display="2) Rekapitulace"/>
    <hyperlink ref="J1" location="C88" display="3) Soupis prací"/>
    <hyperlink ref="L1:V1" location="'Rekapitulace stavby'!C2" display="Rekapitulace stavb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pane activePane="bottomLeft" state="frozen" topLeftCell="A2" ySplit="1"/>
    </sheetView>
  </sheetViews>
  <cols>
    <col min="1" max="1" width="8.33" customWidth="1"/>
    <col min="2" max="2" width="1.67" customWidth="1"/>
    <col min="3" max="3" width="4.17" customWidth="1"/>
    <col min="4" max="4" width="4.33" customWidth="1"/>
    <col min="5" max="5" width="17.17" customWidth="1"/>
    <col min="6" max="6" width="75" customWidth="1"/>
    <col min="7" max="7" width="8.67" customWidth="1"/>
    <col min="8" max="8" width="11.17" customWidth="1"/>
    <col min="9" max="9" width="12.67" style="123" customWidth="1"/>
    <col min="10" max="10" width="23.5" customWidth="1"/>
    <col min="11" max="11" width="15.5" customWidth="1"/>
    <col min="13" max="13" width="9.33" hidden="1"/>
    <col min="14" max="14" width="9.33" hidden="1"/>
    <col min="15" max="15" width="9.33" hidden="1"/>
    <col min="16" max="16" width="9.33" hidden="1"/>
    <col min="17" max="17" width="9.33" hidden="1"/>
    <col min="18" max="18" width="9.33" hidden="1"/>
    <col min="19" max="19" width="8.17" hidden="1" customWidth="1"/>
    <col min="20" max="20" width="29.6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1" ht="21.84" customHeight="1">
      <c r="A1" s="20"/>
      <c r="B1" s="124"/>
      <c r="C1" s="124"/>
      <c r="D1" s="125" t="s">
        <v>1</v>
      </c>
      <c r="E1" s="124"/>
      <c r="F1" s="126" t="s">
        <v>101</v>
      </c>
      <c r="G1" s="126" t="s">
        <v>102</v>
      </c>
      <c r="H1" s="126"/>
      <c r="I1" s="127"/>
      <c r="J1" s="126" t="s">
        <v>103</v>
      </c>
      <c r="K1" s="125" t="s">
        <v>104</v>
      </c>
      <c r="L1" s="126" t="s">
        <v>105</v>
      </c>
      <c r="M1" s="126"/>
      <c r="N1" s="126"/>
      <c r="O1" s="126"/>
      <c r="P1" s="126"/>
      <c r="Q1" s="126"/>
      <c r="R1" s="126"/>
      <c r="S1" s="126"/>
      <c r="T1" s="126"/>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ht="36.96" customHeight="1">
      <c r="L2" s="23" t="s">
        <v>8</v>
      </c>
      <c r="AT2" s="24" t="s">
        <v>95</v>
      </c>
    </row>
    <row r="3" ht="6.96" customHeight="1">
      <c r="B3" s="25"/>
      <c r="C3" s="26"/>
      <c r="D3" s="26"/>
      <c r="E3" s="26"/>
      <c r="F3" s="26"/>
      <c r="G3" s="26"/>
      <c r="H3" s="26"/>
      <c r="I3" s="128"/>
      <c r="J3" s="26"/>
      <c r="K3" s="27"/>
      <c r="AT3" s="24" t="s">
        <v>91</v>
      </c>
    </row>
    <row r="4" ht="36.96" customHeight="1">
      <c r="B4" s="28"/>
      <c r="C4" s="29"/>
      <c r="D4" s="30" t="s">
        <v>106</v>
      </c>
      <c r="E4" s="29"/>
      <c r="F4" s="29"/>
      <c r="G4" s="29"/>
      <c r="H4" s="29"/>
      <c r="I4" s="129"/>
      <c r="J4" s="29"/>
      <c r="K4" s="31"/>
      <c r="M4" s="32" t="s">
        <v>13</v>
      </c>
      <c r="AT4" s="24" t="s">
        <v>6</v>
      </c>
    </row>
    <row r="5" ht="6.96" customHeight="1">
      <c r="B5" s="28"/>
      <c r="C5" s="29"/>
      <c r="D5" s="29"/>
      <c r="E5" s="29"/>
      <c r="F5" s="29"/>
      <c r="G5" s="29"/>
      <c r="H5" s="29"/>
      <c r="I5" s="129"/>
      <c r="J5" s="29"/>
      <c r="K5" s="31"/>
    </row>
    <row r="6">
      <c r="B6" s="28"/>
      <c r="C6" s="29"/>
      <c r="D6" s="40" t="s">
        <v>19</v>
      </c>
      <c r="E6" s="29"/>
      <c r="F6" s="29"/>
      <c r="G6" s="29"/>
      <c r="H6" s="29"/>
      <c r="I6" s="129"/>
      <c r="J6" s="29"/>
      <c r="K6" s="31"/>
    </row>
    <row r="7" ht="16.5" customHeight="1">
      <c r="B7" s="28"/>
      <c r="C7" s="29"/>
      <c r="D7" s="29"/>
      <c r="E7" s="130" t="str">
        <f>'Rekapitulace stavby'!K6</f>
        <v>Lávka přes Sitku na trase Štěpánov - Olomouc - Černovír</v>
      </c>
      <c r="F7" s="40"/>
      <c r="G7" s="40"/>
      <c r="H7" s="40"/>
      <c r="I7" s="129"/>
      <c r="J7" s="29"/>
      <c r="K7" s="31"/>
    </row>
    <row r="8" s="1" customFormat="1">
      <c r="B8" s="47"/>
      <c r="C8" s="48"/>
      <c r="D8" s="40" t="s">
        <v>107</v>
      </c>
      <c r="E8" s="48"/>
      <c r="F8" s="48"/>
      <c r="G8" s="48"/>
      <c r="H8" s="48"/>
      <c r="I8" s="131"/>
      <c r="J8" s="48"/>
      <c r="K8" s="52"/>
    </row>
    <row r="9" s="1" customFormat="1" ht="36.96" customHeight="1">
      <c r="B9" s="47"/>
      <c r="C9" s="48"/>
      <c r="D9" s="48"/>
      <c r="E9" s="132" t="s">
        <v>910</v>
      </c>
      <c r="F9" s="48"/>
      <c r="G9" s="48"/>
      <c r="H9" s="48"/>
      <c r="I9" s="131"/>
      <c r="J9" s="48"/>
      <c r="K9" s="52"/>
    </row>
    <row r="10" s="1" customFormat="1">
      <c r="B10" s="47"/>
      <c r="C10" s="48"/>
      <c r="D10" s="48"/>
      <c r="E10" s="48"/>
      <c r="F10" s="48"/>
      <c r="G10" s="48"/>
      <c r="H10" s="48"/>
      <c r="I10" s="131"/>
      <c r="J10" s="48"/>
      <c r="K10" s="52"/>
    </row>
    <row r="11" s="1" customFormat="1" ht="14.4" customHeight="1">
      <c r="B11" s="47"/>
      <c r="C11" s="48"/>
      <c r="D11" s="40" t="s">
        <v>21</v>
      </c>
      <c r="E11" s="48"/>
      <c r="F11" s="35" t="s">
        <v>96</v>
      </c>
      <c r="G11" s="48"/>
      <c r="H11" s="48"/>
      <c r="I11" s="133" t="s">
        <v>23</v>
      </c>
      <c r="J11" s="35" t="s">
        <v>109</v>
      </c>
      <c r="K11" s="52"/>
    </row>
    <row r="12" s="1" customFormat="1" ht="14.4" customHeight="1">
      <c r="B12" s="47"/>
      <c r="C12" s="48"/>
      <c r="D12" s="40" t="s">
        <v>25</v>
      </c>
      <c r="E12" s="48"/>
      <c r="F12" s="35" t="s">
        <v>26</v>
      </c>
      <c r="G12" s="48"/>
      <c r="H12" s="48"/>
      <c r="I12" s="133" t="s">
        <v>27</v>
      </c>
      <c r="J12" s="134" t="str">
        <f>'Rekapitulace stavby'!AN8</f>
        <v>5. 11. 2018</v>
      </c>
      <c r="K12" s="52"/>
    </row>
    <row r="13" s="1" customFormat="1" ht="21.84" customHeight="1">
      <c r="B13" s="47"/>
      <c r="C13" s="48"/>
      <c r="D13" s="34" t="s">
        <v>29</v>
      </c>
      <c r="E13" s="48"/>
      <c r="F13" s="42" t="s">
        <v>30</v>
      </c>
      <c r="G13" s="48"/>
      <c r="H13" s="48"/>
      <c r="I13" s="135" t="s">
        <v>31</v>
      </c>
      <c r="J13" s="42" t="s">
        <v>32</v>
      </c>
      <c r="K13" s="52"/>
    </row>
    <row r="14" s="1" customFormat="1" ht="14.4" customHeight="1">
      <c r="B14" s="47"/>
      <c r="C14" s="48"/>
      <c r="D14" s="40" t="s">
        <v>33</v>
      </c>
      <c r="E14" s="48"/>
      <c r="F14" s="48"/>
      <c r="G14" s="48"/>
      <c r="H14" s="48"/>
      <c r="I14" s="133" t="s">
        <v>34</v>
      </c>
      <c r="J14" s="35" t="s">
        <v>35</v>
      </c>
      <c r="K14" s="52"/>
    </row>
    <row r="15" s="1" customFormat="1" ht="18" customHeight="1">
      <c r="B15" s="47"/>
      <c r="C15" s="48"/>
      <c r="D15" s="48"/>
      <c r="E15" s="35" t="s">
        <v>36</v>
      </c>
      <c r="F15" s="48"/>
      <c r="G15" s="48"/>
      <c r="H15" s="48"/>
      <c r="I15" s="133" t="s">
        <v>37</v>
      </c>
      <c r="J15" s="35" t="s">
        <v>38</v>
      </c>
      <c r="K15" s="52"/>
    </row>
    <row r="16" s="1" customFormat="1" ht="6.96" customHeight="1">
      <c r="B16" s="47"/>
      <c r="C16" s="48"/>
      <c r="D16" s="48"/>
      <c r="E16" s="48"/>
      <c r="F16" s="48"/>
      <c r="G16" s="48"/>
      <c r="H16" s="48"/>
      <c r="I16" s="131"/>
      <c r="J16" s="48"/>
      <c r="K16" s="52"/>
    </row>
    <row r="17" s="1" customFormat="1" ht="14.4" customHeight="1">
      <c r="B17" s="47"/>
      <c r="C17" s="48"/>
      <c r="D17" s="40" t="s">
        <v>39</v>
      </c>
      <c r="E17" s="48"/>
      <c r="F17" s="48"/>
      <c r="G17" s="48"/>
      <c r="H17" s="48"/>
      <c r="I17" s="133" t="s">
        <v>34</v>
      </c>
      <c r="J17" s="35" t="str">
        <f>IF('Rekapitulace stavby'!AN13="Vyplň údaj","",IF('Rekapitulace stavby'!AN13="","",'Rekapitulace stavby'!AN13))</f>
        <v/>
      </c>
      <c r="K17" s="52"/>
    </row>
    <row r="18" s="1" customFormat="1" ht="18" customHeight="1">
      <c r="B18" s="47"/>
      <c r="C18" s="48"/>
      <c r="D18" s="48"/>
      <c r="E18" s="35" t="str">
        <f>IF('Rekapitulace stavby'!E14="Vyplň údaj","",IF('Rekapitulace stavby'!E14="","",'Rekapitulace stavby'!E14))</f>
        <v/>
      </c>
      <c r="F18" s="48"/>
      <c r="G18" s="48"/>
      <c r="H18" s="48"/>
      <c r="I18" s="133" t="s">
        <v>37</v>
      </c>
      <c r="J18" s="35" t="str">
        <f>IF('Rekapitulace stavby'!AN14="Vyplň údaj","",IF('Rekapitulace stavby'!AN14="","",'Rekapitulace stavby'!AN14))</f>
        <v/>
      </c>
      <c r="K18" s="52"/>
    </row>
    <row r="19" s="1" customFormat="1" ht="6.96" customHeight="1">
      <c r="B19" s="47"/>
      <c r="C19" s="48"/>
      <c r="D19" s="48"/>
      <c r="E19" s="48"/>
      <c r="F19" s="48"/>
      <c r="G19" s="48"/>
      <c r="H19" s="48"/>
      <c r="I19" s="131"/>
      <c r="J19" s="48"/>
      <c r="K19" s="52"/>
    </row>
    <row r="20" s="1" customFormat="1" ht="14.4" customHeight="1">
      <c r="B20" s="47"/>
      <c r="C20" s="48"/>
      <c r="D20" s="40" t="s">
        <v>41</v>
      </c>
      <c r="E20" s="48"/>
      <c r="F20" s="48"/>
      <c r="G20" s="48"/>
      <c r="H20" s="48"/>
      <c r="I20" s="133" t="s">
        <v>34</v>
      </c>
      <c r="J20" s="35" t="s">
        <v>42</v>
      </c>
      <c r="K20" s="52"/>
    </row>
    <row r="21" s="1" customFormat="1" ht="18" customHeight="1">
      <c r="B21" s="47"/>
      <c r="C21" s="48"/>
      <c r="D21" s="48"/>
      <c r="E21" s="35" t="s">
        <v>43</v>
      </c>
      <c r="F21" s="48"/>
      <c r="G21" s="48"/>
      <c r="H21" s="48"/>
      <c r="I21" s="133" t="s">
        <v>37</v>
      </c>
      <c r="J21" s="35" t="s">
        <v>44</v>
      </c>
      <c r="K21" s="52"/>
    </row>
    <row r="22" s="1" customFormat="1" ht="6.96" customHeight="1">
      <c r="B22" s="47"/>
      <c r="C22" s="48"/>
      <c r="D22" s="48"/>
      <c r="E22" s="48"/>
      <c r="F22" s="48"/>
      <c r="G22" s="48"/>
      <c r="H22" s="48"/>
      <c r="I22" s="131"/>
      <c r="J22" s="48"/>
      <c r="K22" s="52"/>
    </row>
    <row r="23" s="1" customFormat="1" ht="14.4" customHeight="1">
      <c r="B23" s="47"/>
      <c r="C23" s="48"/>
      <c r="D23" s="40" t="s">
        <v>46</v>
      </c>
      <c r="E23" s="48"/>
      <c r="F23" s="48"/>
      <c r="G23" s="48"/>
      <c r="H23" s="48"/>
      <c r="I23" s="131"/>
      <c r="J23" s="48"/>
      <c r="K23" s="52"/>
    </row>
    <row r="24" s="6" customFormat="1" ht="71.25" customHeight="1">
      <c r="B24" s="136"/>
      <c r="C24" s="137"/>
      <c r="D24" s="137"/>
      <c r="E24" s="45" t="s">
        <v>47</v>
      </c>
      <c r="F24" s="45"/>
      <c r="G24" s="45"/>
      <c r="H24" s="45"/>
      <c r="I24" s="138"/>
      <c r="J24" s="137"/>
      <c r="K24" s="139"/>
    </row>
    <row r="25" s="1" customFormat="1" ht="6.96" customHeight="1">
      <c r="B25" s="47"/>
      <c r="C25" s="48"/>
      <c r="D25" s="48"/>
      <c r="E25" s="48"/>
      <c r="F25" s="48"/>
      <c r="G25" s="48"/>
      <c r="H25" s="48"/>
      <c r="I25" s="131"/>
      <c r="J25" s="48"/>
      <c r="K25" s="52"/>
    </row>
    <row r="26" s="1" customFormat="1" ht="6.96" customHeight="1">
      <c r="B26" s="47"/>
      <c r="C26" s="48"/>
      <c r="D26" s="83"/>
      <c r="E26" s="83"/>
      <c r="F26" s="83"/>
      <c r="G26" s="83"/>
      <c r="H26" s="83"/>
      <c r="I26" s="140"/>
      <c r="J26" s="83"/>
      <c r="K26" s="141"/>
    </row>
    <row r="27" s="1" customFormat="1" ht="25.44" customHeight="1">
      <c r="B27" s="47"/>
      <c r="C27" s="48"/>
      <c r="D27" s="142" t="s">
        <v>48</v>
      </c>
      <c r="E27" s="48"/>
      <c r="F27" s="48"/>
      <c r="G27" s="48"/>
      <c r="H27" s="48"/>
      <c r="I27" s="131"/>
      <c r="J27" s="143">
        <f>ROUND(J77,2)</f>
        <v>0</v>
      </c>
      <c r="K27" s="52"/>
    </row>
    <row r="28" s="1" customFormat="1" ht="6.96" customHeight="1">
      <c r="B28" s="47"/>
      <c r="C28" s="48"/>
      <c r="D28" s="83"/>
      <c r="E28" s="83"/>
      <c r="F28" s="83"/>
      <c r="G28" s="83"/>
      <c r="H28" s="83"/>
      <c r="I28" s="140"/>
      <c r="J28" s="83"/>
      <c r="K28" s="141"/>
    </row>
    <row r="29" s="1" customFormat="1" ht="14.4" customHeight="1">
      <c r="B29" s="47"/>
      <c r="C29" s="48"/>
      <c r="D29" s="48"/>
      <c r="E29" s="48"/>
      <c r="F29" s="53" t="s">
        <v>50</v>
      </c>
      <c r="G29" s="48"/>
      <c r="H29" s="48"/>
      <c r="I29" s="144" t="s">
        <v>49</v>
      </c>
      <c r="J29" s="53" t="s">
        <v>51</v>
      </c>
      <c r="K29" s="52"/>
    </row>
    <row r="30" s="1" customFormat="1" ht="14.4" customHeight="1">
      <c r="B30" s="47"/>
      <c r="C30" s="48"/>
      <c r="D30" s="56" t="s">
        <v>52</v>
      </c>
      <c r="E30" s="56" t="s">
        <v>53</v>
      </c>
      <c r="F30" s="145">
        <f>ROUND(SUM(BE77:BE149), 2)</f>
        <v>0</v>
      </c>
      <c r="G30" s="48"/>
      <c r="H30" s="48"/>
      <c r="I30" s="146">
        <v>0.20999999999999999</v>
      </c>
      <c r="J30" s="145">
        <f>ROUND(ROUND((SUM(BE77:BE149)), 2)*I30, 2)</f>
        <v>0</v>
      </c>
      <c r="K30" s="52"/>
    </row>
    <row r="31" s="1" customFormat="1" ht="14.4" customHeight="1">
      <c r="B31" s="47"/>
      <c r="C31" s="48"/>
      <c r="D31" s="48"/>
      <c r="E31" s="56" t="s">
        <v>54</v>
      </c>
      <c r="F31" s="145">
        <f>ROUND(SUM(BF77:BF149), 2)</f>
        <v>0</v>
      </c>
      <c r="G31" s="48"/>
      <c r="H31" s="48"/>
      <c r="I31" s="146">
        <v>0.14999999999999999</v>
      </c>
      <c r="J31" s="145">
        <f>ROUND(ROUND((SUM(BF77:BF149)), 2)*I31, 2)</f>
        <v>0</v>
      </c>
      <c r="K31" s="52"/>
    </row>
    <row r="32" hidden="1" s="1" customFormat="1" ht="14.4" customHeight="1">
      <c r="B32" s="47"/>
      <c r="C32" s="48"/>
      <c r="D32" s="48"/>
      <c r="E32" s="56" t="s">
        <v>55</v>
      </c>
      <c r="F32" s="145">
        <f>ROUND(SUM(BG77:BG149), 2)</f>
        <v>0</v>
      </c>
      <c r="G32" s="48"/>
      <c r="H32" s="48"/>
      <c r="I32" s="146">
        <v>0.20999999999999999</v>
      </c>
      <c r="J32" s="145">
        <v>0</v>
      </c>
      <c r="K32" s="52"/>
    </row>
    <row r="33" hidden="1" s="1" customFormat="1" ht="14.4" customHeight="1">
      <c r="B33" s="47"/>
      <c r="C33" s="48"/>
      <c r="D33" s="48"/>
      <c r="E33" s="56" t="s">
        <v>56</v>
      </c>
      <c r="F33" s="145">
        <f>ROUND(SUM(BH77:BH149), 2)</f>
        <v>0</v>
      </c>
      <c r="G33" s="48"/>
      <c r="H33" s="48"/>
      <c r="I33" s="146">
        <v>0.14999999999999999</v>
      </c>
      <c r="J33" s="145">
        <v>0</v>
      </c>
      <c r="K33" s="52"/>
    </row>
    <row r="34" hidden="1" s="1" customFormat="1" ht="14.4" customHeight="1">
      <c r="B34" s="47"/>
      <c r="C34" s="48"/>
      <c r="D34" s="48"/>
      <c r="E34" s="56" t="s">
        <v>57</v>
      </c>
      <c r="F34" s="145">
        <f>ROUND(SUM(BI77:BI149), 2)</f>
        <v>0</v>
      </c>
      <c r="G34" s="48"/>
      <c r="H34" s="48"/>
      <c r="I34" s="146">
        <v>0</v>
      </c>
      <c r="J34" s="145">
        <v>0</v>
      </c>
      <c r="K34" s="52"/>
    </row>
    <row r="35" s="1" customFormat="1" ht="6.96" customHeight="1">
      <c r="B35" s="47"/>
      <c r="C35" s="48"/>
      <c r="D35" s="48"/>
      <c r="E35" s="48"/>
      <c r="F35" s="48"/>
      <c r="G35" s="48"/>
      <c r="H35" s="48"/>
      <c r="I35" s="131"/>
      <c r="J35" s="48"/>
      <c r="K35" s="52"/>
    </row>
    <row r="36" s="1" customFormat="1" ht="25.44" customHeight="1">
      <c r="B36" s="47"/>
      <c r="C36" s="147"/>
      <c r="D36" s="148" t="s">
        <v>58</v>
      </c>
      <c r="E36" s="89"/>
      <c r="F36" s="89"/>
      <c r="G36" s="149" t="s">
        <v>59</v>
      </c>
      <c r="H36" s="150" t="s">
        <v>60</v>
      </c>
      <c r="I36" s="151"/>
      <c r="J36" s="152">
        <f>SUM(J27:J34)</f>
        <v>0</v>
      </c>
      <c r="K36" s="153"/>
    </row>
    <row r="37" s="1" customFormat="1" ht="14.4" customHeight="1">
      <c r="B37" s="68"/>
      <c r="C37" s="69"/>
      <c r="D37" s="69"/>
      <c r="E37" s="69"/>
      <c r="F37" s="69"/>
      <c r="G37" s="69"/>
      <c r="H37" s="69"/>
      <c r="I37" s="154"/>
      <c r="J37" s="69"/>
      <c r="K37" s="70"/>
    </row>
    <row r="41" s="1" customFormat="1" ht="6.96" customHeight="1">
      <c r="B41" s="71"/>
      <c r="C41" s="72"/>
      <c r="D41" s="72"/>
      <c r="E41" s="72"/>
      <c r="F41" s="72"/>
      <c r="G41" s="72"/>
      <c r="H41" s="72"/>
      <c r="I41" s="155"/>
      <c r="J41" s="72"/>
      <c r="K41" s="156"/>
    </row>
    <row r="42" s="1" customFormat="1" ht="36.96" customHeight="1">
      <c r="B42" s="47"/>
      <c r="C42" s="30" t="s">
        <v>110</v>
      </c>
      <c r="D42" s="48"/>
      <c r="E42" s="48"/>
      <c r="F42" s="48"/>
      <c r="G42" s="48"/>
      <c r="H42" s="48"/>
      <c r="I42" s="131"/>
      <c r="J42" s="48"/>
      <c r="K42" s="52"/>
    </row>
    <row r="43" s="1" customFormat="1" ht="6.96" customHeight="1">
      <c r="B43" s="47"/>
      <c r="C43" s="48"/>
      <c r="D43" s="48"/>
      <c r="E43" s="48"/>
      <c r="F43" s="48"/>
      <c r="G43" s="48"/>
      <c r="H43" s="48"/>
      <c r="I43" s="131"/>
      <c r="J43" s="48"/>
      <c r="K43" s="52"/>
    </row>
    <row r="44" s="1" customFormat="1" ht="14.4" customHeight="1">
      <c r="B44" s="47"/>
      <c r="C44" s="40" t="s">
        <v>19</v>
      </c>
      <c r="D44" s="48"/>
      <c r="E44" s="48"/>
      <c r="F44" s="48"/>
      <c r="G44" s="48"/>
      <c r="H44" s="48"/>
      <c r="I44" s="131"/>
      <c r="J44" s="48"/>
      <c r="K44" s="52"/>
    </row>
    <row r="45" s="1" customFormat="1" ht="16.5" customHeight="1">
      <c r="B45" s="47"/>
      <c r="C45" s="48"/>
      <c r="D45" s="48"/>
      <c r="E45" s="130" t="str">
        <f>E7</f>
        <v>Lávka přes Sitku na trase Štěpánov - Olomouc - Černovír</v>
      </c>
      <c r="F45" s="40"/>
      <c r="G45" s="40"/>
      <c r="H45" s="40"/>
      <c r="I45" s="131"/>
      <c r="J45" s="48"/>
      <c r="K45" s="52"/>
    </row>
    <row r="46" s="1" customFormat="1" ht="14.4" customHeight="1">
      <c r="B46" s="47"/>
      <c r="C46" s="40" t="s">
        <v>107</v>
      </c>
      <c r="D46" s="48"/>
      <c r="E46" s="48"/>
      <c r="F46" s="48"/>
      <c r="G46" s="48"/>
      <c r="H46" s="48"/>
      <c r="I46" s="131"/>
      <c r="J46" s="48"/>
      <c r="K46" s="52"/>
    </row>
    <row r="47" s="1" customFormat="1" ht="17.25" customHeight="1">
      <c r="B47" s="47"/>
      <c r="C47" s="48"/>
      <c r="D47" s="48"/>
      <c r="E47" s="132" t="str">
        <f>E9</f>
        <v>ON.1 - Ostatní náklady</v>
      </c>
      <c r="F47" s="48"/>
      <c r="G47" s="48"/>
      <c r="H47" s="48"/>
      <c r="I47" s="131"/>
      <c r="J47" s="48"/>
      <c r="K47" s="52"/>
    </row>
    <row r="48" s="1" customFormat="1" ht="6.96" customHeight="1">
      <c r="B48" s="47"/>
      <c r="C48" s="48"/>
      <c r="D48" s="48"/>
      <c r="E48" s="48"/>
      <c r="F48" s="48"/>
      <c r="G48" s="48"/>
      <c r="H48" s="48"/>
      <c r="I48" s="131"/>
      <c r="J48" s="48"/>
      <c r="K48" s="52"/>
    </row>
    <row r="49" s="1" customFormat="1" ht="18" customHeight="1">
      <c r="B49" s="47"/>
      <c r="C49" s="40" t="s">
        <v>25</v>
      </c>
      <c r="D49" s="48"/>
      <c r="E49" s="48"/>
      <c r="F49" s="35" t="str">
        <f>F12</f>
        <v>Olomouc</v>
      </c>
      <c r="G49" s="48"/>
      <c r="H49" s="48"/>
      <c r="I49" s="133" t="s">
        <v>27</v>
      </c>
      <c r="J49" s="134" t="str">
        <f>IF(J12="","",J12)</f>
        <v>5. 11. 2018</v>
      </c>
      <c r="K49" s="52"/>
    </row>
    <row r="50" s="1" customFormat="1" ht="6.96" customHeight="1">
      <c r="B50" s="47"/>
      <c r="C50" s="48"/>
      <c r="D50" s="48"/>
      <c r="E50" s="48"/>
      <c r="F50" s="48"/>
      <c r="G50" s="48"/>
      <c r="H50" s="48"/>
      <c r="I50" s="131"/>
      <c r="J50" s="48"/>
      <c r="K50" s="52"/>
    </row>
    <row r="51" s="1" customFormat="1">
      <c r="B51" s="47"/>
      <c r="C51" s="40" t="s">
        <v>33</v>
      </c>
      <c r="D51" s="48"/>
      <c r="E51" s="48"/>
      <c r="F51" s="35" t="str">
        <f>E15</f>
        <v>Statutární město Olomouc, Horní náměstí 583, Olomo</v>
      </c>
      <c r="G51" s="48"/>
      <c r="H51" s="48"/>
      <c r="I51" s="133" t="s">
        <v>41</v>
      </c>
      <c r="J51" s="45" t="str">
        <f>E21</f>
        <v>MORAVIA CONSULT Olomouc a.s.</v>
      </c>
      <c r="K51" s="52"/>
    </row>
    <row r="52" s="1" customFormat="1" ht="14.4" customHeight="1">
      <c r="B52" s="47"/>
      <c r="C52" s="40" t="s">
        <v>39</v>
      </c>
      <c r="D52" s="48"/>
      <c r="E52" s="48"/>
      <c r="F52" s="35" t="str">
        <f>IF(E18="","",E18)</f>
        <v/>
      </c>
      <c r="G52" s="48"/>
      <c r="H52" s="48"/>
      <c r="I52" s="131"/>
      <c r="J52" s="157"/>
      <c r="K52" s="52"/>
    </row>
    <row r="53" s="1" customFormat="1" ht="10.32" customHeight="1">
      <c r="B53" s="47"/>
      <c r="C53" s="48"/>
      <c r="D53" s="48"/>
      <c r="E53" s="48"/>
      <c r="F53" s="48"/>
      <c r="G53" s="48"/>
      <c r="H53" s="48"/>
      <c r="I53" s="131"/>
      <c r="J53" s="48"/>
      <c r="K53" s="52"/>
    </row>
    <row r="54" s="1" customFormat="1" ht="29.28" customHeight="1">
      <c r="B54" s="47"/>
      <c r="C54" s="158" t="s">
        <v>111</v>
      </c>
      <c r="D54" s="147"/>
      <c r="E54" s="147"/>
      <c r="F54" s="147"/>
      <c r="G54" s="147"/>
      <c r="H54" s="147"/>
      <c r="I54" s="159"/>
      <c r="J54" s="160" t="s">
        <v>112</v>
      </c>
      <c r="K54" s="161"/>
    </row>
    <row r="55" s="1" customFormat="1" ht="10.32" customHeight="1">
      <c r="B55" s="47"/>
      <c r="C55" s="48"/>
      <c r="D55" s="48"/>
      <c r="E55" s="48"/>
      <c r="F55" s="48"/>
      <c r="G55" s="48"/>
      <c r="H55" s="48"/>
      <c r="I55" s="131"/>
      <c r="J55" s="48"/>
      <c r="K55" s="52"/>
    </row>
    <row r="56" s="1" customFormat="1" ht="29.28" customHeight="1">
      <c r="B56" s="47"/>
      <c r="C56" s="162" t="s">
        <v>113</v>
      </c>
      <c r="D56" s="48"/>
      <c r="E56" s="48"/>
      <c r="F56" s="48"/>
      <c r="G56" s="48"/>
      <c r="H56" s="48"/>
      <c r="I56" s="131"/>
      <c r="J56" s="143">
        <f>J77</f>
        <v>0</v>
      </c>
      <c r="K56" s="52"/>
      <c r="AU56" s="24" t="s">
        <v>114</v>
      </c>
    </row>
    <row r="57" s="7" customFormat="1" ht="24.96" customHeight="1">
      <c r="B57" s="163"/>
      <c r="C57" s="164"/>
      <c r="D57" s="165" t="s">
        <v>911</v>
      </c>
      <c r="E57" s="166"/>
      <c r="F57" s="166"/>
      <c r="G57" s="166"/>
      <c r="H57" s="166"/>
      <c r="I57" s="167"/>
      <c r="J57" s="168">
        <f>J78</f>
        <v>0</v>
      </c>
      <c r="K57" s="169"/>
    </row>
    <row r="58" s="1" customFormat="1" ht="21.84" customHeight="1">
      <c r="B58" s="47"/>
      <c r="C58" s="48"/>
      <c r="D58" s="48"/>
      <c r="E58" s="48"/>
      <c r="F58" s="48"/>
      <c r="G58" s="48"/>
      <c r="H58" s="48"/>
      <c r="I58" s="131"/>
      <c r="J58" s="48"/>
      <c r="K58" s="52"/>
    </row>
    <row r="59" s="1" customFormat="1" ht="6.96" customHeight="1">
      <c r="B59" s="68"/>
      <c r="C59" s="69"/>
      <c r="D59" s="69"/>
      <c r="E59" s="69"/>
      <c r="F59" s="69"/>
      <c r="G59" s="69"/>
      <c r="H59" s="69"/>
      <c r="I59" s="154"/>
      <c r="J59" s="69"/>
      <c r="K59" s="70"/>
    </row>
    <row r="63" s="1" customFormat="1" ht="6.96" customHeight="1">
      <c r="B63" s="71"/>
      <c r="C63" s="72"/>
      <c r="D63" s="72"/>
      <c r="E63" s="72"/>
      <c r="F63" s="72"/>
      <c r="G63" s="72"/>
      <c r="H63" s="72"/>
      <c r="I63" s="155"/>
      <c r="J63" s="72"/>
      <c r="K63" s="72"/>
      <c r="L63" s="47"/>
    </row>
    <row r="64" s="1" customFormat="1" ht="36.96" customHeight="1">
      <c r="B64" s="47"/>
      <c r="C64" s="73" t="s">
        <v>128</v>
      </c>
      <c r="L64" s="47"/>
    </row>
    <row r="65" s="1" customFormat="1" ht="6.96" customHeight="1">
      <c r="B65" s="47"/>
      <c r="L65" s="47"/>
    </row>
    <row r="66" s="1" customFormat="1" ht="14.4" customHeight="1">
      <c r="B66" s="47"/>
      <c r="C66" s="75" t="s">
        <v>19</v>
      </c>
      <c r="L66" s="47"/>
    </row>
    <row r="67" s="1" customFormat="1" ht="16.5" customHeight="1">
      <c r="B67" s="47"/>
      <c r="E67" s="177" t="str">
        <f>E7</f>
        <v>Lávka přes Sitku na trase Štěpánov - Olomouc - Černovír</v>
      </c>
      <c r="F67" s="75"/>
      <c r="G67" s="75"/>
      <c r="H67" s="75"/>
      <c r="L67" s="47"/>
    </row>
    <row r="68" s="1" customFormat="1" ht="14.4" customHeight="1">
      <c r="B68" s="47"/>
      <c r="C68" s="75" t="s">
        <v>107</v>
      </c>
      <c r="L68" s="47"/>
    </row>
    <row r="69" s="1" customFormat="1" ht="17.25" customHeight="1">
      <c r="B69" s="47"/>
      <c r="E69" s="78" t="str">
        <f>E9</f>
        <v>ON.1 - Ostatní náklady</v>
      </c>
      <c r="F69" s="1"/>
      <c r="G69" s="1"/>
      <c r="H69" s="1"/>
      <c r="L69" s="47"/>
    </row>
    <row r="70" s="1" customFormat="1" ht="6.96" customHeight="1">
      <c r="B70" s="47"/>
      <c r="L70" s="47"/>
    </row>
    <row r="71" s="1" customFormat="1" ht="18" customHeight="1">
      <c r="B71" s="47"/>
      <c r="C71" s="75" t="s">
        <v>25</v>
      </c>
      <c r="F71" s="178" t="str">
        <f>F12</f>
        <v>Olomouc</v>
      </c>
      <c r="I71" s="179" t="s">
        <v>27</v>
      </c>
      <c r="J71" s="80" t="str">
        <f>IF(J12="","",J12)</f>
        <v>5. 11. 2018</v>
      </c>
      <c r="L71" s="47"/>
    </row>
    <row r="72" s="1" customFormat="1" ht="6.96" customHeight="1">
      <c r="B72" s="47"/>
      <c r="L72" s="47"/>
    </row>
    <row r="73" s="1" customFormat="1">
      <c r="B73" s="47"/>
      <c r="C73" s="75" t="s">
        <v>33</v>
      </c>
      <c r="F73" s="178" t="str">
        <f>E15</f>
        <v>Statutární město Olomouc, Horní náměstí 583, Olomo</v>
      </c>
      <c r="I73" s="179" t="s">
        <v>41</v>
      </c>
      <c r="J73" s="178" t="str">
        <f>E21</f>
        <v>MORAVIA CONSULT Olomouc a.s.</v>
      </c>
      <c r="L73" s="47"/>
    </row>
    <row r="74" s="1" customFormat="1" ht="14.4" customHeight="1">
      <c r="B74" s="47"/>
      <c r="C74" s="75" t="s">
        <v>39</v>
      </c>
      <c r="F74" s="178" t="str">
        <f>IF(E18="","",E18)</f>
        <v/>
      </c>
      <c r="L74" s="47"/>
    </row>
    <row r="75" s="1" customFormat="1" ht="10.32" customHeight="1">
      <c r="B75" s="47"/>
      <c r="L75" s="47"/>
    </row>
    <row r="76" s="9" customFormat="1" ht="29.28" customHeight="1">
      <c r="B76" s="180"/>
      <c r="C76" s="181" t="s">
        <v>129</v>
      </c>
      <c r="D76" s="182" t="s">
        <v>67</v>
      </c>
      <c r="E76" s="182" t="s">
        <v>63</v>
      </c>
      <c r="F76" s="182" t="s">
        <v>130</v>
      </c>
      <c r="G76" s="182" t="s">
        <v>131</v>
      </c>
      <c r="H76" s="182" t="s">
        <v>132</v>
      </c>
      <c r="I76" s="183" t="s">
        <v>133</v>
      </c>
      <c r="J76" s="182" t="s">
        <v>112</v>
      </c>
      <c r="K76" s="184" t="s">
        <v>134</v>
      </c>
      <c r="L76" s="180"/>
      <c r="M76" s="93" t="s">
        <v>135</v>
      </c>
      <c r="N76" s="94" t="s">
        <v>52</v>
      </c>
      <c r="O76" s="94" t="s">
        <v>136</v>
      </c>
      <c r="P76" s="94" t="s">
        <v>137</v>
      </c>
      <c r="Q76" s="94" t="s">
        <v>138</v>
      </c>
      <c r="R76" s="94" t="s">
        <v>139</v>
      </c>
      <c r="S76" s="94" t="s">
        <v>140</v>
      </c>
      <c r="T76" s="95" t="s">
        <v>141</v>
      </c>
    </row>
    <row r="77" s="1" customFormat="1" ht="29.28" customHeight="1">
      <c r="B77" s="47"/>
      <c r="C77" s="97" t="s">
        <v>113</v>
      </c>
      <c r="J77" s="185">
        <f>BK77</f>
        <v>0</v>
      </c>
      <c r="L77" s="47"/>
      <c r="M77" s="96"/>
      <c r="N77" s="83"/>
      <c r="O77" s="83"/>
      <c r="P77" s="186">
        <f>P78</f>
        <v>0</v>
      </c>
      <c r="Q77" s="83"/>
      <c r="R77" s="186">
        <f>R78</f>
        <v>0</v>
      </c>
      <c r="S77" s="83"/>
      <c r="T77" s="187">
        <f>T78</f>
        <v>0</v>
      </c>
      <c r="AT77" s="24" t="s">
        <v>81</v>
      </c>
      <c r="AU77" s="24" t="s">
        <v>114</v>
      </c>
      <c r="BK77" s="188">
        <f>BK78</f>
        <v>0</v>
      </c>
    </row>
    <row r="78" s="10" customFormat="1" ht="37.44" customHeight="1">
      <c r="B78" s="189"/>
      <c r="D78" s="190" t="s">
        <v>81</v>
      </c>
      <c r="E78" s="191" t="s">
        <v>94</v>
      </c>
      <c r="F78" s="191" t="s">
        <v>93</v>
      </c>
      <c r="I78" s="192"/>
      <c r="J78" s="193">
        <f>BK78</f>
        <v>0</v>
      </c>
      <c r="L78" s="189"/>
      <c r="M78" s="194"/>
      <c r="N78" s="195"/>
      <c r="O78" s="195"/>
      <c r="P78" s="196">
        <f>SUM(P79:P149)</f>
        <v>0</v>
      </c>
      <c r="Q78" s="195"/>
      <c r="R78" s="196">
        <f>SUM(R79:R149)</f>
        <v>0</v>
      </c>
      <c r="S78" s="195"/>
      <c r="T78" s="197">
        <f>SUM(T79:T149)</f>
        <v>0</v>
      </c>
      <c r="AR78" s="190" t="s">
        <v>151</v>
      </c>
      <c r="AT78" s="198" t="s">
        <v>81</v>
      </c>
      <c r="AU78" s="198" t="s">
        <v>82</v>
      </c>
      <c r="AY78" s="190" t="s">
        <v>144</v>
      </c>
      <c r="BK78" s="199">
        <f>SUM(BK79:BK149)</f>
        <v>0</v>
      </c>
    </row>
    <row r="79" s="1" customFormat="1" ht="16.5" customHeight="1">
      <c r="B79" s="202"/>
      <c r="C79" s="203" t="s">
        <v>87</v>
      </c>
      <c r="D79" s="203" t="s">
        <v>146</v>
      </c>
      <c r="E79" s="204" t="s">
        <v>912</v>
      </c>
      <c r="F79" s="205" t="s">
        <v>913</v>
      </c>
      <c r="G79" s="206" t="s">
        <v>914</v>
      </c>
      <c r="H79" s="207">
        <v>1</v>
      </c>
      <c r="I79" s="208"/>
      <c r="J79" s="209">
        <f>ROUND(I79*H79,2)</f>
        <v>0</v>
      </c>
      <c r="K79" s="205" t="s">
        <v>5</v>
      </c>
      <c r="L79" s="47"/>
      <c r="M79" s="210" t="s">
        <v>5</v>
      </c>
      <c r="N79" s="211" t="s">
        <v>53</v>
      </c>
      <c r="O79" s="48"/>
      <c r="P79" s="212">
        <f>O79*H79</f>
        <v>0</v>
      </c>
      <c r="Q79" s="212">
        <v>0</v>
      </c>
      <c r="R79" s="212">
        <f>Q79*H79</f>
        <v>0</v>
      </c>
      <c r="S79" s="212">
        <v>0</v>
      </c>
      <c r="T79" s="213">
        <f>S79*H79</f>
        <v>0</v>
      </c>
      <c r="AR79" s="24" t="s">
        <v>915</v>
      </c>
      <c r="AT79" s="24" t="s">
        <v>146</v>
      </c>
      <c r="AU79" s="24" t="s">
        <v>87</v>
      </c>
      <c r="AY79" s="24" t="s">
        <v>144</v>
      </c>
      <c r="BE79" s="214">
        <f>IF(N79="základní",J79,0)</f>
        <v>0</v>
      </c>
      <c r="BF79" s="214">
        <f>IF(N79="snížená",J79,0)</f>
        <v>0</v>
      </c>
      <c r="BG79" s="214">
        <f>IF(N79="zákl. přenesená",J79,0)</f>
        <v>0</v>
      </c>
      <c r="BH79" s="214">
        <f>IF(N79="sníž. přenesená",J79,0)</f>
        <v>0</v>
      </c>
      <c r="BI79" s="214">
        <f>IF(N79="nulová",J79,0)</f>
        <v>0</v>
      </c>
      <c r="BJ79" s="24" t="s">
        <v>87</v>
      </c>
      <c r="BK79" s="214">
        <f>ROUND(I79*H79,2)</f>
        <v>0</v>
      </c>
      <c r="BL79" s="24" t="s">
        <v>915</v>
      </c>
      <c r="BM79" s="24" t="s">
        <v>916</v>
      </c>
    </row>
    <row r="80" s="1" customFormat="1">
      <c r="B80" s="47"/>
      <c r="D80" s="215" t="s">
        <v>153</v>
      </c>
      <c r="F80" s="216" t="s">
        <v>917</v>
      </c>
      <c r="I80" s="217"/>
      <c r="L80" s="47"/>
      <c r="M80" s="218"/>
      <c r="N80" s="48"/>
      <c r="O80" s="48"/>
      <c r="P80" s="48"/>
      <c r="Q80" s="48"/>
      <c r="R80" s="48"/>
      <c r="S80" s="48"/>
      <c r="T80" s="86"/>
      <c r="AT80" s="24" t="s">
        <v>153</v>
      </c>
      <c r="AU80" s="24" t="s">
        <v>87</v>
      </c>
    </row>
    <row r="81" s="1" customFormat="1">
      <c r="B81" s="47"/>
      <c r="D81" s="215" t="s">
        <v>826</v>
      </c>
      <c r="F81" s="219" t="s">
        <v>918</v>
      </c>
      <c r="I81" s="217"/>
      <c r="L81" s="47"/>
      <c r="M81" s="218"/>
      <c r="N81" s="48"/>
      <c r="O81" s="48"/>
      <c r="P81" s="48"/>
      <c r="Q81" s="48"/>
      <c r="R81" s="48"/>
      <c r="S81" s="48"/>
      <c r="T81" s="86"/>
      <c r="AT81" s="24" t="s">
        <v>826</v>
      </c>
      <c r="AU81" s="24" t="s">
        <v>87</v>
      </c>
    </row>
    <row r="82" s="11" customFormat="1">
      <c r="B82" s="220"/>
      <c r="D82" s="215" t="s">
        <v>157</v>
      </c>
      <c r="E82" s="221" t="s">
        <v>5</v>
      </c>
      <c r="F82" s="222" t="s">
        <v>87</v>
      </c>
      <c r="H82" s="223">
        <v>1</v>
      </c>
      <c r="I82" s="224"/>
      <c r="L82" s="220"/>
      <c r="M82" s="225"/>
      <c r="N82" s="226"/>
      <c r="O82" s="226"/>
      <c r="P82" s="226"/>
      <c r="Q82" s="226"/>
      <c r="R82" s="226"/>
      <c r="S82" s="226"/>
      <c r="T82" s="227"/>
      <c r="AT82" s="221" t="s">
        <v>157</v>
      </c>
      <c r="AU82" s="221" t="s">
        <v>87</v>
      </c>
      <c r="AV82" s="11" t="s">
        <v>91</v>
      </c>
      <c r="AW82" s="11" t="s">
        <v>45</v>
      </c>
      <c r="AX82" s="11" t="s">
        <v>82</v>
      </c>
      <c r="AY82" s="221" t="s">
        <v>144</v>
      </c>
    </row>
    <row r="83" s="12" customFormat="1">
      <c r="B83" s="228"/>
      <c r="D83" s="215" t="s">
        <v>157</v>
      </c>
      <c r="E83" s="229" t="s">
        <v>5</v>
      </c>
      <c r="F83" s="230" t="s">
        <v>211</v>
      </c>
      <c r="H83" s="231">
        <v>1</v>
      </c>
      <c r="I83" s="232"/>
      <c r="L83" s="228"/>
      <c r="M83" s="233"/>
      <c r="N83" s="234"/>
      <c r="O83" s="234"/>
      <c r="P83" s="234"/>
      <c r="Q83" s="234"/>
      <c r="R83" s="234"/>
      <c r="S83" s="234"/>
      <c r="T83" s="235"/>
      <c r="AT83" s="229" t="s">
        <v>157</v>
      </c>
      <c r="AU83" s="229" t="s">
        <v>87</v>
      </c>
      <c r="AV83" s="12" t="s">
        <v>151</v>
      </c>
      <c r="AW83" s="12" t="s">
        <v>45</v>
      </c>
      <c r="AX83" s="12" t="s">
        <v>87</v>
      </c>
      <c r="AY83" s="229" t="s">
        <v>144</v>
      </c>
    </row>
    <row r="84" s="1" customFormat="1" ht="16.5" customHeight="1">
      <c r="B84" s="202"/>
      <c r="C84" s="203" t="s">
        <v>91</v>
      </c>
      <c r="D84" s="203" t="s">
        <v>146</v>
      </c>
      <c r="E84" s="204" t="s">
        <v>919</v>
      </c>
      <c r="F84" s="205" t="s">
        <v>920</v>
      </c>
      <c r="G84" s="206" t="s">
        <v>914</v>
      </c>
      <c r="H84" s="207">
        <v>1</v>
      </c>
      <c r="I84" s="208"/>
      <c r="J84" s="209">
        <f>ROUND(I84*H84,2)</f>
        <v>0</v>
      </c>
      <c r="K84" s="205" t="s">
        <v>5</v>
      </c>
      <c r="L84" s="47"/>
      <c r="M84" s="210" t="s">
        <v>5</v>
      </c>
      <c r="N84" s="211" t="s">
        <v>53</v>
      </c>
      <c r="O84" s="48"/>
      <c r="P84" s="212">
        <f>O84*H84</f>
        <v>0</v>
      </c>
      <c r="Q84" s="212">
        <v>0</v>
      </c>
      <c r="R84" s="212">
        <f>Q84*H84</f>
        <v>0</v>
      </c>
      <c r="S84" s="212">
        <v>0</v>
      </c>
      <c r="T84" s="213">
        <f>S84*H84</f>
        <v>0</v>
      </c>
      <c r="AR84" s="24" t="s">
        <v>915</v>
      </c>
      <c r="AT84" s="24" t="s">
        <v>146</v>
      </c>
      <c r="AU84" s="24" t="s">
        <v>87</v>
      </c>
      <c r="AY84" s="24" t="s">
        <v>144</v>
      </c>
      <c r="BE84" s="214">
        <f>IF(N84="základní",J84,0)</f>
        <v>0</v>
      </c>
      <c r="BF84" s="214">
        <f>IF(N84="snížená",J84,0)</f>
        <v>0</v>
      </c>
      <c r="BG84" s="214">
        <f>IF(N84="zákl. přenesená",J84,0)</f>
        <v>0</v>
      </c>
      <c r="BH84" s="214">
        <f>IF(N84="sníž. přenesená",J84,0)</f>
        <v>0</v>
      </c>
      <c r="BI84" s="214">
        <f>IF(N84="nulová",J84,0)</f>
        <v>0</v>
      </c>
      <c r="BJ84" s="24" t="s">
        <v>87</v>
      </c>
      <c r="BK84" s="214">
        <f>ROUND(I84*H84,2)</f>
        <v>0</v>
      </c>
      <c r="BL84" s="24" t="s">
        <v>915</v>
      </c>
      <c r="BM84" s="24" t="s">
        <v>921</v>
      </c>
    </row>
    <row r="85" s="1" customFormat="1">
      <c r="B85" s="47"/>
      <c r="D85" s="215" t="s">
        <v>153</v>
      </c>
      <c r="F85" s="216" t="s">
        <v>922</v>
      </c>
      <c r="I85" s="217"/>
      <c r="L85" s="47"/>
      <c r="M85" s="218"/>
      <c r="N85" s="48"/>
      <c r="O85" s="48"/>
      <c r="P85" s="48"/>
      <c r="Q85" s="48"/>
      <c r="R85" s="48"/>
      <c r="S85" s="48"/>
      <c r="T85" s="86"/>
      <c r="AT85" s="24" t="s">
        <v>153</v>
      </c>
      <c r="AU85" s="24" t="s">
        <v>87</v>
      </c>
    </row>
    <row r="86" s="1" customFormat="1">
      <c r="B86" s="47"/>
      <c r="D86" s="215" t="s">
        <v>826</v>
      </c>
      <c r="F86" s="219" t="s">
        <v>923</v>
      </c>
      <c r="I86" s="217"/>
      <c r="L86" s="47"/>
      <c r="M86" s="218"/>
      <c r="N86" s="48"/>
      <c r="O86" s="48"/>
      <c r="P86" s="48"/>
      <c r="Q86" s="48"/>
      <c r="R86" s="48"/>
      <c r="S86" s="48"/>
      <c r="T86" s="86"/>
      <c r="AT86" s="24" t="s">
        <v>826</v>
      </c>
      <c r="AU86" s="24" t="s">
        <v>87</v>
      </c>
    </row>
    <row r="87" s="11" customFormat="1">
      <c r="B87" s="220"/>
      <c r="D87" s="215" t="s">
        <v>157</v>
      </c>
      <c r="E87" s="221" t="s">
        <v>5</v>
      </c>
      <c r="F87" s="222" t="s">
        <v>87</v>
      </c>
      <c r="H87" s="223">
        <v>1</v>
      </c>
      <c r="I87" s="224"/>
      <c r="L87" s="220"/>
      <c r="M87" s="225"/>
      <c r="N87" s="226"/>
      <c r="O87" s="226"/>
      <c r="P87" s="226"/>
      <c r="Q87" s="226"/>
      <c r="R87" s="226"/>
      <c r="S87" s="226"/>
      <c r="T87" s="227"/>
      <c r="AT87" s="221" t="s">
        <v>157</v>
      </c>
      <c r="AU87" s="221" t="s">
        <v>87</v>
      </c>
      <c r="AV87" s="11" t="s">
        <v>91</v>
      </c>
      <c r="AW87" s="11" t="s">
        <v>45</v>
      </c>
      <c r="AX87" s="11" t="s">
        <v>82</v>
      </c>
      <c r="AY87" s="221" t="s">
        <v>144</v>
      </c>
    </row>
    <row r="88" s="12" customFormat="1">
      <c r="B88" s="228"/>
      <c r="D88" s="215" t="s">
        <v>157</v>
      </c>
      <c r="E88" s="229" t="s">
        <v>5</v>
      </c>
      <c r="F88" s="230" t="s">
        <v>211</v>
      </c>
      <c r="H88" s="231">
        <v>1</v>
      </c>
      <c r="I88" s="232"/>
      <c r="L88" s="228"/>
      <c r="M88" s="233"/>
      <c r="N88" s="234"/>
      <c r="O88" s="234"/>
      <c r="P88" s="234"/>
      <c r="Q88" s="234"/>
      <c r="R88" s="234"/>
      <c r="S88" s="234"/>
      <c r="T88" s="235"/>
      <c r="AT88" s="229" t="s">
        <v>157</v>
      </c>
      <c r="AU88" s="229" t="s">
        <v>87</v>
      </c>
      <c r="AV88" s="12" t="s">
        <v>151</v>
      </c>
      <c r="AW88" s="12" t="s">
        <v>45</v>
      </c>
      <c r="AX88" s="12" t="s">
        <v>87</v>
      </c>
      <c r="AY88" s="229" t="s">
        <v>144</v>
      </c>
    </row>
    <row r="89" s="1" customFormat="1" ht="16.5" customHeight="1">
      <c r="B89" s="202"/>
      <c r="C89" s="203" t="s">
        <v>166</v>
      </c>
      <c r="D89" s="203" t="s">
        <v>146</v>
      </c>
      <c r="E89" s="204" t="s">
        <v>924</v>
      </c>
      <c r="F89" s="205" t="s">
        <v>925</v>
      </c>
      <c r="G89" s="206" t="s">
        <v>914</v>
      </c>
      <c r="H89" s="207">
        <v>1</v>
      </c>
      <c r="I89" s="208"/>
      <c r="J89" s="209">
        <f>ROUND(I89*H89,2)</f>
        <v>0</v>
      </c>
      <c r="K89" s="205" t="s">
        <v>5</v>
      </c>
      <c r="L89" s="47"/>
      <c r="M89" s="210" t="s">
        <v>5</v>
      </c>
      <c r="N89" s="211" t="s">
        <v>53</v>
      </c>
      <c r="O89" s="48"/>
      <c r="P89" s="212">
        <f>O89*H89</f>
        <v>0</v>
      </c>
      <c r="Q89" s="212">
        <v>0</v>
      </c>
      <c r="R89" s="212">
        <f>Q89*H89</f>
        <v>0</v>
      </c>
      <c r="S89" s="212">
        <v>0</v>
      </c>
      <c r="T89" s="213">
        <f>S89*H89</f>
        <v>0</v>
      </c>
      <c r="AR89" s="24" t="s">
        <v>915</v>
      </c>
      <c r="AT89" s="24" t="s">
        <v>146</v>
      </c>
      <c r="AU89" s="24" t="s">
        <v>87</v>
      </c>
      <c r="AY89" s="24" t="s">
        <v>144</v>
      </c>
      <c r="BE89" s="214">
        <f>IF(N89="základní",J89,0)</f>
        <v>0</v>
      </c>
      <c r="BF89" s="214">
        <f>IF(N89="snížená",J89,0)</f>
        <v>0</v>
      </c>
      <c r="BG89" s="214">
        <f>IF(N89="zákl. přenesená",J89,0)</f>
        <v>0</v>
      </c>
      <c r="BH89" s="214">
        <f>IF(N89="sníž. přenesená",J89,0)</f>
        <v>0</v>
      </c>
      <c r="BI89" s="214">
        <f>IF(N89="nulová",J89,0)</f>
        <v>0</v>
      </c>
      <c r="BJ89" s="24" t="s">
        <v>87</v>
      </c>
      <c r="BK89" s="214">
        <f>ROUND(I89*H89,2)</f>
        <v>0</v>
      </c>
      <c r="BL89" s="24" t="s">
        <v>915</v>
      </c>
      <c r="BM89" s="24" t="s">
        <v>926</v>
      </c>
    </row>
    <row r="90" s="1" customFormat="1">
      <c r="B90" s="47"/>
      <c r="D90" s="215" t="s">
        <v>153</v>
      </c>
      <c r="F90" s="216" t="s">
        <v>927</v>
      </c>
      <c r="I90" s="217"/>
      <c r="L90" s="47"/>
      <c r="M90" s="218"/>
      <c r="N90" s="48"/>
      <c r="O90" s="48"/>
      <c r="P90" s="48"/>
      <c r="Q90" s="48"/>
      <c r="R90" s="48"/>
      <c r="S90" s="48"/>
      <c r="T90" s="86"/>
      <c r="AT90" s="24" t="s">
        <v>153</v>
      </c>
      <c r="AU90" s="24" t="s">
        <v>87</v>
      </c>
    </row>
    <row r="91" s="1" customFormat="1">
      <c r="B91" s="47"/>
      <c r="D91" s="215" t="s">
        <v>826</v>
      </c>
      <c r="F91" s="219" t="s">
        <v>928</v>
      </c>
      <c r="I91" s="217"/>
      <c r="L91" s="47"/>
      <c r="M91" s="218"/>
      <c r="N91" s="48"/>
      <c r="O91" s="48"/>
      <c r="P91" s="48"/>
      <c r="Q91" s="48"/>
      <c r="R91" s="48"/>
      <c r="S91" s="48"/>
      <c r="T91" s="86"/>
      <c r="AT91" s="24" t="s">
        <v>826</v>
      </c>
      <c r="AU91" s="24" t="s">
        <v>87</v>
      </c>
    </row>
    <row r="92" s="11" customFormat="1">
      <c r="B92" s="220"/>
      <c r="D92" s="215" t="s">
        <v>157</v>
      </c>
      <c r="E92" s="221" t="s">
        <v>5</v>
      </c>
      <c r="F92" s="222" t="s">
        <v>87</v>
      </c>
      <c r="H92" s="223">
        <v>1</v>
      </c>
      <c r="I92" s="224"/>
      <c r="L92" s="220"/>
      <c r="M92" s="225"/>
      <c r="N92" s="226"/>
      <c r="O92" s="226"/>
      <c r="P92" s="226"/>
      <c r="Q92" s="226"/>
      <c r="R92" s="226"/>
      <c r="S92" s="226"/>
      <c r="T92" s="227"/>
      <c r="AT92" s="221" t="s">
        <v>157</v>
      </c>
      <c r="AU92" s="221" t="s">
        <v>87</v>
      </c>
      <c r="AV92" s="11" t="s">
        <v>91</v>
      </c>
      <c r="AW92" s="11" t="s">
        <v>45</v>
      </c>
      <c r="AX92" s="11" t="s">
        <v>82</v>
      </c>
      <c r="AY92" s="221" t="s">
        <v>144</v>
      </c>
    </row>
    <row r="93" s="12" customFormat="1">
      <c r="B93" s="228"/>
      <c r="D93" s="215" t="s">
        <v>157</v>
      </c>
      <c r="E93" s="229" t="s">
        <v>5</v>
      </c>
      <c r="F93" s="230" t="s">
        <v>211</v>
      </c>
      <c r="H93" s="231">
        <v>1</v>
      </c>
      <c r="I93" s="232"/>
      <c r="L93" s="228"/>
      <c r="M93" s="233"/>
      <c r="N93" s="234"/>
      <c r="O93" s="234"/>
      <c r="P93" s="234"/>
      <c r="Q93" s="234"/>
      <c r="R93" s="234"/>
      <c r="S93" s="234"/>
      <c r="T93" s="235"/>
      <c r="AT93" s="229" t="s">
        <v>157</v>
      </c>
      <c r="AU93" s="229" t="s">
        <v>87</v>
      </c>
      <c r="AV93" s="12" t="s">
        <v>151</v>
      </c>
      <c r="AW93" s="12" t="s">
        <v>45</v>
      </c>
      <c r="AX93" s="12" t="s">
        <v>87</v>
      </c>
      <c r="AY93" s="229" t="s">
        <v>144</v>
      </c>
    </row>
    <row r="94" s="1" customFormat="1" ht="16.5" customHeight="1">
      <c r="B94" s="202"/>
      <c r="C94" s="203" t="s">
        <v>151</v>
      </c>
      <c r="D94" s="203" t="s">
        <v>146</v>
      </c>
      <c r="E94" s="204" t="s">
        <v>929</v>
      </c>
      <c r="F94" s="205" t="s">
        <v>930</v>
      </c>
      <c r="G94" s="206" t="s">
        <v>914</v>
      </c>
      <c r="H94" s="207">
        <v>1</v>
      </c>
      <c r="I94" s="208"/>
      <c r="J94" s="209">
        <f>ROUND(I94*H94,2)</f>
        <v>0</v>
      </c>
      <c r="K94" s="205" t="s">
        <v>5</v>
      </c>
      <c r="L94" s="47"/>
      <c r="M94" s="210" t="s">
        <v>5</v>
      </c>
      <c r="N94" s="211" t="s">
        <v>53</v>
      </c>
      <c r="O94" s="48"/>
      <c r="P94" s="212">
        <f>O94*H94</f>
        <v>0</v>
      </c>
      <c r="Q94" s="212">
        <v>0</v>
      </c>
      <c r="R94" s="212">
        <f>Q94*H94</f>
        <v>0</v>
      </c>
      <c r="S94" s="212">
        <v>0</v>
      </c>
      <c r="T94" s="213">
        <f>S94*H94</f>
        <v>0</v>
      </c>
      <c r="AR94" s="24" t="s">
        <v>915</v>
      </c>
      <c r="AT94" s="24" t="s">
        <v>146</v>
      </c>
      <c r="AU94" s="24" t="s">
        <v>87</v>
      </c>
      <c r="AY94" s="24" t="s">
        <v>144</v>
      </c>
      <c r="BE94" s="214">
        <f>IF(N94="základní",J94,0)</f>
        <v>0</v>
      </c>
      <c r="BF94" s="214">
        <f>IF(N94="snížená",J94,0)</f>
        <v>0</v>
      </c>
      <c r="BG94" s="214">
        <f>IF(N94="zákl. přenesená",J94,0)</f>
        <v>0</v>
      </c>
      <c r="BH94" s="214">
        <f>IF(N94="sníž. přenesená",J94,0)</f>
        <v>0</v>
      </c>
      <c r="BI94" s="214">
        <f>IF(N94="nulová",J94,0)</f>
        <v>0</v>
      </c>
      <c r="BJ94" s="24" t="s">
        <v>87</v>
      </c>
      <c r="BK94" s="214">
        <f>ROUND(I94*H94,2)</f>
        <v>0</v>
      </c>
      <c r="BL94" s="24" t="s">
        <v>915</v>
      </c>
      <c r="BM94" s="24" t="s">
        <v>931</v>
      </c>
    </row>
    <row r="95" s="1" customFormat="1">
      <c r="B95" s="47"/>
      <c r="D95" s="215" t="s">
        <v>153</v>
      </c>
      <c r="F95" s="216" t="s">
        <v>932</v>
      </c>
      <c r="I95" s="217"/>
      <c r="L95" s="47"/>
      <c r="M95" s="218"/>
      <c r="N95" s="48"/>
      <c r="O95" s="48"/>
      <c r="P95" s="48"/>
      <c r="Q95" s="48"/>
      <c r="R95" s="48"/>
      <c r="S95" s="48"/>
      <c r="T95" s="86"/>
      <c r="AT95" s="24" t="s">
        <v>153</v>
      </c>
      <c r="AU95" s="24" t="s">
        <v>87</v>
      </c>
    </row>
    <row r="96" s="1" customFormat="1">
      <c r="B96" s="47"/>
      <c r="D96" s="215" t="s">
        <v>826</v>
      </c>
      <c r="F96" s="219" t="s">
        <v>933</v>
      </c>
      <c r="I96" s="217"/>
      <c r="L96" s="47"/>
      <c r="M96" s="218"/>
      <c r="N96" s="48"/>
      <c r="O96" s="48"/>
      <c r="P96" s="48"/>
      <c r="Q96" s="48"/>
      <c r="R96" s="48"/>
      <c r="S96" s="48"/>
      <c r="T96" s="86"/>
      <c r="AT96" s="24" t="s">
        <v>826</v>
      </c>
      <c r="AU96" s="24" t="s">
        <v>87</v>
      </c>
    </row>
    <row r="97" s="11" customFormat="1">
      <c r="B97" s="220"/>
      <c r="D97" s="215" t="s">
        <v>157</v>
      </c>
      <c r="E97" s="221" t="s">
        <v>5</v>
      </c>
      <c r="F97" s="222" t="s">
        <v>87</v>
      </c>
      <c r="H97" s="223">
        <v>1</v>
      </c>
      <c r="I97" s="224"/>
      <c r="L97" s="220"/>
      <c r="M97" s="225"/>
      <c r="N97" s="226"/>
      <c r="O97" s="226"/>
      <c r="P97" s="226"/>
      <c r="Q97" s="226"/>
      <c r="R97" s="226"/>
      <c r="S97" s="226"/>
      <c r="T97" s="227"/>
      <c r="AT97" s="221" t="s">
        <v>157</v>
      </c>
      <c r="AU97" s="221" t="s">
        <v>87</v>
      </c>
      <c r="AV97" s="11" t="s">
        <v>91</v>
      </c>
      <c r="AW97" s="11" t="s">
        <v>45</v>
      </c>
      <c r="AX97" s="11" t="s">
        <v>82</v>
      </c>
      <c r="AY97" s="221" t="s">
        <v>144</v>
      </c>
    </row>
    <row r="98" s="12" customFormat="1">
      <c r="B98" s="228"/>
      <c r="D98" s="215" t="s">
        <v>157</v>
      </c>
      <c r="E98" s="229" t="s">
        <v>5</v>
      </c>
      <c r="F98" s="230" t="s">
        <v>211</v>
      </c>
      <c r="H98" s="231">
        <v>1</v>
      </c>
      <c r="I98" s="232"/>
      <c r="L98" s="228"/>
      <c r="M98" s="233"/>
      <c r="N98" s="234"/>
      <c r="O98" s="234"/>
      <c r="P98" s="234"/>
      <c r="Q98" s="234"/>
      <c r="R98" s="234"/>
      <c r="S98" s="234"/>
      <c r="T98" s="235"/>
      <c r="AT98" s="229" t="s">
        <v>157</v>
      </c>
      <c r="AU98" s="229" t="s">
        <v>87</v>
      </c>
      <c r="AV98" s="12" t="s">
        <v>151</v>
      </c>
      <c r="AW98" s="12" t="s">
        <v>45</v>
      </c>
      <c r="AX98" s="12" t="s">
        <v>87</v>
      </c>
      <c r="AY98" s="229" t="s">
        <v>144</v>
      </c>
    </row>
    <row r="99" s="1" customFormat="1" ht="16.5" customHeight="1">
      <c r="B99" s="202"/>
      <c r="C99" s="203" t="s">
        <v>180</v>
      </c>
      <c r="D99" s="203" t="s">
        <v>146</v>
      </c>
      <c r="E99" s="204" t="s">
        <v>934</v>
      </c>
      <c r="F99" s="205" t="s">
        <v>935</v>
      </c>
      <c r="G99" s="206" t="s">
        <v>914</v>
      </c>
      <c r="H99" s="207">
        <v>1</v>
      </c>
      <c r="I99" s="208"/>
      <c r="J99" s="209">
        <f>ROUND(I99*H99,2)</f>
        <v>0</v>
      </c>
      <c r="K99" s="205" t="s">
        <v>5</v>
      </c>
      <c r="L99" s="47"/>
      <c r="M99" s="210" t="s">
        <v>5</v>
      </c>
      <c r="N99" s="211" t="s">
        <v>53</v>
      </c>
      <c r="O99" s="48"/>
      <c r="P99" s="212">
        <f>O99*H99</f>
        <v>0</v>
      </c>
      <c r="Q99" s="212">
        <v>0</v>
      </c>
      <c r="R99" s="212">
        <f>Q99*H99</f>
        <v>0</v>
      </c>
      <c r="S99" s="212">
        <v>0</v>
      </c>
      <c r="T99" s="213">
        <f>S99*H99</f>
        <v>0</v>
      </c>
      <c r="AR99" s="24" t="s">
        <v>915</v>
      </c>
      <c r="AT99" s="24" t="s">
        <v>146</v>
      </c>
      <c r="AU99" s="24" t="s">
        <v>87</v>
      </c>
      <c r="AY99" s="24" t="s">
        <v>144</v>
      </c>
      <c r="BE99" s="214">
        <f>IF(N99="základní",J99,0)</f>
        <v>0</v>
      </c>
      <c r="BF99" s="214">
        <f>IF(N99="snížená",J99,0)</f>
        <v>0</v>
      </c>
      <c r="BG99" s="214">
        <f>IF(N99="zákl. přenesená",J99,0)</f>
        <v>0</v>
      </c>
      <c r="BH99" s="214">
        <f>IF(N99="sníž. přenesená",J99,0)</f>
        <v>0</v>
      </c>
      <c r="BI99" s="214">
        <f>IF(N99="nulová",J99,0)</f>
        <v>0</v>
      </c>
      <c r="BJ99" s="24" t="s">
        <v>87</v>
      </c>
      <c r="BK99" s="214">
        <f>ROUND(I99*H99,2)</f>
        <v>0</v>
      </c>
      <c r="BL99" s="24" t="s">
        <v>915</v>
      </c>
      <c r="BM99" s="24" t="s">
        <v>936</v>
      </c>
    </row>
    <row r="100" s="1" customFormat="1">
      <c r="B100" s="47"/>
      <c r="D100" s="215" t="s">
        <v>153</v>
      </c>
      <c r="F100" s="216" t="s">
        <v>935</v>
      </c>
      <c r="I100" s="217"/>
      <c r="L100" s="47"/>
      <c r="M100" s="218"/>
      <c r="N100" s="48"/>
      <c r="O100" s="48"/>
      <c r="P100" s="48"/>
      <c r="Q100" s="48"/>
      <c r="R100" s="48"/>
      <c r="S100" s="48"/>
      <c r="T100" s="86"/>
      <c r="AT100" s="24" t="s">
        <v>153</v>
      </c>
      <c r="AU100" s="24" t="s">
        <v>87</v>
      </c>
    </row>
    <row r="101" s="1" customFormat="1">
      <c r="B101" s="47"/>
      <c r="D101" s="215" t="s">
        <v>826</v>
      </c>
      <c r="F101" s="219" t="s">
        <v>937</v>
      </c>
      <c r="I101" s="217"/>
      <c r="L101" s="47"/>
      <c r="M101" s="218"/>
      <c r="N101" s="48"/>
      <c r="O101" s="48"/>
      <c r="P101" s="48"/>
      <c r="Q101" s="48"/>
      <c r="R101" s="48"/>
      <c r="S101" s="48"/>
      <c r="T101" s="86"/>
      <c r="AT101" s="24" t="s">
        <v>826</v>
      </c>
      <c r="AU101" s="24" t="s">
        <v>87</v>
      </c>
    </row>
    <row r="102" s="11" customFormat="1">
      <c r="B102" s="220"/>
      <c r="D102" s="215" t="s">
        <v>157</v>
      </c>
      <c r="E102" s="221" t="s">
        <v>5</v>
      </c>
      <c r="F102" s="222" t="s">
        <v>87</v>
      </c>
      <c r="H102" s="223">
        <v>1</v>
      </c>
      <c r="I102" s="224"/>
      <c r="L102" s="220"/>
      <c r="M102" s="225"/>
      <c r="N102" s="226"/>
      <c r="O102" s="226"/>
      <c r="P102" s="226"/>
      <c r="Q102" s="226"/>
      <c r="R102" s="226"/>
      <c r="S102" s="226"/>
      <c r="T102" s="227"/>
      <c r="AT102" s="221" t="s">
        <v>157</v>
      </c>
      <c r="AU102" s="221" t="s">
        <v>87</v>
      </c>
      <c r="AV102" s="11" t="s">
        <v>91</v>
      </c>
      <c r="AW102" s="11" t="s">
        <v>45</v>
      </c>
      <c r="AX102" s="11" t="s">
        <v>82</v>
      </c>
      <c r="AY102" s="221" t="s">
        <v>144</v>
      </c>
    </row>
    <row r="103" s="12" customFormat="1">
      <c r="B103" s="228"/>
      <c r="D103" s="215" t="s">
        <v>157</v>
      </c>
      <c r="E103" s="229" t="s">
        <v>5</v>
      </c>
      <c r="F103" s="230" t="s">
        <v>211</v>
      </c>
      <c r="H103" s="231">
        <v>1</v>
      </c>
      <c r="I103" s="232"/>
      <c r="L103" s="228"/>
      <c r="M103" s="233"/>
      <c r="N103" s="234"/>
      <c r="O103" s="234"/>
      <c r="P103" s="234"/>
      <c r="Q103" s="234"/>
      <c r="R103" s="234"/>
      <c r="S103" s="234"/>
      <c r="T103" s="235"/>
      <c r="AT103" s="229" t="s">
        <v>157</v>
      </c>
      <c r="AU103" s="229" t="s">
        <v>87</v>
      </c>
      <c r="AV103" s="12" t="s">
        <v>151</v>
      </c>
      <c r="AW103" s="12" t="s">
        <v>45</v>
      </c>
      <c r="AX103" s="12" t="s">
        <v>87</v>
      </c>
      <c r="AY103" s="229" t="s">
        <v>144</v>
      </c>
    </row>
    <row r="104" s="1" customFormat="1" ht="16.5" customHeight="1">
      <c r="B104" s="202"/>
      <c r="C104" s="203" t="s">
        <v>187</v>
      </c>
      <c r="D104" s="203" t="s">
        <v>146</v>
      </c>
      <c r="E104" s="204" t="s">
        <v>938</v>
      </c>
      <c r="F104" s="205" t="s">
        <v>939</v>
      </c>
      <c r="G104" s="206" t="s">
        <v>914</v>
      </c>
      <c r="H104" s="207">
        <v>1</v>
      </c>
      <c r="I104" s="208"/>
      <c r="J104" s="209">
        <f>ROUND(I104*H104,2)</f>
        <v>0</v>
      </c>
      <c r="K104" s="205" t="s">
        <v>5</v>
      </c>
      <c r="L104" s="47"/>
      <c r="M104" s="210" t="s">
        <v>5</v>
      </c>
      <c r="N104" s="211" t="s">
        <v>53</v>
      </c>
      <c r="O104" s="48"/>
      <c r="P104" s="212">
        <f>O104*H104</f>
        <v>0</v>
      </c>
      <c r="Q104" s="212">
        <v>0</v>
      </c>
      <c r="R104" s="212">
        <f>Q104*H104</f>
        <v>0</v>
      </c>
      <c r="S104" s="212">
        <v>0</v>
      </c>
      <c r="T104" s="213">
        <f>S104*H104</f>
        <v>0</v>
      </c>
      <c r="AR104" s="24" t="s">
        <v>915</v>
      </c>
      <c r="AT104" s="24" t="s">
        <v>146</v>
      </c>
      <c r="AU104" s="24" t="s">
        <v>87</v>
      </c>
      <c r="AY104" s="24" t="s">
        <v>144</v>
      </c>
      <c r="BE104" s="214">
        <f>IF(N104="základní",J104,0)</f>
        <v>0</v>
      </c>
      <c r="BF104" s="214">
        <f>IF(N104="snížená",J104,0)</f>
        <v>0</v>
      </c>
      <c r="BG104" s="214">
        <f>IF(N104="zákl. přenesená",J104,0)</f>
        <v>0</v>
      </c>
      <c r="BH104" s="214">
        <f>IF(N104="sníž. přenesená",J104,0)</f>
        <v>0</v>
      </c>
      <c r="BI104" s="214">
        <f>IF(N104="nulová",J104,0)</f>
        <v>0</v>
      </c>
      <c r="BJ104" s="24" t="s">
        <v>87</v>
      </c>
      <c r="BK104" s="214">
        <f>ROUND(I104*H104,2)</f>
        <v>0</v>
      </c>
      <c r="BL104" s="24" t="s">
        <v>915</v>
      </c>
      <c r="BM104" s="24" t="s">
        <v>940</v>
      </c>
    </row>
    <row r="105" s="1" customFormat="1">
      <c r="B105" s="47"/>
      <c r="D105" s="215" t="s">
        <v>153</v>
      </c>
      <c r="F105" s="216" t="s">
        <v>941</v>
      </c>
      <c r="I105" s="217"/>
      <c r="L105" s="47"/>
      <c r="M105" s="218"/>
      <c r="N105" s="48"/>
      <c r="O105" s="48"/>
      <c r="P105" s="48"/>
      <c r="Q105" s="48"/>
      <c r="R105" s="48"/>
      <c r="S105" s="48"/>
      <c r="T105" s="86"/>
      <c r="AT105" s="24" t="s">
        <v>153</v>
      </c>
      <c r="AU105" s="24" t="s">
        <v>87</v>
      </c>
    </row>
    <row r="106" s="11" customFormat="1">
      <c r="B106" s="220"/>
      <c r="D106" s="215" t="s">
        <v>157</v>
      </c>
      <c r="E106" s="221" t="s">
        <v>5</v>
      </c>
      <c r="F106" s="222" t="s">
        <v>87</v>
      </c>
      <c r="H106" s="223">
        <v>1</v>
      </c>
      <c r="I106" s="224"/>
      <c r="L106" s="220"/>
      <c r="M106" s="225"/>
      <c r="N106" s="226"/>
      <c r="O106" s="226"/>
      <c r="P106" s="226"/>
      <c r="Q106" s="226"/>
      <c r="R106" s="226"/>
      <c r="S106" s="226"/>
      <c r="T106" s="227"/>
      <c r="AT106" s="221" t="s">
        <v>157</v>
      </c>
      <c r="AU106" s="221" t="s">
        <v>87</v>
      </c>
      <c r="AV106" s="11" t="s">
        <v>91</v>
      </c>
      <c r="AW106" s="11" t="s">
        <v>45</v>
      </c>
      <c r="AX106" s="11" t="s">
        <v>82</v>
      </c>
      <c r="AY106" s="221" t="s">
        <v>144</v>
      </c>
    </row>
    <row r="107" s="12" customFormat="1">
      <c r="B107" s="228"/>
      <c r="D107" s="215" t="s">
        <v>157</v>
      </c>
      <c r="E107" s="229" t="s">
        <v>5</v>
      </c>
      <c r="F107" s="230" t="s">
        <v>211</v>
      </c>
      <c r="H107" s="231">
        <v>1</v>
      </c>
      <c r="I107" s="232"/>
      <c r="L107" s="228"/>
      <c r="M107" s="233"/>
      <c r="N107" s="234"/>
      <c r="O107" s="234"/>
      <c r="P107" s="234"/>
      <c r="Q107" s="234"/>
      <c r="R107" s="234"/>
      <c r="S107" s="234"/>
      <c r="T107" s="235"/>
      <c r="AT107" s="229" t="s">
        <v>157</v>
      </c>
      <c r="AU107" s="229" t="s">
        <v>87</v>
      </c>
      <c r="AV107" s="12" t="s">
        <v>151</v>
      </c>
      <c r="AW107" s="12" t="s">
        <v>45</v>
      </c>
      <c r="AX107" s="12" t="s">
        <v>87</v>
      </c>
      <c r="AY107" s="229" t="s">
        <v>144</v>
      </c>
    </row>
    <row r="108" s="1" customFormat="1" ht="16.5" customHeight="1">
      <c r="B108" s="202"/>
      <c r="C108" s="203" t="s">
        <v>195</v>
      </c>
      <c r="D108" s="203" t="s">
        <v>146</v>
      </c>
      <c r="E108" s="204" t="s">
        <v>942</v>
      </c>
      <c r="F108" s="205" t="s">
        <v>943</v>
      </c>
      <c r="G108" s="206" t="s">
        <v>914</v>
      </c>
      <c r="H108" s="207">
        <v>1</v>
      </c>
      <c r="I108" s="208"/>
      <c r="J108" s="209">
        <f>ROUND(I108*H108,2)</f>
        <v>0</v>
      </c>
      <c r="K108" s="205" t="s">
        <v>5</v>
      </c>
      <c r="L108" s="47"/>
      <c r="M108" s="210" t="s">
        <v>5</v>
      </c>
      <c r="N108" s="211" t="s">
        <v>53</v>
      </c>
      <c r="O108" s="48"/>
      <c r="P108" s="212">
        <f>O108*H108</f>
        <v>0</v>
      </c>
      <c r="Q108" s="212">
        <v>0</v>
      </c>
      <c r="R108" s="212">
        <f>Q108*H108</f>
        <v>0</v>
      </c>
      <c r="S108" s="212">
        <v>0</v>
      </c>
      <c r="T108" s="213">
        <f>S108*H108</f>
        <v>0</v>
      </c>
      <c r="AR108" s="24" t="s">
        <v>915</v>
      </c>
      <c r="AT108" s="24" t="s">
        <v>146</v>
      </c>
      <c r="AU108" s="24" t="s">
        <v>87</v>
      </c>
      <c r="AY108" s="24" t="s">
        <v>144</v>
      </c>
      <c r="BE108" s="214">
        <f>IF(N108="základní",J108,0)</f>
        <v>0</v>
      </c>
      <c r="BF108" s="214">
        <f>IF(N108="snížená",J108,0)</f>
        <v>0</v>
      </c>
      <c r="BG108" s="214">
        <f>IF(N108="zákl. přenesená",J108,0)</f>
        <v>0</v>
      </c>
      <c r="BH108" s="214">
        <f>IF(N108="sníž. přenesená",J108,0)</f>
        <v>0</v>
      </c>
      <c r="BI108" s="214">
        <f>IF(N108="nulová",J108,0)</f>
        <v>0</v>
      </c>
      <c r="BJ108" s="24" t="s">
        <v>87</v>
      </c>
      <c r="BK108" s="214">
        <f>ROUND(I108*H108,2)</f>
        <v>0</v>
      </c>
      <c r="BL108" s="24" t="s">
        <v>915</v>
      </c>
      <c r="BM108" s="24" t="s">
        <v>944</v>
      </c>
    </row>
    <row r="109" s="1" customFormat="1">
      <c r="B109" s="47"/>
      <c r="D109" s="215" t="s">
        <v>153</v>
      </c>
      <c r="F109" s="216" t="s">
        <v>945</v>
      </c>
      <c r="I109" s="217"/>
      <c r="L109" s="47"/>
      <c r="M109" s="218"/>
      <c r="N109" s="48"/>
      <c r="O109" s="48"/>
      <c r="P109" s="48"/>
      <c r="Q109" s="48"/>
      <c r="R109" s="48"/>
      <c r="S109" s="48"/>
      <c r="T109" s="86"/>
      <c r="AT109" s="24" t="s">
        <v>153</v>
      </c>
      <c r="AU109" s="24" t="s">
        <v>87</v>
      </c>
    </row>
    <row r="110" s="1" customFormat="1">
      <c r="B110" s="47"/>
      <c r="D110" s="215" t="s">
        <v>826</v>
      </c>
      <c r="F110" s="219" t="s">
        <v>946</v>
      </c>
      <c r="I110" s="217"/>
      <c r="L110" s="47"/>
      <c r="M110" s="218"/>
      <c r="N110" s="48"/>
      <c r="O110" s="48"/>
      <c r="P110" s="48"/>
      <c r="Q110" s="48"/>
      <c r="R110" s="48"/>
      <c r="S110" s="48"/>
      <c r="T110" s="86"/>
      <c r="AT110" s="24" t="s">
        <v>826</v>
      </c>
      <c r="AU110" s="24" t="s">
        <v>87</v>
      </c>
    </row>
    <row r="111" s="11" customFormat="1">
      <c r="B111" s="220"/>
      <c r="D111" s="215" t="s">
        <v>157</v>
      </c>
      <c r="E111" s="221" t="s">
        <v>5</v>
      </c>
      <c r="F111" s="222" t="s">
        <v>87</v>
      </c>
      <c r="H111" s="223">
        <v>1</v>
      </c>
      <c r="I111" s="224"/>
      <c r="L111" s="220"/>
      <c r="M111" s="225"/>
      <c r="N111" s="226"/>
      <c r="O111" s="226"/>
      <c r="P111" s="226"/>
      <c r="Q111" s="226"/>
      <c r="R111" s="226"/>
      <c r="S111" s="226"/>
      <c r="T111" s="227"/>
      <c r="AT111" s="221" t="s">
        <v>157</v>
      </c>
      <c r="AU111" s="221" t="s">
        <v>87</v>
      </c>
      <c r="AV111" s="11" t="s">
        <v>91</v>
      </c>
      <c r="AW111" s="11" t="s">
        <v>45</v>
      </c>
      <c r="AX111" s="11" t="s">
        <v>82</v>
      </c>
      <c r="AY111" s="221" t="s">
        <v>144</v>
      </c>
    </row>
    <row r="112" s="12" customFormat="1">
      <c r="B112" s="228"/>
      <c r="D112" s="215" t="s">
        <v>157</v>
      </c>
      <c r="E112" s="229" t="s">
        <v>5</v>
      </c>
      <c r="F112" s="230" t="s">
        <v>211</v>
      </c>
      <c r="H112" s="231">
        <v>1</v>
      </c>
      <c r="I112" s="232"/>
      <c r="L112" s="228"/>
      <c r="M112" s="233"/>
      <c r="N112" s="234"/>
      <c r="O112" s="234"/>
      <c r="P112" s="234"/>
      <c r="Q112" s="234"/>
      <c r="R112" s="234"/>
      <c r="S112" s="234"/>
      <c r="T112" s="235"/>
      <c r="AT112" s="229" t="s">
        <v>157</v>
      </c>
      <c r="AU112" s="229" t="s">
        <v>87</v>
      </c>
      <c r="AV112" s="12" t="s">
        <v>151</v>
      </c>
      <c r="AW112" s="12" t="s">
        <v>45</v>
      </c>
      <c r="AX112" s="12" t="s">
        <v>87</v>
      </c>
      <c r="AY112" s="229" t="s">
        <v>144</v>
      </c>
    </row>
    <row r="113" s="1" customFormat="1" ht="16.5" customHeight="1">
      <c r="B113" s="202"/>
      <c r="C113" s="203" t="s">
        <v>203</v>
      </c>
      <c r="D113" s="203" t="s">
        <v>146</v>
      </c>
      <c r="E113" s="204" t="s">
        <v>947</v>
      </c>
      <c r="F113" s="205" t="s">
        <v>948</v>
      </c>
      <c r="G113" s="206" t="s">
        <v>914</v>
      </c>
      <c r="H113" s="207">
        <v>1</v>
      </c>
      <c r="I113" s="208"/>
      <c r="J113" s="209">
        <f>ROUND(I113*H113,2)</f>
        <v>0</v>
      </c>
      <c r="K113" s="205" t="s">
        <v>5</v>
      </c>
      <c r="L113" s="47"/>
      <c r="M113" s="210" t="s">
        <v>5</v>
      </c>
      <c r="N113" s="211" t="s">
        <v>53</v>
      </c>
      <c r="O113" s="48"/>
      <c r="P113" s="212">
        <f>O113*H113</f>
        <v>0</v>
      </c>
      <c r="Q113" s="212">
        <v>0</v>
      </c>
      <c r="R113" s="212">
        <f>Q113*H113</f>
        <v>0</v>
      </c>
      <c r="S113" s="212">
        <v>0</v>
      </c>
      <c r="T113" s="213">
        <f>S113*H113</f>
        <v>0</v>
      </c>
      <c r="AR113" s="24" t="s">
        <v>915</v>
      </c>
      <c r="AT113" s="24" t="s">
        <v>146</v>
      </c>
      <c r="AU113" s="24" t="s">
        <v>87</v>
      </c>
      <c r="AY113" s="24" t="s">
        <v>144</v>
      </c>
      <c r="BE113" s="214">
        <f>IF(N113="základní",J113,0)</f>
        <v>0</v>
      </c>
      <c r="BF113" s="214">
        <f>IF(N113="snížená",J113,0)</f>
        <v>0</v>
      </c>
      <c r="BG113" s="214">
        <f>IF(N113="zákl. přenesená",J113,0)</f>
        <v>0</v>
      </c>
      <c r="BH113" s="214">
        <f>IF(N113="sníž. přenesená",J113,0)</f>
        <v>0</v>
      </c>
      <c r="BI113" s="214">
        <f>IF(N113="nulová",J113,0)</f>
        <v>0</v>
      </c>
      <c r="BJ113" s="24" t="s">
        <v>87</v>
      </c>
      <c r="BK113" s="214">
        <f>ROUND(I113*H113,2)</f>
        <v>0</v>
      </c>
      <c r="BL113" s="24" t="s">
        <v>915</v>
      </c>
      <c r="BM113" s="24" t="s">
        <v>949</v>
      </c>
    </row>
    <row r="114" s="1" customFormat="1">
      <c r="B114" s="47"/>
      <c r="D114" s="215" t="s">
        <v>153</v>
      </c>
      <c r="F114" s="216" t="s">
        <v>950</v>
      </c>
      <c r="I114" s="217"/>
      <c r="L114" s="47"/>
      <c r="M114" s="218"/>
      <c r="N114" s="48"/>
      <c r="O114" s="48"/>
      <c r="P114" s="48"/>
      <c r="Q114" s="48"/>
      <c r="R114" s="48"/>
      <c r="S114" s="48"/>
      <c r="T114" s="86"/>
      <c r="AT114" s="24" t="s">
        <v>153</v>
      </c>
      <c r="AU114" s="24" t="s">
        <v>87</v>
      </c>
    </row>
    <row r="115" s="11" customFormat="1">
      <c r="B115" s="220"/>
      <c r="D115" s="215" t="s">
        <v>157</v>
      </c>
      <c r="E115" s="221" t="s">
        <v>5</v>
      </c>
      <c r="F115" s="222" t="s">
        <v>87</v>
      </c>
      <c r="H115" s="223">
        <v>1</v>
      </c>
      <c r="I115" s="224"/>
      <c r="L115" s="220"/>
      <c r="M115" s="225"/>
      <c r="N115" s="226"/>
      <c r="O115" s="226"/>
      <c r="P115" s="226"/>
      <c r="Q115" s="226"/>
      <c r="R115" s="226"/>
      <c r="S115" s="226"/>
      <c r="T115" s="227"/>
      <c r="AT115" s="221" t="s">
        <v>157</v>
      </c>
      <c r="AU115" s="221" t="s">
        <v>87</v>
      </c>
      <c r="AV115" s="11" t="s">
        <v>91</v>
      </c>
      <c r="AW115" s="11" t="s">
        <v>45</v>
      </c>
      <c r="AX115" s="11" t="s">
        <v>82</v>
      </c>
      <c r="AY115" s="221" t="s">
        <v>144</v>
      </c>
    </row>
    <row r="116" s="12" customFormat="1">
      <c r="B116" s="228"/>
      <c r="D116" s="215" t="s">
        <v>157</v>
      </c>
      <c r="E116" s="229" t="s">
        <v>5</v>
      </c>
      <c r="F116" s="230" t="s">
        <v>211</v>
      </c>
      <c r="H116" s="231">
        <v>1</v>
      </c>
      <c r="I116" s="232"/>
      <c r="L116" s="228"/>
      <c r="M116" s="233"/>
      <c r="N116" s="234"/>
      <c r="O116" s="234"/>
      <c r="P116" s="234"/>
      <c r="Q116" s="234"/>
      <c r="R116" s="234"/>
      <c r="S116" s="234"/>
      <c r="T116" s="235"/>
      <c r="AT116" s="229" t="s">
        <v>157</v>
      </c>
      <c r="AU116" s="229" t="s">
        <v>87</v>
      </c>
      <c r="AV116" s="12" t="s">
        <v>151</v>
      </c>
      <c r="AW116" s="12" t="s">
        <v>45</v>
      </c>
      <c r="AX116" s="12" t="s">
        <v>87</v>
      </c>
      <c r="AY116" s="229" t="s">
        <v>144</v>
      </c>
    </row>
    <row r="117" s="1" customFormat="1" ht="16.5" customHeight="1">
      <c r="B117" s="202"/>
      <c r="C117" s="203" t="s">
        <v>212</v>
      </c>
      <c r="D117" s="203" t="s">
        <v>146</v>
      </c>
      <c r="E117" s="204" t="s">
        <v>951</v>
      </c>
      <c r="F117" s="205" t="s">
        <v>952</v>
      </c>
      <c r="G117" s="206" t="s">
        <v>914</v>
      </c>
      <c r="H117" s="207">
        <v>1</v>
      </c>
      <c r="I117" s="208"/>
      <c r="J117" s="209">
        <f>ROUND(I117*H117,2)</f>
        <v>0</v>
      </c>
      <c r="K117" s="205" t="s">
        <v>5</v>
      </c>
      <c r="L117" s="47"/>
      <c r="M117" s="210" t="s">
        <v>5</v>
      </c>
      <c r="N117" s="211" t="s">
        <v>53</v>
      </c>
      <c r="O117" s="48"/>
      <c r="P117" s="212">
        <f>O117*H117</f>
        <v>0</v>
      </c>
      <c r="Q117" s="212">
        <v>0</v>
      </c>
      <c r="R117" s="212">
        <f>Q117*H117</f>
        <v>0</v>
      </c>
      <c r="S117" s="212">
        <v>0</v>
      </c>
      <c r="T117" s="213">
        <f>S117*H117</f>
        <v>0</v>
      </c>
      <c r="AR117" s="24" t="s">
        <v>915</v>
      </c>
      <c r="AT117" s="24" t="s">
        <v>146</v>
      </c>
      <c r="AU117" s="24" t="s">
        <v>87</v>
      </c>
      <c r="AY117" s="24" t="s">
        <v>144</v>
      </c>
      <c r="BE117" s="214">
        <f>IF(N117="základní",J117,0)</f>
        <v>0</v>
      </c>
      <c r="BF117" s="214">
        <f>IF(N117="snížená",J117,0)</f>
        <v>0</v>
      </c>
      <c r="BG117" s="214">
        <f>IF(N117="zákl. přenesená",J117,0)</f>
        <v>0</v>
      </c>
      <c r="BH117" s="214">
        <f>IF(N117="sníž. přenesená",J117,0)</f>
        <v>0</v>
      </c>
      <c r="BI117" s="214">
        <f>IF(N117="nulová",J117,0)</f>
        <v>0</v>
      </c>
      <c r="BJ117" s="24" t="s">
        <v>87</v>
      </c>
      <c r="BK117" s="214">
        <f>ROUND(I117*H117,2)</f>
        <v>0</v>
      </c>
      <c r="BL117" s="24" t="s">
        <v>915</v>
      </c>
      <c r="BM117" s="24" t="s">
        <v>953</v>
      </c>
    </row>
    <row r="118" s="1" customFormat="1">
      <c r="B118" s="47"/>
      <c r="D118" s="215" t="s">
        <v>153</v>
      </c>
      <c r="F118" s="216" t="s">
        <v>954</v>
      </c>
      <c r="I118" s="217"/>
      <c r="L118" s="47"/>
      <c r="M118" s="218"/>
      <c r="N118" s="48"/>
      <c r="O118" s="48"/>
      <c r="P118" s="48"/>
      <c r="Q118" s="48"/>
      <c r="R118" s="48"/>
      <c r="S118" s="48"/>
      <c r="T118" s="86"/>
      <c r="AT118" s="24" t="s">
        <v>153</v>
      </c>
      <c r="AU118" s="24" t="s">
        <v>87</v>
      </c>
    </row>
    <row r="119" s="11" customFormat="1">
      <c r="B119" s="220"/>
      <c r="D119" s="215" t="s">
        <v>157</v>
      </c>
      <c r="E119" s="221" t="s">
        <v>5</v>
      </c>
      <c r="F119" s="222" t="s">
        <v>87</v>
      </c>
      <c r="H119" s="223">
        <v>1</v>
      </c>
      <c r="I119" s="224"/>
      <c r="L119" s="220"/>
      <c r="M119" s="225"/>
      <c r="N119" s="226"/>
      <c r="O119" s="226"/>
      <c r="P119" s="226"/>
      <c r="Q119" s="226"/>
      <c r="R119" s="226"/>
      <c r="S119" s="226"/>
      <c r="T119" s="227"/>
      <c r="AT119" s="221" t="s">
        <v>157</v>
      </c>
      <c r="AU119" s="221" t="s">
        <v>87</v>
      </c>
      <c r="AV119" s="11" t="s">
        <v>91</v>
      </c>
      <c r="AW119" s="11" t="s">
        <v>45</v>
      </c>
      <c r="AX119" s="11" t="s">
        <v>82</v>
      </c>
      <c r="AY119" s="221" t="s">
        <v>144</v>
      </c>
    </row>
    <row r="120" s="12" customFormat="1">
      <c r="B120" s="228"/>
      <c r="D120" s="215" t="s">
        <v>157</v>
      </c>
      <c r="E120" s="229" t="s">
        <v>5</v>
      </c>
      <c r="F120" s="230" t="s">
        <v>211</v>
      </c>
      <c r="H120" s="231">
        <v>1</v>
      </c>
      <c r="I120" s="232"/>
      <c r="L120" s="228"/>
      <c r="M120" s="233"/>
      <c r="N120" s="234"/>
      <c r="O120" s="234"/>
      <c r="P120" s="234"/>
      <c r="Q120" s="234"/>
      <c r="R120" s="234"/>
      <c r="S120" s="234"/>
      <c r="T120" s="235"/>
      <c r="AT120" s="229" t="s">
        <v>157</v>
      </c>
      <c r="AU120" s="229" t="s">
        <v>87</v>
      </c>
      <c r="AV120" s="12" t="s">
        <v>151</v>
      </c>
      <c r="AW120" s="12" t="s">
        <v>45</v>
      </c>
      <c r="AX120" s="12" t="s">
        <v>87</v>
      </c>
      <c r="AY120" s="229" t="s">
        <v>144</v>
      </c>
    </row>
    <row r="121" s="1" customFormat="1" ht="16.5" customHeight="1">
      <c r="B121" s="202"/>
      <c r="C121" s="203" t="s">
        <v>220</v>
      </c>
      <c r="D121" s="203" t="s">
        <v>146</v>
      </c>
      <c r="E121" s="204" t="s">
        <v>955</v>
      </c>
      <c r="F121" s="205" t="s">
        <v>956</v>
      </c>
      <c r="G121" s="206" t="s">
        <v>914</v>
      </c>
      <c r="H121" s="207">
        <v>1</v>
      </c>
      <c r="I121" s="208"/>
      <c r="J121" s="209">
        <f>ROUND(I121*H121,2)</f>
        <v>0</v>
      </c>
      <c r="K121" s="205" t="s">
        <v>5</v>
      </c>
      <c r="L121" s="47"/>
      <c r="M121" s="210" t="s">
        <v>5</v>
      </c>
      <c r="N121" s="211" t="s">
        <v>53</v>
      </c>
      <c r="O121" s="48"/>
      <c r="P121" s="212">
        <f>O121*H121</f>
        <v>0</v>
      </c>
      <c r="Q121" s="212">
        <v>0</v>
      </c>
      <c r="R121" s="212">
        <f>Q121*H121</f>
        <v>0</v>
      </c>
      <c r="S121" s="212">
        <v>0</v>
      </c>
      <c r="T121" s="213">
        <f>S121*H121</f>
        <v>0</v>
      </c>
      <c r="AR121" s="24" t="s">
        <v>915</v>
      </c>
      <c r="AT121" s="24" t="s">
        <v>146</v>
      </c>
      <c r="AU121" s="24" t="s">
        <v>87</v>
      </c>
      <c r="AY121" s="24" t="s">
        <v>144</v>
      </c>
      <c r="BE121" s="214">
        <f>IF(N121="základní",J121,0)</f>
        <v>0</v>
      </c>
      <c r="BF121" s="214">
        <f>IF(N121="snížená",J121,0)</f>
        <v>0</v>
      </c>
      <c r="BG121" s="214">
        <f>IF(N121="zákl. přenesená",J121,0)</f>
        <v>0</v>
      </c>
      <c r="BH121" s="214">
        <f>IF(N121="sníž. přenesená",J121,0)</f>
        <v>0</v>
      </c>
      <c r="BI121" s="214">
        <f>IF(N121="nulová",J121,0)</f>
        <v>0</v>
      </c>
      <c r="BJ121" s="24" t="s">
        <v>87</v>
      </c>
      <c r="BK121" s="214">
        <f>ROUND(I121*H121,2)</f>
        <v>0</v>
      </c>
      <c r="BL121" s="24" t="s">
        <v>915</v>
      </c>
      <c r="BM121" s="24" t="s">
        <v>957</v>
      </c>
    </row>
    <row r="122" s="1" customFormat="1">
      <c r="B122" s="47"/>
      <c r="D122" s="215" t="s">
        <v>153</v>
      </c>
      <c r="F122" s="216" t="s">
        <v>956</v>
      </c>
      <c r="I122" s="217"/>
      <c r="L122" s="47"/>
      <c r="M122" s="218"/>
      <c r="N122" s="48"/>
      <c r="O122" s="48"/>
      <c r="P122" s="48"/>
      <c r="Q122" s="48"/>
      <c r="R122" s="48"/>
      <c r="S122" s="48"/>
      <c r="T122" s="86"/>
      <c r="AT122" s="24" t="s">
        <v>153</v>
      </c>
      <c r="AU122" s="24" t="s">
        <v>87</v>
      </c>
    </row>
    <row r="123" s="1" customFormat="1">
      <c r="B123" s="47"/>
      <c r="D123" s="215" t="s">
        <v>826</v>
      </c>
      <c r="F123" s="219" t="s">
        <v>958</v>
      </c>
      <c r="I123" s="217"/>
      <c r="L123" s="47"/>
      <c r="M123" s="218"/>
      <c r="N123" s="48"/>
      <c r="O123" s="48"/>
      <c r="P123" s="48"/>
      <c r="Q123" s="48"/>
      <c r="R123" s="48"/>
      <c r="S123" s="48"/>
      <c r="T123" s="86"/>
      <c r="AT123" s="24" t="s">
        <v>826</v>
      </c>
      <c r="AU123" s="24" t="s">
        <v>87</v>
      </c>
    </row>
    <row r="124" s="11" customFormat="1">
      <c r="B124" s="220"/>
      <c r="D124" s="215" t="s">
        <v>157</v>
      </c>
      <c r="E124" s="221" t="s">
        <v>5</v>
      </c>
      <c r="F124" s="222" t="s">
        <v>87</v>
      </c>
      <c r="H124" s="223">
        <v>1</v>
      </c>
      <c r="I124" s="224"/>
      <c r="L124" s="220"/>
      <c r="M124" s="225"/>
      <c r="N124" s="226"/>
      <c r="O124" s="226"/>
      <c r="P124" s="226"/>
      <c r="Q124" s="226"/>
      <c r="R124" s="226"/>
      <c r="S124" s="226"/>
      <c r="T124" s="227"/>
      <c r="AT124" s="221" t="s">
        <v>157</v>
      </c>
      <c r="AU124" s="221" t="s">
        <v>87</v>
      </c>
      <c r="AV124" s="11" t="s">
        <v>91</v>
      </c>
      <c r="AW124" s="11" t="s">
        <v>45</v>
      </c>
      <c r="AX124" s="11" t="s">
        <v>82</v>
      </c>
      <c r="AY124" s="221" t="s">
        <v>144</v>
      </c>
    </row>
    <row r="125" s="12" customFormat="1">
      <c r="B125" s="228"/>
      <c r="D125" s="215" t="s">
        <v>157</v>
      </c>
      <c r="E125" s="229" t="s">
        <v>5</v>
      </c>
      <c r="F125" s="230" t="s">
        <v>211</v>
      </c>
      <c r="H125" s="231">
        <v>1</v>
      </c>
      <c r="I125" s="232"/>
      <c r="L125" s="228"/>
      <c r="M125" s="233"/>
      <c r="N125" s="234"/>
      <c r="O125" s="234"/>
      <c r="P125" s="234"/>
      <c r="Q125" s="234"/>
      <c r="R125" s="234"/>
      <c r="S125" s="234"/>
      <c r="T125" s="235"/>
      <c r="AT125" s="229" t="s">
        <v>157</v>
      </c>
      <c r="AU125" s="229" t="s">
        <v>87</v>
      </c>
      <c r="AV125" s="12" t="s">
        <v>151</v>
      </c>
      <c r="AW125" s="12" t="s">
        <v>45</v>
      </c>
      <c r="AX125" s="12" t="s">
        <v>87</v>
      </c>
      <c r="AY125" s="229" t="s">
        <v>144</v>
      </c>
    </row>
    <row r="126" s="1" customFormat="1" ht="16.5" customHeight="1">
      <c r="B126" s="202"/>
      <c r="C126" s="203" t="s">
        <v>228</v>
      </c>
      <c r="D126" s="203" t="s">
        <v>146</v>
      </c>
      <c r="E126" s="204" t="s">
        <v>959</v>
      </c>
      <c r="F126" s="205" t="s">
        <v>960</v>
      </c>
      <c r="G126" s="206" t="s">
        <v>961</v>
      </c>
      <c r="H126" s="207">
        <v>1</v>
      </c>
      <c r="I126" s="208"/>
      <c r="J126" s="209">
        <f>ROUND(I126*H126,2)</f>
        <v>0</v>
      </c>
      <c r="K126" s="205" t="s">
        <v>5</v>
      </c>
      <c r="L126" s="47"/>
      <c r="M126" s="210" t="s">
        <v>5</v>
      </c>
      <c r="N126" s="211" t="s">
        <v>53</v>
      </c>
      <c r="O126" s="48"/>
      <c r="P126" s="212">
        <f>O126*H126</f>
        <v>0</v>
      </c>
      <c r="Q126" s="212">
        <v>0</v>
      </c>
      <c r="R126" s="212">
        <f>Q126*H126</f>
        <v>0</v>
      </c>
      <c r="S126" s="212">
        <v>0</v>
      </c>
      <c r="T126" s="213">
        <f>S126*H126</f>
        <v>0</v>
      </c>
      <c r="AR126" s="24" t="s">
        <v>915</v>
      </c>
      <c r="AT126" s="24" t="s">
        <v>146</v>
      </c>
      <c r="AU126" s="24" t="s">
        <v>87</v>
      </c>
      <c r="AY126" s="24" t="s">
        <v>144</v>
      </c>
      <c r="BE126" s="214">
        <f>IF(N126="základní",J126,0)</f>
        <v>0</v>
      </c>
      <c r="BF126" s="214">
        <f>IF(N126="snížená",J126,0)</f>
        <v>0</v>
      </c>
      <c r="BG126" s="214">
        <f>IF(N126="zákl. přenesená",J126,0)</f>
        <v>0</v>
      </c>
      <c r="BH126" s="214">
        <f>IF(N126="sníž. přenesená",J126,0)</f>
        <v>0</v>
      </c>
      <c r="BI126" s="214">
        <f>IF(N126="nulová",J126,0)</f>
        <v>0</v>
      </c>
      <c r="BJ126" s="24" t="s">
        <v>87</v>
      </c>
      <c r="BK126" s="214">
        <f>ROUND(I126*H126,2)</f>
        <v>0</v>
      </c>
      <c r="BL126" s="24" t="s">
        <v>915</v>
      </c>
      <c r="BM126" s="24" t="s">
        <v>962</v>
      </c>
    </row>
    <row r="127" s="1" customFormat="1">
      <c r="B127" s="47"/>
      <c r="D127" s="215" t="s">
        <v>153</v>
      </c>
      <c r="F127" s="216" t="s">
        <v>963</v>
      </c>
      <c r="I127" s="217"/>
      <c r="L127" s="47"/>
      <c r="M127" s="218"/>
      <c r="N127" s="48"/>
      <c r="O127" s="48"/>
      <c r="P127" s="48"/>
      <c r="Q127" s="48"/>
      <c r="R127" s="48"/>
      <c r="S127" s="48"/>
      <c r="T127" s="86"/>
      <c r="AT127" s="24" t="s">
        <v>153</v>
      </c>
      <c r="AU127" s="24" t="s">
        <v>87</v>
      </c>
    </row>
    <row r="128" s="1" customFormat="1">
      <c r="B128" s="47"/>
      <c r="D128" s="215" t="s">
        <v>826</v>
      </c>
      <c r="F128" s="219" t="s">
        <v>964</v>
      </c>
      <c r="I128" s="217"/>
      <c r="L128" s="47"/>
      <c r="M128" s="218"/>
      <c r="N128" s="48"/>
      <c r="O128" s="48"/>
      <c r="P128" s="48"/>
      <c r="Q128" s="48"/>
      <c r="R128" s="48"/>
      <c r="S128" s="48"/>
      <c r="T128" s="86"/>
      <c r="AT128" s="24" t="s">
        <v>826</v>
      </c>
      <c r="AU128" s="24" t="s">
        <v>87</v>
      </c>
    </row>
    <row r="129" s="11" customFormat="1">
      <c r="B129" s="220"/>
      <c r="D129" s="215" t="s">
        <v>157</v>
      </c>
      <c r="E129" s="221" t="s">
        <v>5</v>
      </c>
      <c r="F129" s="222" t="s">
        <v>87</v>
      </c>
      <c r="H129" s="223">
        <v>1</v>
      </c>
      <c r="I129" s="224"/>
      <c r="L129" s="220"/>
      <c r="M129" s="225"/>
      <c r="N129" s="226"/>
      <c r="O129" s="226"/>
      <c r="P129" s="226"/>
      <c r="Q129" s="226"/>
      <c r="R129" s="226"/>
      <c r="S129" s="226"/>
      <c r="T129" s="227"/>
      <c r="AT129" s="221" t="s">
        <v>157</v>
      </c>
      <c r="AU129" s="221" t="s">
        <v>87</v>
      </c>
      <c r="AV129" s="11" t="s">
        <v>91</v>
      </c>
      <c r="AW129" s="11" t="s">
        <v>45</v>
      </c>
      <c r="AX129" s="11" t="s">
        <v>82</v>
      </c>
      <c r="AY129" s="221" t="s">
        <v>144</v>
      </c>
    </row>
    <row r="130" s="12" customFormat="1">
      <c r="B130" s="228"/>
      <c r="D130" s="215" t="s">
        <v>157</v>
      </c>
      <c r="E130" s="229" t="s">
        <v>5</v>
      </c>
      <c r="F130" s="230" t="s">
        <v>211</v>
      </c>
      <c r="H130" s="231">
        <v>1</v>
      </c>
      <c r="I130" s="232"/>
      <c r="L130" s="228"/>
      <c r="M130" s="233"/>
      <c r="N130" s="234"/>
      <c r="O130" s="234"/>
      <c r="P130" s="234"/>
      <c r="Q130" s="234"/>
      <c r="R130" s="234"/>
      <c r="S130" s="234"/>
      <c r="T130" s="235"/>
      <c r="AT130" s="229" t="s">
        <v>157</v>
      </c>
      <c r="AU130" s="229" t="s">
        <v>87</v>
      </c>
      <c r="AV130" s="12" t="s">
        <v>151</v>
      </c>
      <c r="AW130" s="12" t="s">
        <v>45</v>
      </c>
      <c r="AX130" s="12" t="s">
        <v>87</v>
      </c>
      <c r="AY130" s="229" t="s">
        <v>144</v>
      </c>
    </row>
    <row r="131" s="1" customFormat="1" ht="16.5" customHeight="1">
      <c r="B131" s="202"/>
      <c r="C131" s="203" t="s">
        <v>237</v>
      </c>
      <c r="D131" s="203" t="s">
        <v>146</v>
      </c>
      <c r="E131" s="204" t="s">
        <v>965</v>
      </c>
      <c r="F131" s="205" t="s">
        <v>966</v>
      </c>
      <c r="G131" s="206" t="s">
        <v>967</v>
      </c>
      <c r="H131" s="207">
        <v>1</v>
      </c>
      <c r="I131" s="208"/>
      <c r="J131" s="209">
        <f>ROUND(I131*H131,2)</f>
        <v>0</v>
      </c>
      <c r="K131" s="205" t="s">
        <v>5</v>
      </c>
      <c r="L131" s="47"/>
      <c r="M131" s="210" t="s">
        <v>5</v>
      </c>
      <c r="N131" s="211" t="s">
        <v>53</v>
      </c>
      <c r="O131" s="48"/>
      <c r="P131" s="212">
        <f>O131*H131</f>
        <v>0</v>
      </c>
      <c r="Q131" s="212">
        <v>0</v>
      </c>
      <c r="R131" s="212">
        <f>Q131*H131</f>
        <v>0</v>
      </c>
      <c r="S131" s="212">
        <v>0</v>
      </c>
      <c r="T131" s="213">
        <f>S131*H131</f>
        <v>0</v>
      </c>
      <c r="AR131" s="24" t="s">
        <v>915</v>
      </c>
      <c r="AT131" s="24" t="s">
        <v>146</v>
      </c>
      <c r="AU131" s="24" t="s">
        <v>87</v>
      </c>
      <c r="AY131" s="24" t="s">
        <v>144</v>
      </c>
      <c r="BE131" s="214">
        <f>IF(N131="základní",J131,0)</f>
        <v>0</v>
      </c>
      <c r="BF131" s="214">
        <f>IF(N131="snížená",J131,0)</f>
        <v>0</v>
      </c>
      <c r="BG131" s="214">
        <f>IF(N131="zákl. přenesená",J131,0)</f>
        <v>0</v>
      </c>
      <c r="BH131" s="214">
        <f>IF(N131="sníž. přenesená",J131,0)</f>
        <v>0</v>
      </c>
      <c r="BI131" s="214">
        <f>IF(N131="nulová",J131,0)</f>
        <v>0</v>
      </c>
      <c r="BJ131" s="24" t="s">
        <v>87</v>
      </c>
      <c r="BK131" s="214">
        <f>ROUND(I131*H131,2)</f>
        <v>0</v>
      </c>
      <c r="BL131" s="24" t="s">
        <v>915</v>
      </c>
      <c r="BM131" s="24" t="s">
        <v>968</v>
      </c>
    </row>
    <row r="132" s="1" customFormat="1">
      <c r="B132" s="47"/>
      <c r="D132" s="215" t="s">
        <v>153</v>
      </c>
      <c r="F132" s="216" t="s">
        <v>966</v>
      </c>
      <c r="I132" s="217"/>
      <c r="L132" s="47"/>
      <c r="M132" s="218"/>
      <c r="N132" s="48"/>
      <c r="O132" s="48"/>
      <c r="P132" s="48"/>
      <c r="Q132" s="48"/>
      <c r="R132" s="48"/>
      <c r="S132" s="48"/>
      <c r="T132" s="86"/>
      <c r="AT132" s="24" t="s">
        <v>153</v>
      </c>
      <c r="AU132" s="24" t="s">
        <v>87</v>
      </c>
    </row>
    <row r="133" s="1" customFormat="1">
      <c r="B133" s="47"/>
      <c r="D133" s="215" t="s">
        <v>826</v>
      </c>
      <c r="F133" s="219" t="s">
        <v>969</v>
      </c>
      <c r="I133" s="217"/>
      <c r="L133" s="47"/>
      <c r="M133" s="218"/>
      <c r="N133" s="48"/>
      <c r="O133" s="48"/>
      <c r="P133" s="48"/>
      <c r="Q133" s="48"/>
      <c r="R133" s="48"/>
      <c r="S133" s="48"/>
      <c r="T133" s="86"/>
      <c r="AT133" s="24" t="s">
        <v>826</v>
      </c>
      <c r="AU133" s="24" t="s">
        <v>87</v>
      </c>
    </row>
    <row r="134" s="11" customFormat="1">
      <c r="B134" s="220"/>
      <c r="D134" s="215" t="s">
        <v>157</v>
      </c>
      <c r="E134" s="221" t="s">
        <v>5</v>
      </c>
      <c r="F134" s="222" t="s">
        <v>87</v>
      </c>
      <c r="H134" s="223">
        <v>1</v>
      </c>
      <c r="I134" s="224"/>
      <c r="L134" s="220"/>
      <c r="M134" s="225"/>
      <c r="N134" s="226"/>
      <c r="O134" s="226"/>
      <c r="P134" s="226"/>
      <c r="Q134" s="226"/>
      <c r="R134" s="226"/>
      <c r="S134" s="226"/>
      <c r="T134" s="227"/>
      <c r="AT134" s="221" t="s">
        <v>157</v>
      </c>
      <c r="AU134" s="221" t="s">
        <v>87</v>
      </c>
      <c r="AV134" s="11" t="s">
        <v>91</v>
      </c>
      <c r="AW134" s="11" t="s">
        <v>45</v>
      </c>
      <c r="AX134" s="11" t="s">
        <v>82</v>
      </c>
      <c r="AY134" s="221" t="s">
        <v>144</v>
      </c>
    </row>
    <row r="135" s="12" customFormat="1">
      <c r="B135" s="228"/>
      <c r="D135" s="215" t="s">
        <v>157</v>
      </c>
      <c r="E135" s="229" t="s">
        <v>5</v>
      </c>
      <c r="F135" s="230" t="s">
        <v>211</v>
      </c>
      <c r="H135" s="231">
        <v>1</v>
      </c>
      <c r="I135" s="232"/>
      <c r="L135" s="228"/>
      <c r="M135" s="233"/>
      <c r="N135" s="234"/>
      <c r="O135" s="234"/>
      <c r="P135" s="234"/>
      <c r="Q135" s="234"/>
      <c r="R135" s="234"/>
      <c r="S135" s="234"/>
      <c r="T135" s="235"/>
      <c r="AT135" s="229" t="s">
        <v>157</v>
      </c>
      <c r="AU135" s="229" t="s">
        <v>87</v>
      </c>
      <c r="AV135" s="12" t="s">
        <v>151</v>
      </c>
      <c r="AW135" s="12" t="s">
        <v>45</v>
      </c>
      <c r="AX135" s="12" t="s">
        <v>87</v>
      </c>
      <c r="AY135" s="229" t="s">
        <v>144</v>
      </c>
    </row>
    <row r="136" s="1" customFormat="1" ht="16.5" customHeight="1">
      <c r="B136" s="202"/>
      <c r="C136" s="203" t="s">
        <v>243</v>
      </c>
      <c r="D136" s="203" t="s">
        <v>146</v>
      </c>
      <c r="E136" s="204" t="s">
        <v>970</v>
      </c>
      <c r="F136" s="205" t="s">
        <v>971</v>
      </c>
      <c r="G136" s="206" t="s">
        <v>914</v>
      </c>
      <c r="H136" s="207">
        <v>1</v>
      </c>
      <c r="I136" s="208"/>
      <c r="J136" s="209">
        <f>ROUND(I136*H136,2)</f>
        <v>0</v>
      </c>
      <c r="K136" s="205" t="s">
        <v>5</v>
      </c>
      <c r="L136" s="47"/>
      <c r="M136" s="210" t="s">
        <v>5</v>
      </c>
      <c r="N136" s="211" t="s">
        <v>53</v>
      </c>
      <c r="O136" s="48"/>
      <c r="P136" s="212">
        <f>O136*H136</f>
        <v>0</v>
      </c>
      <c r="Q136" s="212">
        <v>0</v>
      </c>
      <c r="R136" s="212">
        <f>Q136*H136</f>
        <v>0</v>
      </c>
      <c r="S136" s="212">
        <v>0</v>
      </c>
      <c r="T136" s="213">
        <f>S136*H136</f>
        <v>0</v>
      </c>
      <c r="AR136" s="24" t="s">
        <v>915</v>
      </c>
      <c r="AT136" s="24" t="s">
        <v>146</v>
      </c>
      <c r="AU136" s="24" t="s">
        <v>87</v>
      </c>
      <c r="AY136" s="24" t="s">
        <v>144</v>
      </c>
      <c r="BE136" s="214">
        <f>IF(N136="základní",J136,0)</f>
        <v>0</v>
      </c>
      <c r="BF136" s="214">
        <f>IF(N136="snížená",J136,0)</f>
        <v>0</v>
      </c>
      <c r="BG136" s="214">
        <f>IF(N136="zákl. přenesená",J136,0)</f>
        <v>0</v>
      </c>
      <c r="BH136" s="214">
        <f>IF(N136="sníž. přenesená",J136,0)</f>
        <v>0</v>
      </c>
      <c r="BI136" s="214">
        <f>IF(N136="nulová",J136,0)</f>
        <v>0</v>
      </c>
      <c r="BJ136" s="24" t="s">
        <v>87</v>
      </c>
      <c r="BK136" s="214">
        <f>ROUND(I136*H136,2)</f>
        <v>0</v>
      </c>
      <c r="BL136" s="24" t="s">
        <v>915</v>
      </c>
      <c r="BM136" s="24" t="s">
        <v>972</v>
      </c>
    </row>
    <row r="137" s="1" customFormat="1">
      <c r="B137" s="47"/>
      <c r="D137" s="215" t="s">
        <v>153</v>
      </c>
      <c r="F137" s="216" t="s">
        <v>973</v>
      </c>
      <c r="I137" s="217"/>
      <c r="L137" s="47"/>
      <c r="M137" s="218"/>
      <c r="N137" s="48"/>
      <c r="O137" s="48"/>
      <c r="P137" s="48"/>
      <c r="Q137" s="48"/>
      <c r="R137" s="48"/>
      <c r="S137" s="48"/>
      <c r="T137" s="86"/>
      <c r="AT137" s="24" t="s">
        <v>153</v>
      </c>
      <c r="AU137" s="24" t="s">
        <v>87</v>
      </c>
    </row>
    <row r="138" s="1" customFormat="1">
      <c r="B138" s="47"/>
      <c r="D138" s="215" t="s">
        <v>826</v>
      </c>
      <c r="F138" s="219" t="s">
        <v>974</v>
      </c>
      <c r="I138" s="217"/>
      <c r="L138" s="47"/>
      <c r="M138" s="218"/>
      <c r="N138" s="48"/>
      <c r="O138" s="48"/>
      <c r="P138" s="48"/>
      <c r="Q138" s="48"/>
      <c r="R138" s="48"/>
      <c r="S138" s="48"/>
      <c r="T138" s="86"/>
      <c r="AT138" s="24" t="s">
        <v>826</v>
      </c>
      <c r="AU138" s="24" t="s">
        <v>87</v>
      </c>
    </row>
    <row r="139" s="11" customFormat="1">
      <c r="B139" s="220"/>
      <c r="D139" s="215" t="s">
        <v>157</v>
      </c>
      <c r="E139" s="221" t="s">
        <v>5</v>
      </c>
      <c r="F139" s="222" t="s">
        <v>87</v>
      </c>
      <c r="H139" s="223">
        <v>1</v>
      </c>
      <c r="I139" s="224"/>
      <c r="L139" s="220"/>
      <c r="M139" s="225"/>
      <c r="N139" s="226"/>
      <c r="O139" s="226"/>
      <c r="P139" s="226"/>
      <c r="Q139" s="226"/>
      <c r="R139" s="226"/>
      <c r="S139" s="226"/>
      <c r="T139" s="227"/>
      <c r="AT139" s="221" t="s">
        <v>157</v>
      </c>
      <c r="AU139" s="221" t="s">
        <v>87</v>
      </c>
      <c r="AV139" s="11" t="s">
        <v>91</v>
      </c>
      <c r="AW139" s="11" t="s">
        <v>45</v>
      </c>
      <c r="AX139" s="11" t="s">
        <v>82</v>
      </c>
      <c r="AY139" s="221" t="s">
        <v>144</v>
      </c>
    </row>
    <row r="140" s="12" customFormat="1">
      <c r="B140" s="228"/>
      <c r="D140" s="215" t="s">
        <v>157</v>
      </c>
      <c r="E140" s="229" t="s">
        <v>5</v>
      </c>
      <c r="F140" s="230" t="s">
        <v>211</v>
      </c>
      <c r="H140" s="231">
        <v>1</v>
      </c>
      <c r="I140" s="232"/>
      <c r="L140" s="228"/>
      <c r="M140" s="233"/>
      <c r="N140" s="234"/>
      <c r="O140" s="234"/>
      <c r="P140" s="234"/>
      <c r="Q140" s="234"/>
      <c r="R140" s="234"/>
      <c r="S140" s="234"/>
      <c r="T140" s="235"/>
      <c r="AT140" s="229" t="s">
        <v>157</v>
      </c>
      <c r="AU140" s="229" t="s">
        <v>87</v>
      </c>
      <c r="AV140" s="12" t="s">
        <v>151</v>
      </c>
      <c r="AW140" s="12" t="s">
        <v>45</v>
      </c>
      <c r="AX140" s="12" t="s">
        <v>87</v>
      </c>
      <c r="AY140" s="229" t="s">
        <v>144</v>
      </c>
    </row>
    <row r="141" s="1" customFormat="1" ht="16.5" customHeight="1">
      <c r="B141" s="202"/>
      <c r="C141" s="203" t="s">
        <v>250</v>
      </c>
      <c r="D141" s="203" t="s">
        <v>146</v>
      </c>
      <c r="E141" s="204" t="s">
        <v>975</v>
      </c>
      <c r="F141" s="205" t="s">
        <v>976</v>
      </c>
      <c r="G141" s="206" t="s">
        <v>914</v>
      </c>
      <c r="H141" s="207">
        <v>1</v>
      </c>
      <c r="I141" s="208"/>
      <c r="J141" s="209">
        <f>ROUND(I141*H141,2)</f>
        <v>0</v>
      </c>
      <c r="K141" s="205" t="s">
        <v>5</v>
      </c>
      <c r="L141" s="47"/>
      <c r="M141" s="210" t="s">
        <v>5</v>
      </c>
      <c r="N141" s="211" t="s">
        <v>53</v>
      </c>
      <c r="O141" s="48"/>
      <c r="P141" s="212">
        <f>O141*H141</f>
        <v>0</v>
      </c>
      <c r="Q141" s="212">
        <v>0</v>
      </c>
      <c r="R141" s="212">
        <f>Q141*H141</f>
        <v>0</v>
      </c>
      <c r="S141" s="212">
        <v>0</v>
      </c>
      <c r="T141" s="213">
        <f>S141*H141</f>
        <v>0</v>
      </c>
      <c r="AR141" s="24" t="s">
        <v>915</v>
      </c>
      <c r="AT141" s="24" t="s">
        <v>146</v>
      </c>
      <c r="AU141" s="24" t="s">
        <v>87</v>
      </c>
      <c r="AY141" s="24" t="s">
        <v>144</v>
      </c>
      <c r="BE141" s="214">
        <f>IF(N141="základní",J141,0)</f>
        <v>0</v>
      </c>
      <c r="BF141" s="214">
        <f>IF(N141="snížená",J141,0)</f>
        <v>0</v>
      </c>
      <c r="BG141" s="214">
        <f>IF(N141="zákl. přenesená",J141,0)</f>
        <v>0</v>
      </c>
      <c r="BH141" s="214">
        <f>IF(N141="sníž. přenesená",J141,0)</f>
        <v>0</v>
      </c>
      <c r="BI141" s="214">
        <f>IF(N141="nulová",J141,0)</f>
        <v>0</v>
      </c>
      <c r="BJ141" s="24" t="s">
        <v>87</v>
      </c>
      <c r="BK141" s="214">
        <f>ROUND(I141*H141,2)</f>
        <v>0</v>
      </c>
      <c r="BL141" s="24" t="s">
        <v>915</v>
      </c>
      <c r="BM141" s="24" t="s">
        <v>977</v>
      </c>
    </row>
    <row r="142" s="1" customFormat="1">
      <c r="B142" s="47"/>
      <c r="D142" s="215" t="s">
        <v>153</v>
      </c>
      <c r="F142" s="216" t="s">
        <v>978</v>
      </c>
      <c r="I142" s="217"/>
      <c r="L142" s="47"/>
      <c r="M142" s="218"/>
      <c r="N142" s="48"/>
      <c r="O142" s="48"/>
      <c r="P142" s="48"/>
      <c r="Q142" s="48"/>
      <c r="R142" s="48"/>
      <c r="S142" s="48"/>
      <c r="T142" s="86"/>
      <c r="AT142" s="24" t="s">
        <v>153</v>
      </c>
      <c r="AU142" s="24" t="s">
        <v>87</v>
      </c>
    </row>
    <row r="143" s="11" customFormat="1">
      <c r="B143" s="220"/>
      <c r="D143" s="215" t="s">
        <v>157</v>
      </c>
      <c r="E143" s="221" t="s">
        <v>5</v>
      </c>
      <c r="F143" s="222" t="s">
        <v>87</v>
      </c>
      <c r="H143" s="223">
        <v>1</v>
      </c>
      <c r="I143" s="224"/>
      <c r="L143" s="220"/>
      <c r="M143" s="225"/>
      <c r="N143" s="226"/>
      <c r="O143" s="226"/>
      <c r="P143" s="226"/>
      <c r="Q143" s="226"/>
      <c r="R143" s="226"/>
      <c r="S143" s="226"/>
      <c r="T143" s="227"/>
      <c r="AT143" s="221" t="s">
        <v>157</v>
      </c>
      <c r="AU143" s="221" t="s">
        <v>87</v>
      </c>
      <c r="AV143" s="11" t="s">
        <v>91</v>
      </c>
      <c r="AW143" s="11" t="s">
        <v>45</v>
      </c>
      <c r="AX143" s="11" t="s">
        <v>82</v>
      </c>
      <c r="AY143" s="221" t="s">
        <v>144</v>
      </c>
    </row>
    <row r="144" s="12" customFormat="1">
      <c r="B144" s="228"/>
      <c r="D144" s="215" t="s">
        <v>157</v>
      </c>
      <c r="E144" s="229" t="s">
        <v>5</v>
      </c>
      <c r="F144" s="230" t="s">
        <v>211</v>
      </c>
      <c r="H144" s="231">
        <v>1</v>
      </c>
      <c r="I144" s="232"/>
      <c r="L144" s="228"/>
      <c r="M144" s="233"/>
      <c r="N144" s="234"/>
      <c r="O144" s="234"/>
      <c r="P144" s="234"/>
      <c r="Q144" s="234"/>
      <c r="R144" s="234"/>
      <c r="S144" s="234"/>
      <c r="T144" s="235"/>
      <c r="AT144" s="229" t="s">
        <v>157</v>
      </c>
      <c r="AU144" s="229" t="s">
        <v>87</v>
      </c>
      <c r="AV144" s="12" t="s">
        <v>151</v>
      </c>
      <c r="AW144" s="12" t="s">
        <v>45</v>
      </c>
      <c r="AX144" s="12" t="s">
        <v>87</v>
      </c>
      <c r="AY144" s="229" t="s">
        <v>144</v>
      </c>
    </row>
    <row r="145" s="1" customFormat="1" ht="16.5" customHeight="1">
      <c r="B145" s="202"/>
      <c r="C145" s="203" t="s">
        <v>11</v>
      </c>
      <c r="D145" s="203" t="s">
        <v>146</v>
      </c>
      <c r="E145" s="204" t="s">
        <v>979</v>
      </c>
      <c r="F145" s="205" t="s">
        <v>980</v>
      </c>
      <c r="G145" s="206" t="s">
        <v>914</v>
      </c>
      <c r="H145" s="207">
        <v>1</v>
      </c>
      <c r="I145" s="208"/>
      <c r="J145" s="209">
        <f>ROUND(I145*H145,2)</f>
        <v>0</v>
      </c>
      <c r="K145" s="205" t="s">
        <v>5</v>
      </c>
      <c r="L145" s="47"/>
      <c r="M145" s="210" t="s">
        <v>5</v>
      </c>
      <c r="N145" s="211" t="s">
        <v>53</v>
      </c>
      <c r="O145" s="48"/>
      <c r="P145" s="212">
        <f>O145*H145</f>
        <v>0</v>
      </c>
      <c r="Q145" s="212">
        <v>0</v>
      </c>
      <c r="R145" s="212">
        <f>Q145*H145</f>
        <v>0</v>
      </c>
      <c r="S145" s="212">
        <v>0</v>
      </c>
      <c r="T145" s="213">
        <f>S145*H145</f>
        <v>0</v>
      </c>
      <c r="AR145" s="24" t="s">
        <v>915</v>
      </c>
      <c r="AT145" s="24" t="s">
        <v>146</v>
      </c>
      <c r="AU145" s="24" t="s">
        <v>87</v>
      </c>
      <c r="AY145" s="24" t="s">
        <v>144</v>
      </c>
      <c r="BE145" s="214">
        <f>IF(N145="základní",J145,0)</f>
        <v>0</v>
      </c>
      <c r="BF145" s="214">
        <f>IF(N145="snížená",J145,0)</f>
        <v>0</v>
      </c>
      <c r="BG145" s="214">
        <f>IF(N145="zákl. přenesená",J145,0)</f>
        <v>0</v>
      </c>
      <c r="BH145" s="214">
        <f>IF(N145="sníž. přenesená",J145,0)</f>
        <v>0</v>
      </c>
      <c r="BI145" s="214">
        <f>IF(N145="nulová",J145,0)</f>
        <v>0</v>
      </c>
      <c r="BJ145" s="24" t="s">
        <v>87</v>
      </c>
      <c r="BK145" s="214">
        <f>ROUND(I145*H145,2)</f>
        <v>0</v>
      </c>
      <c r="BL145" s="24" t="s">
        <v>915</v>
      </c>
      <c r="BM145" s="24" t="s">
        <v>981</v>
      </c>
    </row>
    <row r="146" s="1" customFormat="1">
      <c r="B146" s="47"/>
      <c r="D146" s="215" t="s">
        <v>153</v>
      </c>
      <c r="F146" s="216" t="s">
        <v>982</v>
      </c>
      <c r="I146" s="217"/>
      <c r="L146" s="47"/>
      <c r="M146" s="218"/>
      <c r="N146" s="48"/>
      <c r="O146" s="48"/>
      <c r="P146" s="48"/>
      <c r="Q146" s="48"/>
      <c r="R146" s="48"/>
      <c r="S146" s="48"/>
      <c r="T146" s="86"/>
      <c r="AT146" s="24" t="s">
        <v>153</v>
      </c>
      <c r="AU146" s="24" t="s">
        <v>87</v>
      </c>
    </row>
    <row r="147" s="1" customFormat="1">
      <c r="B147" s="47"/>
      <c r="D147" s="215" t="s">
        <v>826</v>
      </c>
      <c r="F147" s="219" t="s">
        <v>983</v>
      </c>
      <c r="I147" s="217"/>
      <c r="L147" s="47"/>
      <c r="M147" s="218"/>
      <c r="N147" s="48"/>
      <c r="O147" s="48"/>
      <c r="P147" s="48"/>
      <c r="Q147" s="48"/>
      <c r="R147" s="48"/>
      <c r="S147" s="48"/>
      <c r="T147" s="86"/>
      <c r="AT147" s="24" t="s">
        <v>826</v>
      </c>
      <c r="AU147" s="24" t="s">
        <v>87</v>
      </c>
    </row>
    <row r="148" s="11" customFormat="1">
      <c r="B148" s="220"/>
      <c r="D148" s="215" t="s">
        <v>157</v>
      </c>
      <c r="E148" s="221" t="s">
        <v>5</v>
      </c>
      <c r="F148" s="222" t="s">
        <v>87</v>
      </c>
      <c r="H148" s="223">
        <v>1</v>
      </c>
      <c r="I148" s="224"/>
      <c r="L148" s="220"/>
      <c r="M148" s="225"/>
      <c r="N148" s="226"/>
      <c r="O148" s="226"/>
      <c r="P148" s="226"/>
      <c r="Q148" s="226"/>
      <c r="R148" s="226"/>
      <c r="S148" s="226"/>
      <c r="T148" s="227"/>
      <c r="AT148" s="221" t="s">
        <v>157</v>
      </c>
      <c r="AU148" s="221" t="s">
        <v>87</v>
      </c>
      <c r="AV148" s="11" t="s">
        <v>91</v>
      </c>
      <c r="AW148" s="11" t="s">
        <v>45</v>
      </c>
      <c r="AX148" s="11" t="s">
        <v>82</v>
      </c>
      <c r="AY148" s="221" t="s">
        <v>144</v>
      </c>
    </row>
    <row r="149" s="12" customFormat="1">
      <c r="B149" s="228"/>
      <c r="D149" s="215" t="s">
        <v>157</v>
      </c>
      <c r="E149" s="229" t="s">
        <v>5</v>
      </c>
      <c r="F149" s="230" t="s">
        <v>211</v>
      </c>
      <c r="H149" s="231">
        <v>1</v>
      </c>
      <c r="I149" s="232"/>
      <c r="L149" s="228"/>
      <c r="M149" s="253"/>
      <c r="N149" s="254"/>
      <c r="O149" s="254"/>
      <c r="P149" s="254"/>
      <c r="Q149" s="254"/>
      <c r="R149" s="254"/>
      <c r="S149" s="254"/>
      <c r="T149" s="255"/>
      <c r="AT149" s="229" t="s">
        <v>157</v>
      </c>
      <c r="AU149" s="229" t="s">
        <v>87</v>
      </c>
      <c r="AV149" s="12" t="s">
        <v>151</v>
      </c>
      <c r="AW149" s="12" t="s">
        <v>45</v>
      </c>
      <c r="AX149" s="12" t="s">
        <v>87</v>
      </c>
      <c r="AY149" s="229" t="s">
        <v>144</v>
      </c>
    </row>
    <row r="150" s="1" customFormat="1" ht="6.96" customHeight="1">
      <c r="B150" s="68"/>
      <c r="C150" s="69"/>
      <c r="D150" s="69"/>
      <c r="E150" s="69"/>
      <c r="F150" s="69"/>
      <c r="G150" s="69"/>
      <c r="H150" s="69"/>
      <c r="I150" s="154"/>
      <c r="J150" s="69"/>
      <c r="K150" s="69"/>
      <c r="L150" s="47"/>
    </row>
  </sheetData>
  <autoFilter ref="C76:K149"/>
  <mergeCells count="10">
    <mergeCell ref="E7:H7"/>
    <mergeCell ref="E9:H9"/>
    <mergeCell ref="E24:H24"/>
    <mergeCell ref="E45:H45"/>
    <mergeCell ref="E47:H47"/>
    <mergeCell ref="J51:J52"/>
    <mergeCell ref="E67:H67"/>
    <mergeCell ref="E69:H69"/>
    <mergeCell ref="G1:H1"/>
    <mergeCell ref="L2:V2"/>
  </mergeCells>
  <hyperlinks>
    <hyperlink ref="F1:G1" location="C2" display="1) Krycí list soupisu"/>
    <hyperlink ref="G1:H1" location="C54" display="2) Rekapitulace"/>
    <hyperlink ref="J1" location="C76" display="3) Soupis prací"/>
    <hyperlink ref="L1:V1" location="'Rekapitulace stavby'!C2" display="Rekapitulace stavb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pane activePane="bottomLeft" state="frozen" topLeftCell="A2" ySplit="1"/>
    </sheetView>
  </sheetViews>
  <cols>
    <col min="1" max="1" width="8.33" customWidth="1"/>
    <col min="2" max="2" width="1.67" customWidth="1"/>
    <col min="3" max="3" width="4.17" customWidth="1"/>
    <col min="4" max="4" width="4.33" customWidth="1"/>
    <col min="5" max="5" width="17.17" customWidth="1"/>
    <col min="6" max="6" width="75" customWidth="1"/>
    <col min="7" max="7" width="8.67" customWidth="1"/>
    <col min="8" max="8" width="11.17" customWidth="1"/>
    <col min="9" max="9" width="12.67" style="123" customWidth="1"/>
    <col min="10" max="10" width="23.5" customWidth="1"/>
    <col min="11" max="11" width="15.5" customWidth="1"/>
    <col min="13" max="13" width="9.33" hidden="1"/>
    <col min="14" max="14" width="9.33" hidden="1"/>
    <col min="15" max="15" width="9.33" hidden="1"/>
    <col min="16" max="16" width="9.33" hidden="1"/>
    <col min="17" max="17" width="9.33" hidden="1"/>
    <col min="18" max="18" width="9.33" hidden="1"/>
    <col min="19" max="19" width="8.17" hidden="1" customWidth="1"/>
    <col min="20" max="20" width="29.67" hidden="1" customWidth="1"/>
    <col min="21" max="21" width="16.33" hidden="1" customWidth="1"/>
    <col min="22" max="22" width="12.33" customWidth="1"/>
    <col min="23" max="23" width="16.33" customWidth="1"/>
    <col min="24" max="24" width="12.33" customWidth="1"/>
    <col min="25" max="25" width="15" customWidth="1"/>
    <col min="26" max="26" width="11" customWidth="1"/>
    <col min="27" max="27" width="15" customWidth="1"/>
    <col min="28" max="28" width="16.33" customWidth="1"/>
    <col min="29" max="29" width="11" customWidth="1"/>
    <col min="30" max="30" width="15" customWidth="1"/>
    <col min="31" max="31" width="16.33" customWidth="1"/>
    <col min="44" max="44" width="9.33" hidden="1"/>
    <col min="45" max="45" width="9.33" hidden="1"/>
    <col min="46" max="46" width="9.33" hidden="1"/>
    <col min="47" max="47" width="9.33" hidden="1"/>
    <col min="48" max="48" width="9.33" hidden="1"/>
    <col min="49" max="49" width="9.33" hidden="1"/>
    <col min="50" max="50" width="9.33" hidden="1"/>
    <col min="51" max="51" width="9.33" hidden="1"/>
    <col min="52" max="52" width="9.33" hidden="1"/>
    <col min="53" max="53" width="9.33" hidden="1"/>
    <col min="54" max="54" width="9.33" hidden="1"/>
    <col min="55" max="55" width="9.33" hidden="1"/>
    <col min="56" max="56" width="9.33" hidden="1"/>
    <col min="57" max="57" width="9.33" hidden="1"/>
    <col min="58" max="58" width="9.33" hidden="1"/>
    <col min="59" max="59" width="9.33" hidden="1"/>
    <col min="60" max="60" width="9.33" hidden="1"/>
    <col min="61" max="61" width="9.33" hidden="1"/>
    <col min="62" max="62" width="9.33" hidden="1"/>
    <col min="63" max="63" width="9.33" hidden="1"/>
    <col min="64" max="64" width="9.33" hidden="1"/>
    <col min="65" max="65" width="9.33" hidden="1"/>
  </cols>
  <sheetData>
    <row r="1" ht="21.84" customHeight="1">
      <c r="A1" s="20"/>
      <c r="B1" s="124"/>
      <c r="C1" s="124"/>
      <c r="D1" s="125" t="s">
        <v>1</v>
      </c>
      <c r="E1" s="124"/>
      <c r="F1" s="126" t="s">
        <v>101</v>
      </c>
      <c r="G1" s="126" t="s">
        <v>102</v>
      </c>
      <c r="H1" s="126"/>
      <c r="I1" s="127"/>
      <c r="J1" s="126" t="s">
        <v>103</v>
      </c>
      <c r="K1" s="125" t="s">
        <v>104</v>
      </c>
      <c r="L1" s="126" t="s">
        <v>105</v>
      </c>
      <c r="M1" s="126"/>
      <c r="N1" s="126"/>
      <c r="O1" s="126"/>
      <c r="P1" s="126"/>
      <c r="Q1" s="126"/>
      <c r="R1" s="126"/>
      <c r="S1" s="126"/>
      <c r="T1" s="126"/>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ht="36.96" customHeight="1">
      <c r="L2" s="23" t="s">
        <v>8</v>
      </c>
      <c r="AT2" s="24" t="s">
        <v>100</v>
      </c>
    </row>
    <row r="3" ht="6.96" customHeight="1">
      <c r="B3" s="25"/>
      <c r="C3" s="26"/>
      <c r="D3" s="26"/>
      <c r="E3" s="26"/>
      <c r="F3" s="26"/>
      <c r="G3" s="26"/>
      <c r="H3" s="26"/>
      <c r="I3" s="128"/>
      <c r="J3" s="26"/>
      <c r="K3" s="27"/>
      <c r="AT3" s="24" t="s">
        <v>91</v>
      </c>
    </row>
    <row r="4" ht="36.96" customHeight="1">
      <c r="B4" s="28"/>
      <c r="C4" s="29"/>
      <c r="D4" s="30" t="s">
        <v>106</v>
      </c>
      <c r="E4" s="29"/>
      <c r="F4" s="29"/>
      <c r="G4" s="29"/>
      <c r="H4" s="29"/>
      <c r="I4" s="129"/>
      <c r="J4" s="29"/>
      <c r="K4" s="31"/>
      <c r="M4" s="32" t="s">
        <v>13</v>
      </c>
      <c r="AT4" s="24" t="s">
        <v>6</v>
      </c>
    </row>
    <row r="5" ht="6.96" customHeight="1">
      <c r="B5" s="28"/>
      <c r="C5" s="29"/>
      <c r="D5" s="29"/>
      <c r="E5" s="29"/>
      <c r="F5" s="29"/>
      <c r="G5" s="29"/>
      <c r="H5" s="29"/>
      <c r="I5" s="129"/>
      <c r="J5" s="29"/>
      <c r="K5" s="31"/>
    </row>
    <row r="6">
      <c r="B6" s="28"/>
      <c r="C6" s="29"/>
      <c r="D6" s="40" t="s">
        <v>19</v>
      </c>
      <c r="E6" s="29"/>
      <c r="F6" s="29"/>
      <c r="G6" s="29"/>
      <c r="H6" s="29"/>
      <c r="I6" s="129"/>
      <c r="J6" s="29"/>
      <c r="K6" s="31"/>
    </row>
    <row r="7" ht="16.5" customHeight="1">
      <c r="B7" s="28"/>
      <c r="C7" s="29"/>
      <c r="D7" s="29"/>
      <c r="E7" s="130" t="str">
        <f>'Rekapitulace stavby'!K6</f>
        <v>Lávka přes Sitku na trase Štěpánov - Olomouc - Černovír</v>
      </c>
      <c r="F7" s="40"/>
      <c r="G7" s="40"/>
      <c r="H7" s="40"/>
      <c r="I7" s="129"/>
      <c r="J7" s="29"/>
      <c r="K7" s="31"/>
    </row>
    <row r="8" s="1" customFormat="1">
      <c r="B8" s="47"/>
      <c r="C8" s="48"/>
      <c r="D8" s="40" t="s">
        <v>107</v>
      </c>
      <c r="E8" s="48"/>
      <c r="F8" s="48"/>
      <c r="G8" s="48"/>
      <c r="H8" s="48"/>
      <c r="I8" s="131"/>
      <c r="J8" s="48"/>
      <c r="K8" s="52"/>
    </row>
    <row r="9" s="1" customFormat="1" ht="36.96" customHeight="1">
      <c r="B9" s="47"/>
      <c r="C9" s="48"/>
      <c r="D9" s="48"/>
      <c r="E9" s="132" t="s">
        <v>984</v>
      </c>
      <c r="F9" s="48"/>
      <c r="G9" s="48"/>
      <c r="H9" s="48"/>
      <c r="I9" s="131"/>
      <c r="J9" s="48"/>
      <c r="K9" s="52"/>
    </row>
    <row r="10" s="1" customFormat="1">
      <c r="B10" s="47"/>
      <c r="C10" s="48"/>
      <c r="D10" s="48"/>
      <c r="E10" s="48"/>
      <c r="F10" s="48"/>
      <c r="G10" s="48"/>
      <c r="H10" s="48"/>
      <c r="I10" s="131"/>
      <c r="J10" s="48"/>
      <c r="K10" s="52"/>
    </row>
    <row r="11" s="1" customFormat="1" ht="14.4" customHeight="1">
      <c r="B11" s="47"/>
      <c r="C11" s="48"/>
      <c r="D11" s="40" t="s">
        <v>21</v>
      </c>
      <c r="E11" s="48"/>
      <c r="F11" s="35" t="s">
        <v>96</v>
      </c>
      <c r="G11" s="48"/>
      <c r="H11" s="48"/>
      <c r="I11" s="133" t="s">
        <v>23</v>
      </c>
      <c r="J11" s="35" t="s">
        <v>109</v>
      </c>
      <c r="K11" s="52"/>
    </row>
    <row r="12" s="1" customFormat="1" ht="14.4" customHeight="1">
      <c r="B12" s="47"/>
      <c r="C12" s="48"/>
      <c r="D12" s="40" t="s">
        <v>25</v>
      </c>
      <c r="E12" s="48"/>
      <c r="F12" s="35" t="s">
        <v>26</v>
      </c>
      <c r="G12" s="48"/>
      <c r="H12" s="48"/>
      <c r="I12" s="133" t="s">
        <v>27</v>
      </c>
      <c r="J12" s="134" t="str">
        <f>'Rekapitulace stavby'!AN8</f>
        <v>5. 11. 2018</v>
      </c>
      <c r="K12" s="52"/>
    </row>
    <row r="13" s="1" customFormat="1" ht="21.84" customHeight="1">
      <c r="B13" s="47"/>
      <c r="C13" s="48"/>
      <c r="D13" s="34" t="s">
        <v>29</v>
      </c>
      <c r="E13" s="48"/>
      <c r="F13" s="42" t="s">
        <v>30</v>
      </c>
      <c r="G13" s="48"/>
      <c r="H13" s="48"/>
      <c r="I13" s="135" t="s">
        <v>31</v>
      </c>
      <c r="J13" s="42" t="s">
        <v>32</v>
      </c>
      <c r="K13" s="52"/>
    </row>
    <row r="14" s="1" customFormat="1" ht="14.4" customHeight="1">
      <c r="B14" s="47"/>
      <c r="C14" s="48"/>
      <c r="D14" s="40" t="s">
        <v>33</v>
      </c>
      <c r="E14" s="48"/>
      <c r="F14" s="48"/>
      <c r="G14" s="48"/>
      <c r="H14" s="48"/>
      <c r="I14" s="133" t="s">
        <v>34</v>
      </c>
      <c r="J14" s="35" t="s">
        <v>35</v>
      </c>
      <c r="K14" s="52"/>
    </row>
    <row r="15" s="1" customFormat="1" ht="18" customHeight="1">
      <c r="B15" s="47"/>
      <c r="C15" s="48"/>
      <c r="D15" s="48"/>
      <c r="E15" s="35" t="s">
        <v>36</v>
      </c>
      <c r="F15" s="48"/>
      <c r="G15" s="48"/>
      <c r="H15" s="48"/>
      <c r="I15" s="133" t="s">
        <v>37</v>
      </c>
      <c r="J15" s="35" t="s">
        <v>38</v>
      </c>
      <c r="K15" s="52"/>
    </row>
    <row r="16" s="1" customFormat="1" ht="6.96" customHeight="1">
      <c r="B16" s="47"/>
      <c r="C16" s="48"/>
      <c r="D16" s="48"/>
      <c r="E16" s="48"/>
      <c r="F16" s="48"/>
      <c r="G16" s="48"/>
      <c r="H16" s="48"/>
      <c r="I16" s="131"/>
      <c r="J16" s="48"/>
      <c r="K16" s="52"/>
    </row>
    <row r="17" s="1" customFormat="1" ht="14.4" customHeight="1">
      <c r="B17" s="47"/>
      <c r="C17" s="48"/>
      <c r="D17" s="40" t="s">
        <v>39</v>
      </c>
      <c r="E17" s="48"/>
      <c r="F17" s="48"/>
      <c r="G17" s="48"/>
      <c r="H17" s="48"/>
      <c r="I17" s="133" t="s">
        <v>34</v>
      </c>
      <c r="J17" s="35" t="str">
        <f>IF('Rekapitulace stavby'!AN13="Vyplň údaj","",IF('Rekapitulace stavby'!AN13="","",'Rekapitulace stavby'!AN13))</f>
        <v/>
      </c>
      <c r="K17" s="52"/>
    </row>
    <row r="18" s="1" customFormat="1" ht="18" customHeight="1">
      <c r="B18" s="47"/>
      <c r="C18" s="48"/>
      <c r="D18" s="48"/>
      <c r="E18" s="35" t="str">
        <f>IF('Rekapitulace stavby'!E14="Vyplň údaj","",IF('Rekapitulace stavby'!E14="","",'Rekapitulace stavby'!E14))</f>
        <v/>
      </c>
      <c r="F18" s="48"/>
      <c r="G18" s="48"/>
      <c r="H18" s="48"/>
      <c r="I18" s="133" t="s">
        <v>37</v>
      </c>
      <c r="J18" s="35" t="str">
        <f>IF('Rekapitulace stavby'!AN14="Vyplň údaj","",IF('Rekapitulace stavby'!AN14="","",'Rekapitulace stavby'!AN14))</f>
        <v/>
      </c>
      <c r="K18" s="52"/>
    </row>
    <row r="19" s="1" customFormat="1" ht="6.96" customHeight="1">
      <c r="B19" s="47"/>
      <c r="C19" s="48"/>
      <c r="D19" s="48"/>
      <c r="E19" s="48"/>
      <c r="F19" s="48"/>
      <c r="G19" s="48"/>
      <c r="H19" s="48"/>
      <c r="I19" s="131"/>
      <c r="J19" s="48"/>
      <c r="K19" s="52"/>
    </row>
    <row r="20" s="1" customFormat="1" ht="14.4" customHeight="1">
      <c r="B20" s="47"/>
      <c r="C20" s="48"/>
      <c r="D20" s="40" t="s">
        <v>41</v>
      </c>
      <c r="E20" s="48"/>
      <c r="F20" s="48"/>
      <c r="G20" s="48"/>
      <c r="H20" s="48"/>
      <c r="I20" s="133" t="s">
        <v>34</v>
      </c>
      <c r="J20" s="35" t="s">
        <v>42</v>
      </c>
      <c r="K20" s="52"/>
    </row>
    <row r="21" s="1" customFormat="1" ht="18" customHeight="1">
      <c r="B21" s="47"/>
      <c r="C21" s="48"/>
      <c r="D21" s="48"/>
      <c r="E21" s="35" t="s">
        <v>43</v>
      </c>
      <c r="F21" s="48"/>
      <c r="G21" s="48"/>
      <c r="H21" s="48"/>
      <c r="I21" s="133" t="s">
        <v>37</v>
      </c>
      <c r="J21" s="35" t="s">
        <v>44</v>
      </c>
      <c r="K21" s="52"/>
    </row>
    <row r="22" s="1" customFormat="1" ht="6.96" customHeight="1">
      <c r="B22" s="47"/>
      <c r="C22" s="48"/>
      <c r="D22" s="48"/>
      <c r="E22" s="48"/>
      <c r="F22" s="48"/>
      <c r="G22" s="48"/>
      <c r="H22" s="48"/>
      <c r="I22" s="131"/>
      <c r="J22" s="48"/>
      <c r="K22" s="52"/>
    </row>
    <row r="23" s="1" customFormat="1" ht="14.4" customHeight="1">
      <c r="B23" s="47"/>
      <c r="C23" s="48"/>
      <c r="D23" s="40" t="s">
        <v>46</v>
      </c>
      <c r="E23" s="48"/>
      <c r="F23" s="48"/>
      <c r="G23" s="48"/>
      <c r="H23" s="48"/>
      <c r="I23" s="131"/>
      <c r="J23" s="48"/>
      <c r="K23" s="52"/>
    </row>
    <row r="24" s="6" customFormat="1" ht="71.25" customHeight="1">
      <c r="B24" s="136"/>
      <c r="C24" s="137"/>
      <c r="D24" s="137"/>
      <c r="E24" s="45" t="s">
        <v>47</v>
      </c>
      <c r="F24" s="45"/>
      <c r="G24" s="45"/>
      <c r="H24" s="45"/>
      <c r="I24" s="138"/>
      <c r="J24" s="137"/>
      <c r="K24" s="139"/>
    </row>
    <row r="25" s="1" customFormat="1" ht="6.96" customHeight="1">
      <c r="B25" s="47"/>
      <c r="C25" s="48"/>
      <c r="D25" s="48"/>
      <c r="E25" s="48"/>
      <c r="F25" s="48"/>
      <c r="G25" s="48"/>
      <c r="H25" s="48"/>
      <c r="I25" s="131"/>
      <c r="J25" s="48"/>
      <c r="K25" s="52"/>
    </row>
    <row r="26" s="1" customFormat="1" ht="6.96" customHeight="1">
      <c r="B26" s="47"/>
      <c r="C26" s="48"/>
      <c r="D26" s="83"/>
      <c r="E26" s="83"/>
      <c r="F26" s="83"/>
      <c r="G26" s="83"/>
      <c r="H26" s="83"/>
      <c r="I26" s="140"/>
      <c r="J26" s="83"/>
      <c r="K26" s="141"/>
    </row>
    <row r="27" s="1" customFormat="1" ht="25.44" customHeight="1">
      <c r="B27" s="47"/>
      <c r="C27" s="48"/>
      <c r="D27" s="142" t="s">
        <v>48</v>
      </c>
      <c r="E27" s="48"/>
      <c r="F27" s="48"/>
      <c r="G27" s="48"/>
      <c r="H27" s="48"/>
      <c r="I27" s="131"/>
      <c r="J27" s="143">
        <f>ROUND(J77,2)</f>
        <v>0</v>
      </c>
      <c r="K27" s="52"/>
    </row>
    <row r="28" s="1" customFormat="1" ht="6.96" customHeight="1">
      <c r="B28" s="47"/>
      <c r="C28" s="48"/>
      <c r="D28" s="83"/>
      <c r="E28" s="83"/>
      <c r="F28" s="83"/>
      <c r="G28" s="83"/>
      <c r="H28" s="83"/>
      <c r="I28" s="140"/>
      <c r="J28" s="83"/>
      <c r="K28" s="141"/>
    </row>
    <row r="29" s="1" customFormat="1" ht="14.4" customHeight="1">
      <c r="B29" s="47"/>
      <c r="C29" s="48"/>
      <c r="D29" s="48"/>
      <c r="E29" s="48"/>
      <c r="F29" s="53" t="s">
        <v>50</v>
      </c>
      <c r="G29" s="48"/>
      <c r="H29" s="48"/>
      <c r="I29" s="144" t="s">
        <v>49</v>
      </c>
      <c r="J29" s="53" t="s">
        <v>51</v>
      </c>
      <c r="K29" s="52"/>
    </row>
    <row r="30" s="1" customFormat="1" ht="14.4" customHeight="1">
      <c r="B30" s="47"/>
      <c r="C30" s="48"/>
      <c r="D30" s="56" t="s">
        <v>52</v>
      </c>
      <c r="E30" s="56" t="s">
        <v>53</v>
      </c>
      <c r="F30" s="145">
        <f>ROUND(SUM(BE77:BE118), 2)</f>
        <v>0</v>
      </c>
      <c r="G30" s="48"/>
      <c r="H30" s="48"/>
      <c r="I30" s="146">
        <v>0.20999999999999999</v>
      </c>
      <c r="J30" s="145">
        <f>ROUND(ROUND((SUM(BE77:BE118)), 2)*I30, 2)</f>
        <v>0</v>
      </c>
      <c r="K30" s="52"/>
    </row>
    <row r="31" s="1" customFormat="1" ht="14.4" customHeight="1">
      <c r="B31" s="47"/>
      <c r="C31" s="48"/>
      <c r="D31" s="48"/>
      <c r="E31" s="56" t="s">
        <v>54</v>
      </c>
      <c r="F31" s="145">
        <f>ROUND(SUM(BF77:BF118), 2)</f>
        <v>0</v>
      </c>
      <c r="G31" s="48"/>
      <c r="H31" s="48"/>
      <c r="I31" s="146">
        <v>0.14999999999999999</v>
      </c>
      <c r="J31" s="145">
        <f>ROUND(ROUND((SUM(BF77:BF118)), 2)*I31, 2)</f>
        <v>0</v>
      </c>
      <c r="K31" s="52"/>
    </row>
    <row r="32" hidden="1" s="1" customFormat="1" ht="14.4" customHeight="1">
      <c r="B32" s="47"/>
      <c r="C32" s="48"/>
      <c r="D32" s="48"/>
      <c r="E32" s="56" t="s">
        <v>55</v>
      </c>
      <c r="F32" s="145">
        <f>ROUND(SUM(BG77:BG118), 2)</f>
        <v>0</v>
      </c>
      <c r="G32" s="48"/>
      <c r="H32" s="48"/>
      <c r="I32" s="146">
        <v>0.20999999999999999</v>
      </c>
      <c r="J32" s="145">
        <v>0</v>
      </c>
      <c r="K32" s="52"/>
    </row>
    <row r="33" hidden="1" s="1" customFormat="1" ht="14.4" customHeight="1">
      <c r="B33" s="47"/>
      <c r="C33" s="48"/>
      <c r="D33" s="48"/>
      <c r="E33" s="56" t="s">
        <v>56</v>
      </c>
      <c r="F33" s="145">
        <f>ROUND(SUM(BH77:BH118), 2)</f>
        <v>0</v>
      </c>
      <c r="G33" s="48"/>
      <c r="H33" s="48"/>
      <c r="I33" s="146">
        <v>0.14999999999999999</v>
      </c>
      <c r="J33" s="145">
        <v>0</v>
      </c>
      <c r="K33" s="52"/>
    </row>
    <row r="34" hidden="1" s="1" customFormat="1" ht="14.4" customHeight="1">
      <c r="B34" s="47"/>
      <c r="C34" s="48"/>
      <c r="D34" s="48"/>
      <c r="E34" s="56" t="s">
        <v>57</v>
      </c>
      <c r="F34" s="145">
        <f>ROUND(SUM(BI77:BI118), 2)</f>
        <v>0</v>
      </c>
      <c r="G34" s="48"/>
      <c r="H34" s="48"/>
      <c r="I34" s="146">
        <v>0</v>
      </c>
      <c r="J34" s="145">
        <v>0</v>
      </c>
      <c r="K34" s="52"/>
    </row>
    <row r="35" s="1" customFormat="1" ht="6.96" customHeight="1">
      <c r="B35" s="47"/>
      <c r="C35" s="48"/>
      <c r="D35" s="48"/>
      <c r="E35" s="48"/>
      <c r="F35" s="48"/>
      <c r="G35" s="48"/>
      <c r="H35" s="48"/>
      <c r="I35" s="131"/>
      <c r="J35" s="48"/>
      <c r="K35" s="52"/>
    </row>
    <row r="36" s="1" customFormat="1" ht="25.44" customHeight="1">
      <c r="B36" s="47"/>
      <c r="C36" s="147"/>
      <c r="D36" s="148" t="s">
        <v>58</v>
      </c>
      <c r="E36" s="89"/>
      <c r="F36" s="89"/>
      <c r="G36" s="149" t="s">
        <v>59</v>
      </c>
      <c r="H36" s="150" t="s">
        <v>60</v>
      </c>
      <c r="I36" s="151"/>
      <c r="J36" s="152">
        <f>SUM(J27:J34)</f>
        <v>0</v>
      </c>
      <c r="K36" s="153"/>
    </row>
    <row r="37" s="1" customFormat="1" ht="14.4" customHeight="1">
      <c r="B37" s="68"/>
      <c r="C37" s="69"/>
      <c r="D37" s="69"/>
      <c r="E37" s="69"/>
      <c r="F37" s="69"/>
      <c r="G37" s="69"/>
      <c r="H37" s="69"/>
      <c r="I37" s="154"/>
      <c r="J37" s="69"/>
      <c r="K37" s="70"/>
    </row>
    <row r="41" s="1" customFormat="1" ht="6.96" customHeight="1">
      <c r="B41" s="71"/>
      <c r="C41" s="72"/>
      <c r="D41" s="72"/>
      <c r="E41" s="72"/>
      <c r="F41" s="72"/>
      <c r="G41" s="72"/>
      <c r="H41" s="72"/>
      <c r="I41" s="155"/>
      <c r="J41" s="72"/>
      <c r="K41" s="156"/>
    </row>
    <row r="42" s="1" customFormat="1" ht="36.96" customHeight="1">
      <c r="B42" s="47"/>
      <c r="C42" s="30" t="s">
        <v>110</v>
      </c>
      <c r="D42" s="48"/>
      <c r="E42" s="48"/>
      <c r="F42" s="48"/>
      <c r="G42" s="48"/>
      <c r="H42" s="48"/>
      <c r="I42" s="131"/>
      <c r="J42" s="48"/>
      <c r="K42" s="52"/>
    </row>
    <row r="43" s="1" customFormat="1" ht="6.96" customHeight="1">
      <c r="B43" s="47"/>
      <c r="C43" s="48"/>
      <c r="D43" s="48"/>
      <c r="E43" s="48"/>
      <c r="F43" s="48"/>
      <c r="G43" s="48"/>
      <c r="H43" s="48"/>
      <c r="I43" s="131"/>
      <c r="J43" s="48"/>
      <c r="K43" s="52"/>
    </row>
    <row r="44" s="1" customFormat="1" ht="14.4" customHeight="1">
      <c r="B44" s="47"/>
      <c r="C44" s="40" t="s">
        <v>19</v>
      </c>
      <c r="D44" s="48"/>
      <c r="E44" s="48"/>
      <c r="F44" s="48"/>
      <c r="G44" s="48"/>
      <c r="H44" s="48"/>
      <c r="I44" s="131"/>
      <c r="J44" s="48"/>
      <c r="K44" s="52"/>
    </row>
    <row r="45" s="1" customFormat="1" ht="16.5" customHeight="1">
      <c r="B45" s="47"/>
      <c r="C45" s="48"/>
      <c r="D45" s="48"/>
      <c r="E45" s="130" t="str">
        <f>E7</f>
        <v>Lávka přes Sitku na trase Štěpánov - Olomouc - Černovír</v>
      </c>
      <c r="F45" s="40"/>
      <c r="G45" s="40"/>
      <c r="H45" s="40"/>
      <c r="I45" s="131"/>
      <c r="J45" s="48"/>
      <c r="K45" s="52"/>
    </row>
    <row r="46" s="1" customFormat="1" ht="14.4" customHeight="1">
      <c r="B46" s="47"/>
      <c r="C46" s="40" t="s">
        <v>107</v>
      </c>
      <c r="D46" s="48"/>
      <c r="E46" s="48"/>
      <c r="F46" s="48"/>
      <c r="G46" s="48"/>
      <c r="H46" s="48"/>
      <c r="I46" s="131"/>
      <c r="J46" s="48"/>
      <c r="K46" s="52"/>
    </row>
    <row r="47" s="1" customFormat="1" ht="17.25" customHeight="1">
      <c r="B47" s="47"/>
      <c r="C47" s="48"/>
      <c r="D47" s="48"/>
      <c r="E47" s="132" t="str">
        <f>E9</f>
        <v>VRN.1 - Vedlejší rozpočtové náklady</v>
      </c>
      <c r="F47" s="48"/>
      <c r="G47" s="48"/>
      <c r="H47" s="48"/>
      <c r="I47" s="131"/>
      <c r="J47" s="48"/>
      <c r="K47" s="52"/>
    </row>
    <row r="48" s="1" customFormat="1" ht="6.96" customHeight="1">
      <c r="B48" s="47"/>
      <c r="C48" s="48"/>
      <c r="D48" s="48"/>
      <c r="E48" s="48"/>
      <c r="F48" s="48"/>
      <c r="G48" s="48"/>
      <c r="H48" s="48"/>
      <c r="I48" s="131"/>
      <c r="J48" s="48"/>
      <c r="K48" s="52"/>
    </row>
    <row r="49" s="1" customFormat="1" ht="18" customHeight="1">
      <c r="B49" s="47"/>
      <c r="C49" s="40" t="s">
        <v>25</v>
      </c>
      <c r="D49" s="48"/>
      <c r="E49" s="48"/>
      <c r="F49" s="35" t="str">
        <f>F12</f>
        <v>Olomouc</v>
      </c>
      <c r="G49" s="48"/>
      <c r="H49" s="48"/>
      <c r="I49" s="133" t="s">
        <v>27</v>
      </c>
      <c r="J49" s="134" t="str">
        <f>IF(J12="","",J12)</f>
        <v>5. 11. 2018</v>
      </c>
      <c r="K49" s="52"/>
    </row>
    <row r="50" s="1" customFormat="1" ht="6.96" customHeight="1">
      <c r="B50" s="47"/>
      <c r="C50" s="48"/>
      <c r="D50" s="48"/>
      <c r="E50" s="48"/>
      <c r="F50" s="48"/>
      <c r="G50" s="48"/>
      <c r="H50" s="48"/>
      <c r="I50" s="131"/>
      <c r="J50" s="48"/>
      <c r="K50" s="52"/>
    </row>
    <row r="51" s="1" customFormat="1">
      <c r="B51" s="47"/>
      <c r="C51" s="40" t="s">
        <v>33</v>
      </c>
      <c r="D51" s="48"/>
      <c r="E51" s="48"/>
      <c r="F51" s="35" t="str">
        <f>E15</f>
        <v>Statutární město Olomouc, Horní náměstí 583, Olomo</v>
      </c>
      <c r="G51" s="48"/>
      <c r="H51" s="48"/>
      <c r="I51" s="133" t="s">
        <v>41</v>
      </c>
      <c r="J51" s="45" t="str">
        <f>E21</f>
        <v>MORAVIA CONSULT Olomouc a.s.</v>
      </c>
      <c r="K51" s="52"/>
    </row>
    <row r="52" s="1" customFormat="1" ht="14.4" customHeight="1">
      <c r="B52" s="47"/>
      <c r="C52" s="40" t="s">
        <v>39</v>
      </c>
      <c r="D52" s="48"/>
      <c r="E52" s="48"/>
      <c r="F52" s="35" t="str">
        <f>IF(E18="","",E18)</f>
        <v/>
      </c>
      <c r="G52" s="48"/>
      <c r="H52" s="48"/>
      <c r="I52" s="131"/>
      <c r="J52" s="157"/>
      <c r="K52" s="52"/>
    </row>
    <row r="53" s="1" customFormat="1" ht="10.32" customHeight="1">
      <c r="B53" s="47"/>
      <c r="C53" s="48"/>
      <c r="D53" s="48"/>
      <c r="E53" s="48"/>
      <c r="F53" s="48"/>
      <c r="G53" s="48"/>
      <c r="H53" s="48"/>
      <c r="I53" s="131"/>
      <c r="J53" s="48"/>
      <c r="K53" s="52"/>
    </row>
    <row r="54" s="1" customFormat="1" ht="29.28" customHeight="1">
      <c r="B54" s="47"/>
      <c r="C54" s="158" t="s">
        <v>111</v>
      </c>
      <c r="D54" s="147"/>
      <c r="E54" s="147"/>
      <c r="F54" s="147"/>
      <c r="G54" s="147"/>
      <c r="H54" s="147"/>
      <c r="I54" s="159"/>
      <c r="J54" s="160" t="s">
        <v>112</v>
      </c>
      <c r="K54" s="161"/>
    </row>
    <row r="55" s="1" customFormat="1" ht="10.32" customHeight="1">
      <c r="B55" s="47"/>
      <c r="C55" s="48"/>
      <c r="D55" s="48"/>
      <c r="E55" s="48"/>
      <c r="F55" s="48"/>
      <c r="G55" s="48"/>
      <c r="H55" s="48"/>
      <c r="I55" s="131"/>
      <c r="J55" s="48"/>
      <c r="K55" s="52"/>
    </row>
    <row r="56" s="1" customFormat="1" ht="29.28" customHeight="1">
      <c r="B56" s="47"/>
      <c r="C56" s="162" t="s">
        <v>113</v>
      </c>
      <c r="D56" s="48"/>
      <c r="E56" s="48"/>
      <c r="F56" s="48"/>
      <c r="G56" s="48"/>
      <c r="H56" s="48"/>
      <c r="I56" s="131"/>
      <c r="J56" s="143">
        <f>J77</f>
        <v>0</v>
      </c>
      <c r="K56" s="52"/>
      <c r="AU56" s="24" t="s">
        <v>114</v>
      </c>
    </row>
    <row r="57" s="7" customFormat="1" ht="24.96" customHeight="1">
      <c r="B57" s="163"/>
      <c r="C57" s="164"/>
      <c r="D57" s="165" t="s">
        <v>985</v>
      </c>
      <c r="E57" s="166"/>
      <c r="F57" s="166"/>
      <c r="G57" s="166"/>
      <c r="H57" s="166"/>
      <c r="I57" s="167"/>
      <c r="J57" s="168">
        <f>J78</f>
        <v>0</v>
      </c>
      <c r="K57" s="169"/>
    </row>
    <row r="58" s="1" customFormat="1" ht="21.84" customHeight="1">
      <c r="B58" s="47"/>
      <c r="C58" s="48"/>
      <c r="D58" s="48"/>
      <c r="E58" s="48"/>
      <c r="F58" s="48"/>
      <c r="G58" s="48"/>
      <c r="H58" s="48"/>
      <c r="I58" s="131"/>
      <c r="J58" s="48"/>
      <c r="K58" s="52"/>
    </row>
    <row r="59" s="1" customFormat="1" ht="6.96" customHeight="1">
      <c r="B59" s="68"/>
      <c r="C59" s="69"/>
      <c r="D59" s="69"/>
      <c r="E59" s="69"/>
      <c r="F59" s="69"/>
      <c r="G59" s="69"/>
      <c r="H59" s="69"/>
      <c r="I59" s="154"/>
      <c r="J59" s="69"/>
      <c r="K59" s="70"/>
    </row>
    <row r="63" s="1" customFormat="1" ht="6.96" customHeight="1">
      <c r="B63" s="71"/>
      <c r="C63" s="72"/>
      <c r="D63" s="72"/>
      <c r="E63" s="72"/>
      <c r="F63" s="72"/>
      <c r="G63" s="72"/>
      <c r="H63" s="72"/>
      <c r="I63" s="155"/>
      <c r="J63" s="72"/>
      <c r="K63" s="72"/>
      <c r="L63" s="47"/>
    </row>
    <row r="64" s="1" customFormat="1" ht="36.96" customHeight="1">
      <c r="B64" s="47"/>
      <c r="C64" s="73" t="s">
        <v>128</v>
      </c>
      <c r="L64" s="47"/>
    </row>
    <row r="65" s="1" customFormat="1" ht="6.96" customHeight="1">
      <c r="B65" s="47"/>
      <c r="L65" s="47"/>
    </row>
    <row r="66" s="1" customFormat="1" ht="14.4" customHeight="1">
      <c r="B66" s="47"/>
      <c r="C66" s="75" t="s">
        <v>19</v>
      </c>
      <c r="L66" s="47"/>
    </row>
    <row r="67" s="1" customFormat="1" ht="16.5" customHeight="1">
      <c r="B67" s="47"/>
      <c r="E67" s="177" t="str">
        <f>E7</f>
        <v>Lávka přes Sitku na trase Štěpánov - Olomouc - Černovír</v>
      </c>
      <c r="F67" s="75"/>
      <c r="G67" s="75"/>
      <c r="H67" s="75"/>
      <c r="L67" s="47"/>
    </row>
    <row r="68" s="1" customFormat="1" ht="14.4" customHeight="1">
      <c r="B68" s="47"/>
      <c r="C68" s="75" t="s">
        <v>107</v>
      </c>
      <c r="L68" s="47"/>
    </row>
    <row r="69" s="1" customFormat="1" ht="17.25" customHeight="1">
      <c r="B69" s="47"/>
      <c r="E69" s="78" t="str">
        <f>E9</f>
        <v>VRN.1 - Vedlejší rozpočtové náklady</v>
      </c>
      <c r="F69" s="1"/>
      <c r="G69" s="1"/>
      <c r="H69" s="1"/>
      <c r="L69" s="47"/>
    </row>
    <row r="70" s="1" customFormat="1" ht="6.96" customHeight="1">
      <c r="B70" s="47"/>
      <c r="L70" s="47"/>
    </row>
    <row r="71" s="1" customFormat="1" ht="18" customHeight="1">
      <c r="B71" s="47"/>
      <c r="C71" s="75" t="s">
        <v>25</v>
      </c>
      <c r="F71" s="178" t="str">
        <f>F12</f>
        <v>Olomouc</v>
      </c>
      <c r="I71" s="179" t="s">
        <v>27</v>
      </c>
      <c r="J71" s="80" t="str">
        <f>IF(J12="","",J12)</f>
        <v>5. 11. 2018</v>
      </c>
      <c r="L71" s="47"/>
    </row>
    <row r="72" s="1" customFormat="1" ht="6.96" customHeight="1">
      <c r="B72" s="47"/>
      <c r="L72" s="47"/>
    </row>
    <row r="73" s="1" customFormat="1">
      <c r="B73" s="47"/>
      <c r="C73" s="75" t="s">
        <v>33</v>
      </c>
      <c r="F73" s="178" t="str">
        <f>E15</f>
        <v>Statutární město Olomouc, Horní náměstí 583, Olomo</v>
      </c>
      <c r="I73" s="179" t="s">
        <v>41</v>
      </c>
      <c r="J73" s="178" t="str">
        <f>E21</f>
        <v>MORAVIA CONSULT Olomouc a.s.</v>
      </c>
      <c r="L73" s="47"/>
    </row>
    <row r="74" s="1" customFormat="1" ht="14.4" customHeight="1">
      <c r="B74" s="47"/>
      <c r="C74" s="75" t="s">
        <v>39</v>
      </c>
      <c r="F74" s="178" t="str">
        <f>IF(E18="","",E18)</f>
        <v/>
      </c>
      <c r="L74" s="47"/>
    </row>
    <row r="75" s="1" customFormat="1" ht="10.32" customHeight="1">
      <c r="B75" s="47"/>
      <c r="L75" s="47"/>
    </row>
    <row r="76" s="9" customFormat="1" ht="29.28" customHeight="1">
      <c r="B76" s="180"/>
      <c r="C76" s="181" t="s">
        <v>129</v>
      </c>
      <c r="D76" s="182" t="s">
        <v>67</v>
      </c>
      <c r="E76" s="182" t="s">
        <v>63</v>
      </c>
      <c r="F76" s="182" t="s">
        <v>130</v>
      </c>
      <c r="G76" s="182" t="s">
        <v>131</v>
      </c>
      <c r="H76" s="182" t="s">
        <v>132</v>
      </c>
      <c r="I76" s="183" t="s">
        <v>133</v>
      </c>
      <c r="J76" s="182" t="s">
        <v>112</v>
      </c>
      <c r="K76" s="184" t="s">
        <v>134</v>
      </c>
      <c r="L76" s="180"/>
      <c r="M76" s="93" t="s">
        <v>135</v>
      </c>
      <c r="N76" s="94" t="s">
        <v>52</v>
      </c>
      <c r="O76" s="94" t="s">
        <v>136</v>
      </c>
      <c r="P76" s="94" t="s">
        <v>137</v>
      </c>
      <c r="Q76" s="94" t="s">
        <v>138</v>
      </c>
      <c r="R76" s="94" t="s">
        <v>139</v>
      </c>
      <c r="S76" s="94" t="s">
        <v>140</v>
      </c>
      <c r="T76" s="95" t="s">
        <v>141</v>
      </c>
    </row>
    <row r="77" s="1" customFormat="1" ht="29.28" customHeight="1">
      <c r="B77" s="47"/>
      <c r="C77" s="97" t="s">
        <v>113</v>
      </c>
      <c r="J77" s="185">
        <f>BK77</f>
        <v>0</v>
      </c>
      <c r="L77" s="47"/>
      <c r="M77" s="96"/>
      <c r="N77" s="83"/>
      <c r="O77" s="83"/>
      <c r="P77" s="186">
        <f>P78</f>
        <v>0</v>
      </c>
      <c r="Q77" s="83"/>
      <c r="R77" s="186">
        <f>R78</f>
        <v>0</v>
      </c>
      <c r="S77" s="83"/>
      <c r="T77" s="187">
        <f>T78</f>
        <v>0</v>
      </c>
      <c r="AT77" s="24" t="s">
        <v>81</v>
      </c>
      <c r="AU77" s="24" t="s">
        <v>114</v>
      </c>
      <c r="BK77" s="188">
        <f>BK78</f>
        <v>0</v>
      </c>
    </row>
    <row r="78" s="10" customFormat="1" ht="37.44" customHeight="1">
      <c r="B78" s="189"/>
      <c r="D78" s="190" t="s">
        <v>81</v>
      </c>
      <c r="E78" s="191" t="s">
        <v>986</v>
      </c>
      <c r="F78" s="191" t="s">
        <v>987</v>
      </c>
      <c r="I78" s="192"/>
      <c r="J78" s="193">
        <f>BK78</f>
        <v>0</v>
      </c>
      <c r="L78" s="189"/>
      <c r="M78" s="194"/>
      <c r="N78" s="195"/>
      <c r="O78" s="195"/>
      <c r="P78" s="196">
        <f>SUM(P79:P118)</f>
        <v>0</v>
      </c>
      <c r="Q78" s="195"/>
      <c r="R78" s="196">
        <f>SUM(R79:R118)</f>
        <v>0</v>
      </c>
      <c r="S78" s="195"/>
      <c r="T78" s="197">
        <f>SUM(T79:T118)</f>
        <v>0</v>
      </c>
      <c r="AR78" s="190" t="s">
        <v>180</v>
      </c>
      <c r="AT78" s="198" t="s">
        <v>81</v>
      </c>
      <c r="AU78" s="198" t="s">
        <v>82</v>
      </c>
      <c r="AY78" s="190" t="s">
        <v>144</v>
      </c>
      <c r="BK78" s="199">
        <f>SUM(BK79:BK118)</f>
        <v>0</v>
      </c>
    </row>
    <row r="79" s="1" customFormat="1" ht="16.5" customHeight="1">
      <c r="B79" s="202"/>
      <c r="C79" s="203" t="s">
        <v>87</v>
      </c>
      <c r="D79" s="203" t="s">
        <v>146</v>
      </c>
      <c r="E79" s="204" t="s">
        <v>988</v>
      </c>
      <c r="F79" s="205" t="s">
        <v>989</v>
      </c>
      <c r="G79" s="206" t="s">
        <v>914</v>
      </c>
      <c r="H79" s="207">
        <v>1</v>
      </c>
      <c r="I79" s="208"/>
      <c r="J79" s="209">
        <f>ROUND(I79*H79,2)</f>
        <v>0</v>
      </c>
      <c r="K79" s="205" t="s">
        <v>5</v>
      </c>
      <c r="L79" s="47"/>
      <c r="M79" s="210" t="s">
        <v>5</v>
      </c>
      <c r="N79" s="211" t="s">
        <v>53</v>
      </c>
      <c r="O79" s="48"/>
      <c r="P79" s="212">
        <f>O79*H79</f>
        <v>0</v>
      </c>
      <c r="Q79" s="212">
        <v>0</v>
      </c>
      <c r="R79" s="212">
        <f>Q79*H79</f>
        <v>0</v>
      </c>
      <c r="S79" s="212">
        <v>0</v>
      </c>
      <c r="T79" s="213">
        <f>S79*H79</f>
        <v>0</v>
      </c>
      <c r="AR79" s="24" t="s">
        <v>990</v>
      </c>
      <c r="AT79" s="24" t="s">
        <v>146</v>
      </c>
      <c r="AU79" s="24" t="s">
        <v>87</v>
      </c>
      <c r="AY79" s="24" t="s">
        <v>144</v>
      </c>
      <c r="BE79" s="214">
        <f>IF(N79="základní",J79,0)</f>
        <v>0</v>
      </c>
      <c r="BF79" s="214">
        <f>IF(N79="snížená",J79,0)</f>
        <v>0</v>
      </c>
      <c r="BG79" s="214">
        <f>IF(N79="zákl. přenesená",J79,0)</f>
        <v>0</v>
      </c>
      <c r="BH79" s="214">
        <f>IF(N79="sníž. přenesená",J79,0)</f>
        <v>0</v>
      </c>
      <c r="BI79" s="214">
        <f>IF(N79="nulová",J79,0)</f>
        <v>0</v>
      </c>
      <c r="BJ79" s="24" t="s">
        <v>87</v>
      </c>
      <c r="BK79" s="214">
        <f>ROUND(I79*H79,2)</f>
        <v>0</v>
      </c>
      <c r="BL79" s="24" t="s">
        <v>990</v>
      </c>
      <c r="BM79" s="24" t="s">
        <v>991</v>
      </c>
    </row>
    <row r="80" s="1" customFormat="1">
      <c r="B80" s="47"/>
      <c r="D80" s="215" t="s">
        <v>153</v>
      </c>
      <c r="F80" s="216" t="s">
        <v>992</v>
      </c>
      <c r="I80" s="217"/>
      <c r="L80" s="47"/>
      <c r="M80" s="218"/>
      <c r="N80" s="48"/>
      <c r="O80" s="48"/>
      <c r="P80" s="48"/>
      <c r="Q80" s="48"/>
      <c r="R80" s="48"/>
      <c r="S80" s="48"/>
      <c r="T80" s="86"/>
      <c r="AT80" s="24" t="s">
        <v>153</v>
      </c>
      <c r="AU80" s="24" t="s">
        <v>87</v>
      </c>
    </row>
    <row r="81" s="11" customFormat="1">
      <c r="B81" s="220"/>
      <c r="D81" s="215" t="s">
        <v>157</v>
      </c>
      <c r="E81" s="221" t="s">
        <v>5</v>
      </c>
      <c r="F81" s="222" t="s">
        <v>87</v>
      </c>
      <c r="H81" s="223">
        <v>1</v>
      </c>
      <c r="I81" s="224"/>
      <c r="L81" s="220"/>
      <c r="M81" s="225"/>
      <c r="N81" s="226"/>
      <c r="O81" s="226"/>
      <c r="P81" s="226"/>
      <c r="Q81" s="226"/>
      <c r="R81" s="226"/>
      <c r="S81" s="226"/>
      <c r="T81" s="227"/>
      <c r="AT81" s="221" t="s">
        <v>157</v>
      </c>
      <c r="AU81" s="221" t="s">
        <v>87</v>
      </c>
      <c r="AV81" s="11" t="s">
        <v>91</v>
      </c>
      <c r="AW81" s="11" t="s">
        <v>45</v>
      </c>
      <c r="AX81" s="11" t="s">
        <v>82</v>
      </c>
      <c r="AY81" s="221" t="s">
        <v>144</v>
      </c>
    </row>
    <row r="82" s="12" customFormat="1">
      <c r="B82" s="228"/>
      <c r="D82" s="215" t="s">
        <v>157</v>
      </c>
      <c r="E82" s="229" t="s">
        <v>5</v>
      </c>
      <c r="F82" s="230" t="s">
        <v>211</v>
      </c>
      <c r="H82" s="231">
        <v>1</v>
      </c>
      <c r="I82" s="232"/>
      <c r="L82" s="228"/>
      <c r="M82" s="233"/>
      <c r="N82" s="234"/>
      <c r="O82" s="234"/>
      <c r="P82" s="234"/>
      <c r="Q82" s="234"/>
      <c r="R82" s="234"/>
      <c r="S82" s="234"/>
      <c r="T82" s="235"/>
      <c r="AT82" s="229" t="s">
        <v>157</v>
      </c>
      <c r="AU82" s="229" t="s">
        <v>87</v>
      </c>
      <c r="AV82" s="12" t="s">
        <v>151</v>
      </c>
      <c r="AW82" s="12" t="s">
        <v>45</v>
      </c>
      <c r="AX82" s="12" t="s">
        <v>87</v>
      </c>
      <c r="AY82" s="229" t="s">
        <v>144</v>
      </c>
    </row>
    <row r="83" s="1" customFormat="1" ht="16.5" customHeight="1">
      <c r="B83" s="202"/>
      <c r="C83" s="203" t="s">
        <v>91</v>
      </c>
      <c r="D83" s="203" t="s">
        <v>146</v>
      </c>
      <c r="E83" s="204" t="s">
        <v>993</v>
      </c>
      <c r="F83" s="205" t="s">
        <v>994</v>
      </c>
      <c r="G83" s="206" t="s">
        <v>914</v>
      </c>
      <c r="H83" s="207">
        <v>1</v>
      </c>
      <c r="I83" s="208"/>
      <c r="J83" s="209">
        <f>ROUND(I83*H83,2)</f>
        <v>0</v>
      </c>
      <c r="K83" s="205" t="s">
        <v>5</v>
      </c>
      <c r="L83" s="47"/>
      <c r="M83" s="210" t="s">
        <v>5</v>
      </c>
      <c r="N83" s="211" t="s">
        <v>53</v>
      </c>
      <c r="O83" s="48"/>
      <c r="P83" s="212">
        <f>O83*H83</f>
        <v>0</v>
      </c>
      <c r="Q83" s="212">
        <v>0</v>
      </c>
      <c r="R83" s="212">
        <f>Q83*H83</f>
        <v>0</v>
      </c>
      <c r="S83" s="212">
        <v>0</v>
      </c>
      <c r="T83" s="213">
        <f>S83*H83</f>
        <v>0</v>
      </c>
      <c r="AR83" s="24" t="s">
        <v>990</v>
      </c>
      <c r="AT83" s="24" t="s">
        <v>146</v>
      </c>
      <c r="AU83" s="24" t="s">
        <v>87</v>
      </c>
      <c r="AY83" s="24" t="s">
        <v>144</v>
      </c>
      <c r="BE83" s="214">
        <f>IF(N83="základní",J83,0)</f>
        <v>0</v>
      </c>
      <c r="BF83" s="214">
        <f>IF(N83="snížená",J83,0)</f>
        <v>0</v>
      </c>
      <c r="BG83" s="214">
        <f>IF(N83="zákl. přenesená",J83,0)</f>
        <v>0</v>
      </c>
      <c r="BH83" s="214">
        <f>IF(N83="sníž. přenesená",J83,0)</f>
        <v>0</v>
      </c>
      <c r="BI83" s="214">
        <f>IF(N83="nulová",J83,0)</f>
        <v>0</v>
      </c>
      <c r="BJ83" s="24" t="s">
        <v>87</v>
      </c>
      <c r="BK83" s="214">
        <f>ROUND(I83*H83,2)</f>
        <v>0</v>
      </c>
      <c r="BL83" s="24" t="s">
        <v>990</v>
      </c>
      <c r="BM83" s="24" t="s">
        <v>995</v>
      </c>
    </row>
    <row r="84" s="1" customFormat="1">
      <c r="B84" s="47"/>
      <c r="D84" s="215" t="s">
        <v>153</v>
      </c>
      <c r="F84" s="216" t="s">
        <v>996</v>
      </c>
      <c r="I84" s="217"/>
      <c r="L84" s="47"/>
      <c r="M84" s="218"/>
      <c r="N84" s="48"/>
      <c r="O84" s="48"/>
      <c r="P84" s="48"/>
      <c r="Q84" s="48"/>
      <c r="R84" s="48"/>
      <c r="S84" s="48"/>
      <c r="T84" s="86"/>
      <c r="AT84" s="24" t="s">
        <v>153</v>
      </c>
      <c r="AU84" s="24" t="s">
        <v>87</v>
      </c>
    </row>
    <row r="85" s="11" customFormat="1">
      <c r="B85" s="220"/>
      <c r="D85" s="215" t="s">
        <v>157</v>
      </c>
      <c r="E85" s="221" t="s">
        <v>5</v>
      </c>
      <c r="F85" s="222" t="s">
        <v>87</v>
      </c>
      <c r="H85" s="223">
        <v>1</v>
      </c>
      <c r="I85" s="224"/>
      <c r="L85" s="220"/>
      <c r="M85" s="225"/>
      <c r="N85" s="226"/>
      <c r="O85" s="226"/>
      <c r="P85" s="226"/>
      <c r="Q85" s="226"/>
      <c r="R85" s="226"/>
      <c r="S85" s="226"/>
      <c r="T85" s="227"/>
      <c r="AT85" s="221" t="s">
        <v>157</v>
      </c>
      <c r="AU85" s="221" t="s">
        <v>87</v>
      </c>
      <c r="AV85" s="11" t="s">
        <v>91</v>
      </c>
      <c r="AW85" s="11" t="s">
        <v>45</v>
      </c>
      <c r="AX85" s="11" t="s">
        <v>82</v>
      </c>
      <c r="AY85" s="221" t="s">
        <v>144</v>
      </c>
    </row>
    <row r="86" s="12" customFormat="1">
      <c r="B86" s="228"/>
      <c r="D86" s="215" t="s">
        <v>157</v>
      </c>
      <c r="E86" s="229" t="s">
        <v>5</v>
      </c>
      <c r="F86" s="230" t="s">
        <v>211</v>
      </c>
      <c r="H86" s="231">
        <v>1</v>
      </c>
      <c r="I86" s="232"/>
      <c r="L86" s="228"/>
      <c r="M86" s="233"/>
      <c r="N86" s="234"/>
      <c r="O86" s="234"/>
      <c r="P86" s="234"/>
      <c r="Q86" s="234"/>
      <c r="R86" s="234"/>
      <c r="S86" s="234"/>
      <c r="T86" s="235"/>
      <c r="AT86" s="229" t="s">
        <v>157</v>
      </c>
      <c r="AU86" s="229" t="s">
        <v>87</v>
      </c>
      <c r="AV86" s="12" t="s">
        <v>151</v>
      </c>
      <c r="AW86" s="12" t="s">
        <v>45</v>
      </c>
      <c r="AX86" s="12" t="s">
        <v>87</v>
      </c>
      <c r="AY86" s="229" t="s">
        <v>144</v>
      </c>
    </row>
    <row r="87" s="1" customFormat="1" ht="16.5" customHeight="1">
      <c r="B87" s="202"/>
      <c r="C87" s="203" t="s">
        <v>166</v>
      </c>
      <c r="D87" s="203" t="s">
        <v>146</v>
      </c>
      <c r="E87" s="204" t="s">
        <v>997</v>
      </c>
      <c r="F87" s="205" t="s">
        <v>998</v>
      </c>
      <c r="G87" s="206" t="s">
        <v>914</v>
      </c>
      <c r="H87" s="207">
        <v>1</v>
      </c>
      <c r="I87" s="208"/>
      <c r="J87" s="209">
        <f>ROUND(I87*H87,2)</f>
        <v>0</v>
      </c>
      <c r="K87" s="205" t="s">
        <v>5</v>
      </c>
      <c r="L87" s="47"/>
      <c r="M87" s="210" t="s">
        <v>5</v>
      </c>
      <c r="N87" s="211" t="s">
        <v>53</v>
      </c>
      <c r="O87" s="48"/>
      <c r="P87" s="212">
        <f>O87*H87</f>
        <v>0</v>
      </c>
      <c r="Q87" s="212">
        <v>0</v>
      </c>
      <c r="R87" s="212">
        <f>Q87*H87</f>
        <v>0</v>
      </c>
      <c r="S87" s="212">
        <v>0</v>
      </c>
      <c r="T87" s="213">
        <f>S87*H87</f>
        <v>0</v>
      </c>
      <c r="AR87" s="24" t="s">
        <v>990</v>
      </c>
      <c r="AT87" s="24" t="s">
        <v>146</v>
      </c>
      <c r="AU87" s="24" t="s">
        <v>87</v>
      </c>
      <c r="AY87" s="24" t="s">
        <v>144</v>
      </c>
      <c r="BE87" s="214">
        <f>IF(N87="základní",J87,0)</f>
        <v>0</v>
      </c>
      <c r="BF87" s="214">
        <f>IF(N87="snížená",J87,0)</f>
        <v>0</v>
      </c>
      <c r="BG87" s="214">
        <f>IF(N87="zákl. přenesená",J87,0)</f>
        <v>0</v>
      </c>
      <c r="BH87" s="214">
        <f>IF(N87="sníž. přenesená",J87,0)</f>
        <v>0</v>
      </c>
      <c r="BI87" s="214">
        <f>IF(N87="nulová",J87,0)</f>
        <v>0</v>
      </c>
      <c r="BJ87" s="24" t="s">
        <v>87</v>
      </c>
      <c r="BK87" s="214">
        <f>ROUND(I87*H87,2)</f>
        <v>0</v>
      </c>
      <c r="BL87" s="24" t="s">
        <v>990</v>
      </c>
      <c r="BM87" s="24" t="s">
        <v>999</v>
      </c>
    </row>
    <row r="88" s="1" customFormat="1">
      <c r="B88" s="47"/>
      <c r="D88" s="215" t="s">
        <v>153</v>
      </c>
      <c r="F88" s="216" t="s">
        <v>1000</v>
      </c>
      <c r="I88" s="217"/>
      <c r="L88" s="47"/>
      <c r="M88" s="218"/>
      <c r="N88" s="48"/>
      <c r="O88" s="48"/>
      <c r="P88" s="48"/>
      <c r="Q88" s="48"/>
      <c r="R88" s="48"/>
      <c r="S88" s="48"/>
      <c r="T88" s="86"/>
      <c r="AT88" s="24" t="s">
        <v>153</v>
      </c>
      <c r="AU88" s="24" t="s">
        <v>87</v>
      </c>
    </row>
    <row r="89" s="11" customFormat="1">
      <c r="B89" s="220"/>
      <c r="D89" s="215" t="s">
        <v>157</v>
      </c>
      <c r="E89" s="221" t="s">
        <v>5</v>
      </c>
      <c r="F89" s="222" t="s">
        <v>87</v>
      </c>
      <c r="H89" s="223">
        <v>1</v>
      </c>
      <c r="I89" s="224"/>
      <c r="L89" s="220"/>
      <c r="M89" s="225"/>
      <c r="N89" s="226"/>
      <c r="O89" s="226"/>
      <c r="P89" s="226"/>
      <c r="Q89" s="226"/>
      <c r="R89" s="226"/>
      <c r="S89" s="226"/>
      <c r="T89" s="227"/>
      <c r="AT89" s="221" t="s">
        <v>157</v>
      </c>
      <c r="AU89" s="221" t="s">
        <v>87</v>
      </c>
      <c r="AV89" s="11" t="s">
        <v>91</v>
      </c>
      <c r="AW89" s="11" t="s">
        <v>45</v>
      </c>
      <c r="AX89" s="11" t="s">
        <v>82</v>
      </c>
      <c r="AY89" s="221" t="s">
        <v>144</v>
      </c>
    </row>
    <row r="90" s="12" customFormat="1">
      <c r="B90" s="228"/>
      <c r="D90" s="215" t="s">
        <v>157</v>
      </c>
      <c r="E90" s="229" t="s">
        <v>5</v>
      </c>
      <c r="F90" s="230" t="s">
        <v>211</v>
      </c>
      <c r="H90" s="231">
        <v>1</v>
      </c>
      <c r="I90" s="232"/>
      <c r="L90" s="228"/>
      <c r="M90" s="233"/>
      <c r="N90" s="234"/>
      <c r="O90" s="234"/>
      <c r="P90" s="234"/>
      <c r="Q90" s="234"/>
      <c r="R90" s="234"/>
      <c r="S90" s="234"/>
      <c r="T90" s="235"/>
      <c r="AT90" s="229" t="s">
        <v>157</v>
      </c>
      <c r="AU90" s="229" t="s">
        <v>87</v>
      </c>
      <c r="AV90" s="12" t="s">
        <v>151</v>
      </c>
      <c r="AW90" s="12" t="s">
        <v>45</v>
      </c>
      <c r="AX90" s="12" t="s">
        <v>87</v>
      </c>
      <c r="AY90" s="229" t="s">
        <v>144</v>
      </c>
    </row>
    <row r="91" s="1" customFormat="1" ht="16.5" customHeight="1">
      <c r="B91" s="202"/>
      <c r="C91" s="203" t="s">
        <v>151</v>
      </c>
      <c r="D91" s="203" t="s">
        <v>146</v>
      </c>
      <c r="E91" s="204" t="s">
        <v>1001</v>
      </c>
      <c r="F91" s="205" t="s">
        <v>1002</v>
      </c>
      <c r="G91" s="206" t="s">
        <v>914</v>
      </c>
      <c r="H91" s="207">
        <v>1</v>
      </c>
      <c r="I91" s="208"/>
      <c r="J91" s="209">
        <f>ROUND(I91*H91,2)</f>
        <v>0</v>
      </c>
      <c r="K91" s="205" t="s">
        <v>5</v>
      </c>
      <c r="L91" s="47"/>
      <c r="M91" s="210" t="s">
        <v>5</v>
      </c>
      <c r="N91" s="211" t="s">
        <v>53</v>
      </c>
      <c r="O91" s="48"/>
      <c r="P91" s="212">
        <f>O91*H91</f>
        <v>0</v>
      </c>
      <c r="Q91" s="212">
        <v>0</v>
      </c>
      <c r="R91" s="212">
        <f>Q91*H91</f>
        <v>0</v>
      </c>
      <c r="S91" s="212">
        <v>0</v>
      </c>
      <c r="T91" s="213">
        <f>S91*H91</f>
        <v>0</v>
      </c>
      <c r="AR91" s="24" t="s">
        <v>990</v>
      </c>
      <c r="AT91" s="24" t="s">
        <v>146</v>
      </c>
      <c r="AU91" s="24" t="s">
        <v>87</v>
      </c>
      <c r="AY91" s="24" t="s">
        <v>144</v>
      </c>
      <c r="BE91" s="214">
        <f>IF(N91="základní",J91,0)</f>
        <v>0</v>
      </c>
      <c r="BF91" s="214">
        <f>IF(N91="snížená",J91,0)</f>
        <v>0</v>
      </c>
      <c r="BG91" s="214">
        <f>IF(N91="zákl. přenesená",J91,0)</f>
        <v>0</v>
      </c>
      <c r="BH91" s="214">
        <f>IF(N91="sníž. přenesená",J91,0)</f>
        <v>0</v>
      </c>
      <c r="BI91" s="214">
        <f>IF(N91="nulová",J91,0)</f>
        <v>0</v>
      </c>
      <c r="BJ91" s="24" t="s">
        <v>87</v>
      </c>
      <c r="BK91" s="214">
        <f>ROUND(I91*H91,2)</f>
        <v>0</v>
      </c>
      <c r="BL91" s="24" t="s">
        <v>990</v>
      </c>
      <c r="BM91" s="24" t="s">
        <v>1003</v>
      </c>
    </row>
    <row r="92" s="1" customFormat="1">
      <c r="B92" s="47"/>
      <c r="D92" s="215" t="s">
        <v>153</v>
      </c>
      <c r="F92" s="216" t="s">
        <v>1004</v>
      </c>
      <c r="I92" s="217"/>
      <c r="L92" s="47"/>
      <c r="M92" s="218"/>
      <c r="N92" s="48"/>
      <c r="O92" s="48"/>
      <c r="P92" s="48"/>
      <c r="Q92" s="48"/>
      <c r="R92" s="48"/>
      <c r="S92" s="48"/>
      <c r="T92" s="86"/>
      <c r="AT92" s="24" t="s">
        <v>153</v>
      </c>
      <c r="AU92" s="24" t="s">
        <v>87</v>
      </c>
    </row>
    <row r="93" s="11" customFormat="1">
      <c r="B93" s="220"/>
      <c r="D93" s="215" t="s">
        <v>157</v>
      </c>
      <c r="E93" s="221" t="s">
        <v>5</v>
      </c>
      <c r="F93" s="222" t="s">
        <v>87</v>
      </c>
      <c r="H93" s="223">
        <v>1</v>
      </c>
      <c r="I93" s="224"/>
      <c r="L93" s="220"/>
      <c r="M93" s="225"/>
      <c r="N93" s="226"/>
      <c r="O93" s="226"/>
      <c r="P93" s="226"/>
      <c r="Q93" s="226"/>
      <c r="R93" s="226"/>
      <c r="S93" s="226"/>
      <c r="T93" s="227"/>
      <c r="AT93" s="221" t="s">
        <v>157</v>
      </c>
      <c r="AU93" s="221" t="s">
        <v>87</v>
      </c>
      <c r="AV93" s="11" t="s">
        <v>91</v>
      </c>
      <c r="AW93" s="11" t="s">
        <v>45</v>
      </c>
      <c r="AX93" s="11" t="s">
        <v>82</v>
      </c>
      <c r="AY93" s="221" t="s">
        <v>144</v>
      </c>
    </row>
    <row r="94" s="12" customFormat="1">
      <c r="B94" s="228"/>
      <c r="D94" s="215" t="s">
        <v>157</v>
      </c>
      <c r="E94" s="229" t="s">
        <v>5</v>
      </c>
      <c r="F94" s="230" t="s">
        <v>211</v>
      </c>
      <c r="H94" s="231">
        <v>1</v>
      </c>
      <c r="I94" s="232"/>
      <c r="L94" s="228"/>
      <c r="M94" s="233"/>
      <c r="N94" s="234"/>
      <c r="O94" s="234"/>
      <c r="P94" s="234"/>
      <c r="Q94" s="234"/>
      <c r="R94" s="234"/>
      <c r="S94" s="234"/>
      <c r="T94" s="235"/>
      <c r="AT94" s="229" t="s">
        <v>157</v>
      </c>
      <c r="AU94" s="229" t="s">
        <v>87</v>
      </c>
      <c r="AV94" s="12" t="s">
        <v>151</v>
      </c>
      <c r="AW94" s="12" t="s">
        <v>45</v>
      </c>
      <c r="AX94" s="12" t="s">
        <v>87</v>
      </c>
      <c r="AY94" s="229" t="s">
        <v>144</v>
      </c>
    </row>
    <row r="95" s="1" customFormat="1" ht="16.5" customHeight="1">
      <c r="B95" s="202"/>
      <c r="C95" s="203" t="s">
        <v>180</v>
      </c>
      <c r="D95" s="203" t="s">
        <v>146</v>
      </c>
      <c r="E95" s="204" t="s">
        <v>1005</v>
      </c>
      <c r="F95" s="205" t="s">
        <v>1006</v>
      </c>
      <c r="G95" s="206" t="s">
        <v>914</v>
      </c>
      <c r="H95" s="207">
        <v>1</v>
      </c>
      <c r="I95" s="208"/>
      <c r="J95" s="209">
        <f>ROUND(I95*H95,2)</f>
        <v>0</v>
      </c>
      <c r="K95" s="205" t="s">
        <v>5</v>
      </c>
      <c r="L95" s="47"/>
      <c r="M95" s="210" t="s">
        <v>5</v>
      </c>
      <c r="N95" s="211" t="s">
        <v>53</v>
      </c>
      <c r="O95" s="48"/>
      <c r="P95" s="212">
        <f>O95*H95</f>
        <v>0</v>
      </c>
      <c r="Q95" s="212">
        <v>0</v>
      </c>
      <c r="R95" s="212">
        <f>Q95*H95</f>
        <v>0</v>
      </c>
      <c r="S95" s="212">
        <v>0</v>
      </c>
      <c r="T95" s="213">
        <f>S95*H95</f>
        <v>0</v>
      </c>
      <c r="AR95" s="24" t="s">
        <v>990</v>
      </c>
      <c r="AT95" s="24" t="s">
        <v>146</v>
      </c>
      <c r="AU95" s="24" t="s">
        <v>87</v>
      </c>
      <c r="AY95" s="24" t="s">
        <v>144</v>
      </c>
      <c r="BE95" s="214">
        <f>IF(N95="základní",J95,0)</f>
        <v>0</v>
      </c>
      <c r="BF95" s="214">
        <f>IF(N95="snížená",J95,0)</f>
        <v>0</v>
      </c>
      <c r="BG95" s="214">
        <f>IF(N95="zákl. přenesená",J95,0)</f>
        <v>0</v>
      </c>
      <c r="BH95" s="214">
        <f>IF(N95="sníž. přenesená",J95,0)</f>
        <v>0</v>
      </c>
      <c r="BI95" s="214">
        <f>IF(N95="nulová",J95,0)</f>
        <v>0</v>
      </c>
      <c r="BJ95" s="24" t="s">
        <v>87</v>
      </c>
      <c r="BK95" s="214">
        <f>ROUND(I95*H95,2)</f>
        <v>0</v>
      </c>
      <c r="BL95" s="24" t="s">
        <v>990</v>
      </c>
      <c r="BM95" s="24" t="s">
        <v>1007</v>
      </c>
    </row>
    <row r="96" s="1" customFormat="1">
      <c r="B96" s="47"/>
      <c r="D96" s="215" t="s">
        <v>153</v>
      </c>
      <c r="F96" s="216" t="s">
        <v>1008</v>
      </c>
      <c r="I96" s="217"/>
      <c r="L96" s="47"/>
      <c r="M96" s="218"/>
      <c r="N96" s="48"/>
      <c r="O96" s="48"/>
      <c r="P96" s="48"/>
      <c r="Q96" s="48"/>
      <c r="R96" s="48"/>
      <c r="S96" s="48"/>
      <c r="T96" s="86"/>
      <c r="AT96" s="24" t="s">
        <v>153</v>
      </c>
      <c r="AU96" s="24" t="s">
        <v>87</v>
      </c>
    </row>
    <row r="97" s="11" customFormat="1">
      <c r="B97" s="220"/>
      <c r="D97" s="215" t="s">
        <v>157</v>
      </c>
      <c r="E97" s="221" t="s">
        <v>5</v>
      </c>
      <c r="F97" s="222" t="s">
        <v>87</v>
      </c>
      <c r="H97" s="223">
        <v>1</v>
      </c>
      <c r="I97" s="224"/>
      <c r="L97" s="220"/>
      <c r="M97" s="225"/>
      <c r="N97" s="226"/>
      <c r="O97" s="226"/>
      <c r="P97" s="226"/>
      <c r="Q97" s="226"/>
      <c r="R97" s="226"/>
      <c r="S97" s="226"/>
      <c r="T97" s="227"/>
      <c r="AT97" s="221" t="s">
        <v>157</v>
      </c>
      <c r="AU97" s="221" t="s">
        <v>87</v>
      </c>
      <c r="AV97" s="11" t="s">
        <v>91</v>
      </c>
      <c r="AW97" s="11" t="s">
        <v>45</v>
      </c>
      <c r="AX97" s="11" t="s">
        <v>82</v>
      </c>
      <c r="AY97" s="221" t="s">
        <v>144</v>
      </c>
    </row>
    <row r="98" s="12" customFormat="1">
      <c r="B98" s="228"/>
      <c r="D98" s="215" t="s">
        <v>157</v>
      </c>
      <c r="E98" s="229" t="s">
        <v>5</v>
      </c>
      <c r="F98" s="230" t="s">
        <v>211</v>
      </c>
      <c r="H98" s="231">
        <v>1</v>
      </c>
      <c r="I98" s="232"/>
      <c r="L98" s="228"/>
      <c r="M98" s="233"/>
      <c r="N98" s="234"/>
      <c r="O98" s="234"/>
      <c r="P98" s="234"/>
      <c r="Q98" s="234"/>
      <c r="R98" s="234"/>
      <c r="S98" s="234"/>
      <c r="T98" s="235"/>
      <c r="AT98" s="229" t="s">
        <v>157</v>
      </c>
      <c r="AU98" s="229" t="s">
        <v>87</v>
      </c>
      <c r="AV98" s="12" t="s">
        <v>151</v>
      </c>
      <c r="AW98" s="12" t="s">
        <v>45</v>
      </c>
      <c r="AX98" s="12" t="s">
        <v>87</v>
      </c>
      <c r="AY98" s="229" t="s">
        <v>144</v>
      </c>
    </row>
    <row r="99" s="1" customFormat="1" ht="16.5" customHeight="1">
      <c r="B99" s="202"/>
      <c r="C99" s="203" t="s">
        <v>187</v>
      </c>
      <c r="D99" s="203" t="s">
        <v>146</v>
      </c>
      <c r="E99" s="204" t="s">
        <v>1009</v>
      </c>
      <c r="F99" s="205" t="s">
        <v>1010</v>
      </c>
      <c r="G99" s="206" t="s">
        <v>914</v>
      </c>
      <c r="H99" s="207">
        <v>1</v>
      </c>
      <c r="I99" s="208"/>
      <c r="J99" s="209">
        <f>ROUND(I99*H99,2)</f>
        <v>0</v>
      </c>
      <c r="K99" s="205" t="s">
        <v>5</v>
      </c>
      <c r="L99" s="47"/>
      <c r="M99" s="210" t="s">
        <v>5</v>
      </c>
      <c r="N99" s="211" t="s">
        <v>53</v>
      </c>
      <c r="O99" s="48"/>
      <c r="P99" s="212">
        <f>O99*H99</f>
        <v>0</v>
      </c>
      <c r="Q99" s="212">
        <v>0</v>
      </c>
      <c r="R99" s="212">
        <f>Q99*H99</f>
        <v>0</v>
      </c>
      <c r="S99" s="212">
        <v>0</v>
      </c>
      <c r="T99" s="213">
        <f>S99*H99</f>
        <v>0</v>
      </c>
      <c r="AR99" s="24" t="s">
        <v>990</v>
      </c>
      <c r="AT99" s="24" t="s">
        <v>146</v>
      </c>
      <c r="AU99" s="24" t="s">
        <v>87</v>
      </c>
      <c r="AY99" s="24" t="s">
        <v>144</v>
      </c>
      <c r="BE99" s="214">
        <f>IF(N99="základní",J99,0)</f>
        <v>0</v>
      </c>
      <c r="BF99" s="214">
        <f>IF(N99="snížená",J99,0)</f>
        <v>0</v>
      </c>
      <c r="BG99" s="214">
        <f>IF(N99="zákl. přenesená",J99,0)</f>
        <v>0</v>
      </c>
      <c r="BH99" s="214">
        <f>IF(N99="sníž. přenesená",J99,0)</f>
        <v>0</v>
      </c>
      <c r="BI99" s="214">
        <f>IF(N99="nulová",J99,0)</f>
        <v>0</v>
      </c>
      <c r="BJ99" s="24" t="s">
        <v>87</v>
      </c>
      <c r="BK99" s="214">
        <f>ROUND(I99*H99,2)</f>
        <v>0</v>
      </c>
      <c r="BL99" s="24" t="s">
        <v>990</v>
      </c>
      <c r="BM99" s="24" t="s">
        <v>1011</v>
      </c>
    </row>
    <row r="100" s="1" customFormat="1">
      <c r="B100" s="47"/>
      <c r="D100" s="215" t="s">
        <v>153</v>
      </c>
      <c r="F100" s="216" t="s">
        <v>1012</v>
      </c>
      <c r="I100" s="217"/>
      <c r="L100" s="47"/>
      <c r="M100" s="218"/>
      <c r="N100" s="48"/>
      <c r="O100" s="48"/>
      <c r="P100" s="48"/>
      <c r="Q100" s="48"/>
      <c r="R100" s="48"/>
      <c r="S100" s="48"/>
      <c r="T100" s="86"/>
      <c r="AT100" s="24" t="s">
        <v>153</v>
      </c>
      <c r="AU100" s="24" t="s">
        <v>87</v>
      </c>
    </row>
    <row r="101" s="1" customFormat="1">
      <c r="B101" s="47"/>
      <c r="D101" s="215" t="s">
        <v>826</v>
      </c>
      <c r="F101" s="219" t="s">
        <v>1013</v>
      </c>
      <c r="I101" s="217"/>
      <c r="L101" s="47"/>
      <c r="M101" s="218"/>
      <c r="N101" s="48"/>
      <c r="O101" s="48"/>
      <c r="P101" s="48"/>
      <c r="Q101" s="48"/>
      <c r="R101" s="48"/>
      <c r="S101" s="48"/>
      <c r="T101" s="86"/>
      <c r="AT101" s="24" t="s">
        <v>826</v>
      </c>
      <c r="AU101" s="24" t="s">
        <v>87</v>
      </c>
    </row>
    <row r="102" s="11" customFormat="1">
      <c r="B102" s="220"/>
      <c r="D102" s="215" t="s">
        <v>157</v>
      </c>
      <c r="E102" s="221" t="s">
        <v>5</v>
      </c>
      <c r="F102" s="222" t="s">
        <v>87</v>
      </c>
      <c r="H102" s="223">
        <v>1</v>
      </c>
      <c r="I102" s="224"/>
      <c r="L102" s="220"/>
      <c r="M102" s="225"/>
      <c r="N102" s="226"/>
      <c r="O102" s="226"/>
      <c r="P102" s="226"/>
      <c r="Q102" s="226"/>
      <c r="R102" s="226"/>
      <c r="S102" s="226"/>
      <c r="T102" s="227"/>
      <c r="AT102" s="221" t="s">
        <v>157</v>
      </c>
      <c r="AU102" s="221" t="s">
        <v>87</v>
      </c>
      <c r="AV102" s="11" t="s">
        <v>91</v>
      </c>
      <c r="AW102" s="11" t="s">
        <v>45</v>
      </c>
      <c r="AX102" s="11" t="s">
        <v>82</v>
      </c>
      <c r="AY102" s="221" t="s">
        <v>144</v>
      </c>
    </row>
    <row r="103" s="12" customFormat="1">
      <c r="B103" s="228"/>
      <c r="D103" s="215" t="s">
        <v>157</v>
      </c>
      <c r="E103" s="229" t="s">
        <v>5</v>
      </c>
      <c r="F103" s="230" t="s">
        <v>211</v>
      </c>
      <c r="H103" s="231">
        <v>1</v>
      </c>
      <c r="I103" s="232"/>
      <c r="L103" s="228"/>
      <c r="M103" s="233"/>
      <c r="N103" s="234"/>
      <c r="O103" s="234"/>
      <c r="P103" s="234"/>
      <c r="Q103" s="234"/>
      <c r="R103" s="234"/>
      <c r="S103" s="234"/>
      <c r="T103" s="235"/>
      <c r="AT103" s="229" t="s">
        <v>157</v>
      </c>
      <c r="AU103" s="229" t="s">
        <v>87</v>
      </c>
      <c r="AV103" s="12" t="s">
        <v>151</v>
      </c>
      <c r="AW103" s="12" t="s">
        <v>45</v>
      </c>
      <c r="AX103" s="12" t="s">
        <v>87</v>
      </c>
      <c r="AY103" s="229" t="s">
        <v>144</v>
      </c>
    </row>
    <row r="104" s="1" customFormat="1" ht="16.5" customHeight="1">
      <c r="B104" s="202"/>
      <c r="C104" s="203" t="s">
        <v>195</v>
      </c>
      <c r="D104" s="203" t="s">
        <v>146</v>
      </c>
      <c r="E104" s="204" t="s">
        <v>1014</v>
      </c>
      <c r="F104" s="205" t="s">
        <v>1015</v>
      </c>
      <c r="G104" s="206" t="s">
        <v>914</v>
      </c>
      <c r="H104" s="207">
        <v>1</v>
      </c>
      <c r="I104" s="208"/>
      <c r="J104" s="209">
        <f>ROUND(I104*H104,2)</f>
        <v>0</v>
      </c>
      <c r="K104" s="205" t="s">
        <v>5</v>
      </c>
      <c r="L104" s="47"/>
      <c r="M104" s="210" t="s">
        <v>5</v>
      </c>
      <c r="N104" s="211" t="s">
        <v>53</v>
      </c>
      <c r="O104" s="48"/>
      <c r="P104" s="212">
        <f>O104*H104</f>
        <v>0</v>
      </c>
      <c r="Q104" s="212">
        <v>0</v>
      </c>
      <c r="R104" s="212">
        <f>Q104*H104</f>
        <v>0</v>
      </c>
      <c r="S104" s="212">
        <v>0</v>
      </c>
      <c r="T104" s="213">
        <f>S104*H104</f>
        <v>0</v>
      </c>
      <c r="AR104" s="24" t="s">
        <v>990</v>
      </c>
      <c r="AT104" s="24" t="s">
        <v>146</v>
      </c>
      <c r="AU104" s="24" t="s">
        <v>87</v>
      </c>
      <c r="AY104" s="24" t="s">
        <v>144</v>
      </c>
      <c r="BE104" s="214">
        <f>IF(N104="základní",J104,0)</f>
        <v>0</v>
      </c>
      <c r="BF104" s="214">
        <f>IF(N104="snížená",J104,0)</f>
        <v>0</v>
      </c>
      <c r="BG104" s="214">
        <f>IF(N104="zákl. přenesená",J104,0)</f>
        <v>0</v>
      </c>
      <c r="BH104" s="214">
        <f>IF(N104="sníž. přenesená",J104,0)</f>
        <v>0</v>
      </c>
      <c r="BI104" s="214">
        <f>IF(N104="nulová",J104,0)</f>
        <v>0</v>
      </c>
      <c r="BJ104" s="24" t="s">
        <v>87</v>
      </c>
      <c r="BK104" s="214">
        <f>ROUND(I104*H104,2)</f>
        <v>0</v>
      </c>
      <c r="BL104" s="24" t="s">
        <v>990</v>
      </c>
      <c r="BM104" s="24" t="s">
        <v>1016</v>
      </c>
    </row>
    <row r="105" s="1" customFormat="1">
      <c r="B105" s="47"/>
      <c r="D105" s="215" t="s">
        <v>153</v>
      </c>
      <c r="F105" s="216" t="s">
        <v>1017</v>
      </c>
      <c r="I105" s="217"/>
      <c r="L105" s="47"/>
      <c r="M105" s="218"/>
      <c r="N105" s="48"/>
      <c r="O105" s="48"/>
      <c r="P105" s="48"/>
      <c r="Q105" s="48"/>
      <c r="R105" s="48"/>
      <c r="S105" s="48"/>
      <c r="T105" s="86"/>
      <c r="AT105" s="24" t="s">
        <v>153</v>
      </c>
      <c r="AU105" s="24" t="s">
        <v>87</v>
      </c>
    </row>
    <row r="106" s="1" customFormat="1">
      <c r="B106" s="47"/>
      <c r="D106" s="215" t="s">
        <v>826</v>
      </c>
      <c r="F106" s="219" t="s">
        <v>1018</v>
      </c>
      <c r="I106" s="217"/>
      <c r="L106" s="47"/>
      <c r="M106" s="218"/>
      <c r="N106" s="48"/>
      <c r="O106" s="48"/>
      <c r="P106" s="48"/>
      <c r="Q106" s="48"/>
      <c r="R106" s="48"/>
      <c r="S106" s="48"/>
      <c r="T106" s="86"/>
      <c r="AT106" s="24" t="s">
        <v>826</v>
      </c>
      <c r="AU106" s="24" t="s">
        <v>87</v>
      </c>
    </row>
    <row r="107" s="11" customFormat="1">
      <c r="B107" s="220"/>
      <c r="D107" s="215" t="s">
        <v>157</v>
      </c>
      <c r="E107" s="221" t="s">
        <v>5</v>
      </c>
      <c r="F107" s="222" t="s">
        <v>87</v>
      </c>
      <c r="H107" s="223">
        <v>1</v>
      </c>
      <c r="I107" s="224"/>
      <c r="L107" s="220"/>
      <c r="M107" s="225"/>
      <c r="N107" s="226"/>
      <c r="O107" s="226"/>
      <c r="P107" s="226"/>
      <c r="Q107" s="226"/>
      <c r="R107" s="226"/>
      <c r="S107" s="226"/>
      <c r="T107" s="227"/>
      <c r="AT107" s="221" t="s">
        <v>157</v>
      </c>
      <c r="AU107" s="221" t="s">
        <v>87</v>
      </c>
      <c r="AV107" s="11" t="s">
        <v>91</v>
      </c>
      <c r="AW107" s="11" t="s">
        <v>45</v>
      </c>
      <c r="AX107" s="11" t="s">
        <v>82</v>
      </c>
      <c r="AY107" s="221" t="s">
        <v>144</v>
      </c>
    </row>
    <row r="108" s="12" customFormat="1">
      <c r="B108" s="228"/>
      <c r="D108" s="215" t="s">
        <v>157</v>
      </c>
      <c r="E108" s="229" t="s">
        <v>5</v>
      </c>
      <c r="F108" s="230" t="s">
        <v>211</v>
      </c>
      <c r="H108" s="231">
        <v>1</v>
      </c>
      <c r="I108" s="232"/>
      <c r="L108" s="228"/>
      <c r="M108" s="233"/>
      <c r="N108" s="234"/>
      <c r="O108" s="234"/>
      <c r="P108" s="234"/>
      <c r="Q108" s="234"/>
      <c r="R108" s="234"/>
      <c r="S108" s="234"/>
      <c r="T108" s="235"/>
      <c r="AT108" s="229" t="s">
        <v>157</v>
      </c>
      <c r="AU108" s="229" t="s">
        <v>87</v>
      </c>
      <c r="AV108" s="12" t="s">
        <v>151</v>
      </c>
      <c r="AW108" s="12" t="s">
        <v>45</v>
      </c>
      <c r="AX108" s="12" t="s">
        <v>87</v>
      </c>
      <c r="AY108" s="229" t="s">
        <v>144</v>
      </c>
    </row>
    <row r="109" s="1" customFormat="1" ht="25.5" customHeight="1">
      <c r="B109" s="202"/>
      <c r="C109" s="203" t="s">
        <v>203</v>
      </c>
      <c r="D109" s="203" t="s">
        <v>146</v>
      </c>
      <c r="E109" s="204" t="s">
        <v>1019</v>
      </c>
      <c r="F109" s="205" t="s">
        <v>1020</v>
      </c>
      <c r="G109" s="206" t="s">
        <v>914</v>
      </c>
      <c r="H109" s="207">
        <v>1</v>
      </c>
      <c r="I109" s="208"/>
      <c r="J109" s="209">
        <f>ROUND(I109*H109,2)</f>
        <v>0</v>
      </c>
      <c r="K109" s="205" t="s">
        <v>5</v>
      </c>
      <c r="L109" s="47"/>
      <c r="M109" s="210" t="s">
        <v>5</v>
      </c>
      <c r="N109" s="211" t="s">
        <v>53</v>
      </c>
      <c r="O109" s="48"/>
      <c r="P109" s="212">
        <f>O109*H109</f>
        <v>0</v>
      </c>
      <c r="Q109" s="212">
        <v>0</v>
      </c>
      <c r="R109" s="212">
        <f>Q109*H109</f>
        <v>0</v>
      </c>
      <c r="S109" s="212">
        <v>0</v>
      </c>
      <c r="T109" s="213">
        <f>S109*H109</f>
        <v>0</v>
      </c>
      <c r="AR109" s="24" t="s">
        <v>990</v>
      </c>
      <c r="AT109" s="24" t="s">
        <v>146</v>
      </c>
      <c r="AU109" s="24" t="s">
        <v>87</v>
      </c>
      <c r="AY109" s="24" t="s">
        <v>144</v>
      </c>
      <c r="BE109" s="214">
        <f>IF(N109="základní",J109,0)</f>
        <v>0</v>
      </c>
      <c r="BF109" s="214">
        <f>IF(N109="snížená",J109,0)</f>
        <v>0</v>
      </c>
      <c r="BG109" s="214">
        <f>IF(N109="zákl. přenesená",J109,0)</f>
        <v>0</v>
      </c>
      <c r="BH109" s="214">
        <f>IF(N109="sníž. přenesená",J109,0)</f>
        <v>0</v>
      </c>
      <c r="BI109" s="214">
        <f>IF(N109="nulová",J109,0)</f>
        <v>0</v>
      </c>
      <c r="BJ109" s="24" t="s">
        <v>87</v>
      </c>
      <c r="BK109" s="214">
        <f>ROUND(I109*H109,2)</f>
        <v>0</v>
      </c>
      <c r="BL109" s="24" t="s">
        <v>990</v>
      </c>
      <c r="BM109" s="24" t="s">
        <v>1021</v>
      </c>
    </row>
    <row r="110" s="1" customFormat="1">
      <c r="B110" s="47"/>
      <c r="D110" s="215" t="s">
        <v>153</v>
      </c>
      <c r="F110" s="216" t="s">
        <v>1022</v>
      </c>
      <c r="I110" s="217"/>
      <c r="L110" s="47"/>
      <c r="M110" s="218"/>
      <c r="N110" s="48"/>
      <c r="O110" s="48"/>
      <c r="P110" s="48"/>
      <c r="Q110" s="48"/>
      <c r="R110" s="48"/>
      <c r="S110" s="48"/>
      <c r="T110" s="86"/>
      <c r="AT110" s="24" t="s">
        <v>153</v>
      </c>
      <c r="AU110" s="24" t="s">
        <v>87</v>
      </c>
    </row>
    <row r="111" s="1" customFormat="1">
      <c r="B111" s="47"/>
      <c r="D111" s="215" t="s">
        <v>826</v>
      </c>
      <c r="F111" s="219" t="s">
        <v>1023</v>
      </c>
      <c r="I111" s="217"/>
      <c r="L111" s="47"/>
      <c r="M111" s="218"/>
      <c r="N111" s="48"/>
      <c r="O111" s="48"/>
      <c r="P111" s="48"/>
      <c r="Q111" s="48"/>
      <c r="R111" s="48"/>
      <c r="S111" s="48"/>
      <c r="T111" s="86"/>
      <c r="AT111" s="24" t="s">
        <v>826</v>
      </c>
      <c r="AU111" s="24" t="s">
        <v>87</v>
      </c>
    </row>
    <row r="112" s="11" customFormat="1">
      <c r="B112" s="220"/>
      <c r="D112" s="215" t="s">
        <v>157</v>
      </c>
      <c r="E112" s="221" t="s">
        <v>5</v>
      </c>
      <c r="F112" s="222" t="s">
        <v>87</v>
      </c>
      <c r="H112" s="223">
        <v>1</v>
      </c>
      <c r="I112" s="224"/>
      <c r="L112" s="220"/>
      <c r="M112" s="225"/>
      <c r="N112" s="226"/>
      <c r="O112" s="226"/>
      <c r="P112" s="226"/>
      <c r="Q112" s="226"/>
      <c r="R112" s="226"/>
      <c r="S112" s="226"/>
      <c r="T112" s="227"/>
      <c r="AT112" s="221" t="s">
        <v>157</v>
      </c>
      <c r="AU112" s="221" t="s">
        <v>87</v>
      </c>
      <c r="AV112" s="11" t="s">
        <v>91</v>
      </c>
      <c r="AW112" s="11" t="s">
        <v>45</v>
      </c>
      <c r="AX112" s="11" t="s">
        <v>82</v>
      </c>
      <c r="AY112" s="221" t="s">
        <v>144</v>
      </c>
    </row>
    <row r="113" s="12" customFormat="1">
      <c r="B113" s="228"/>
      <c r="D113" s="215" t="s">
        <v>157</v>
      </c>
      <c r="E113" s="229" t="s">
        <v>5</v>
      </c>
      <c r="F113" s="230" t="s">
        <v>211</v>
      </c>
      <c r="H113" s="231">
        <v>1</v>
      </c>
      <c r="I113" s="232"/>
      <c r="L113" s="228"/>
      <c r="M113" s="233"/>
      <c r="N113" s="234"/>
      <c r="O113" s="234"/>
      <c r="P113" s="234"/>
      <c r="Q113" s="234"/>
      <c r="R113" s="234"/>
      <c r="S113" s="234"/>
      <c r="T113" s="235"/>
      <c r="AT113" s="229" t="s">
        <v>157</v>
      </c>
      <c r="AU113" s="229" t="s">
        <v>87</v>
      </c>
      <c r="AV113" s="12" t="s">
        <v>151</v>
      </c>
      <c r="AW113" s="12" t="s">
        <v>45</v>
      </c>
      <c r="AX113" s="12" t="s">
        <v>87</v>
      </c>
      <c r="AY113" s="229" t="s">
        <v>144</v>
      </c>
    </row>
    <row r="114" s="1" customFormat="1" ht="16.5" customHeight="1">
      <c r="B114" s="202"/>
      <c r="C114" s="203" t="s">
        <v>212</v>
      </c>
      <c r="D114" s="203" t="s">
        <v>146</v>
      </c>
      <c r="E114" s="204" t="s">
        <v>1024</v>
      </c>
      <c r="F114" s="205" t="s">
        <v>1025</v>
      </c>
      <c r="G114" s="206" t="s">
        <v>914</v>
      </c>
      <c r="H114" s="207">
        <v>1</v>
      </c>
      <c r="I114" s="208"/>
      <c r="J114" s="209">
        <f>ROUND(I114*H114,2)</f>
        <v>0</v>
      </c>
      <c r="K114" s="205" t="s">
        <v>5</v>
      </c>
      <c r="L114" s="47"/>
      <c r="M114" s="210" t="s">
        <v>5</v>
      </c>
      <c r="N114" s="211" t="s">
        <v>53</v>
      </c>
      <c r="O114" s="48"/>
      <c r="P114" s="212">
        <f>O114*H114</f>
        <v>0</v>
      </c>
      <c r="Q114" s="212">
        <v>0</v>
      </c>
      <c r="R114" s="212">
        <f>Q114*H114</f>
        <v>0</v>
      </c>
      <c r="S114" s="212">
        <v>0</v>
      </c>
      <c r="T114" s="213">
        <f>S114*H114</f>
        <v>0</v>
      </c>
      <c r="AR114" s="24" t="s">
        <v>990</v>
      </c>
      <c r="AT114" s="24" t="s">
        <v>146</v>
      </c>
      <c r="AU114" s="24" t="s">
        <v>87</v>
      </c>
      <c r="AY114" s="24" t="s">
        <v>144</v>
      </c>
      <c r="BE114" s="214">
        <f>IF(N114="základní",J114,0)</f>
        <v>0</v>
      </c>
      <c r="BF114" s="214">
        <f>IF(N114="snížená",J114,0)</f>
        <v>0</v>
      </c>
      <c r="BG114" s="214">
        <f>IF(N114="zákl. přenesená",J114,0)</f>
        <v>0</v>
      </c>
      <c r="BH114" s="214">
        <f>IF(N114="sníž. přenesená",J114,0)</f>
        <v>0</v>
      </c>
      <c r="BI114" s="214">
        <f>IF(N114="nulová",J114,0)</f>
        <v>0</v>
      </c>
      <c r="BJ114" s="24" t="s">
        <v>87</v>
      </c>
      <c r="BK114" s="214">
        <f>ROUND(I114*H114,2)</f>
        <v>0</v>
      </c>
      <c r="BL114" s="24" t="s">
        <v>990</v>
      </c>
      <c r="BM114" s="24" t="s">
        <v>1026</v>
      </c>
    </row>
    <row r="115" s="1" customFormat="1">
      <c r="B115" s="47"/>
      <c r="D115" s="215" t="s">
        <v>153</v>
      </c>
      <c r="F115" s="216" t="s">
        <v>1027</v>
      </c>
      <c r="I115" s="217"/>
      <c r="L115" s="47"/>
      <c r="M115" s="218"/>
      <c r="N115" s="48"/>
      <c r="O115" s="48"/>
      <c r="P115" s="48"/>
      <c r="Q115" s="48"/>
      <c r="R115" s="48"/>
      <c r="S115" s="48"/>
      <c r="T115" s="86"/>
      <c r="AT115" s="24" t="s">
        <v>153</v>
      </c>
      <c r="AU115" s="24" t="s">
        <v>87</v>
      </c>
    </row>
    <row r="116" s="1" customFormat="1">
      <c r="B116" s="47"/>
      <c r="D116" s="215" t="s">
        <v>826</v>
      </c>
      <c r="F116" s="219" t="s">
        <v>1028</v>
      </c>
      <c r="I116" s="217"/>
      <c r="L116" s="47"/>
      <c r="M116" s="218"/>
      <c r="N116" s="48"/>
      <c r="O116" s="48"/>
      <c r="P116" s="48"/>
      <c r="Q116" s="48"/>
      <c r="R116" s="48"/>
      <c r="S116" s="48"/>
      <c r="T116" s="86"/>
      <c r="AT116" s="24" t="s">
        <v>826</v>
      </c>
      <c r="AU116" s="24" t="s">
        <v>87</v>
      </c>
    </row>
    <row r="117" s="11" customFormat="1">
      <c r="B117" s="220"/>
      <c r="D117" s="215" t="s">
        <v>157</v>
      </c>
      <c r="E117" s="221" t="s">
        <v>5</v>
      </c>
      <c r="F117" s="222" t="s">
        <v>87</v>
      </c>
      <c r="H117" s="223">
        <v>1</v>
      </c>
      <c r="I117" s="224"/>
      <c r="L117" s="220"/>
      <c r="M117" s="225"/>
      <c r="N117" s="226"/>
      <c r="O117" s="226"/>
      <c r="P117" s="226"/>
      <c r="Q117" s="226"/>
      <c r="R117" s="226"/>
      <c r="S117" s="226"/>
      <c r="T117" s="227"/>
      <c r="AT117" s="221" t="s">
        <v>157</v>
      </c>
      <c r="AU117" s="221" t="s">
        <v>87</v>
      </c>
      <c r="AV117" s="11" t="s">
        <v>91</v>
      </c>
      <c r="AW117" s="11" t="s">
        <v>45</v>
      </c>
      <c r="AX117" s="11" t="s">
        <v>82</v>
      </c>
      <c r="AY117" s="221" t="s">
        <v>144</v>
      </c>
    </row>
    <row r="118" s="12" customFormat="1">
      <c r="B118" s="228"/>
      <c r="D118" s="215" t="s">
        <v>157</v>
      </c>
      <c r="E118" s="229" t="s">
        <v>5</v>
      </c>
      <c r="F118" s="230" t="s">
        <v>211</v>
      </c>
      <c r="H118" s="231">
        <v>1</v>
      </c>
      <c r="I118" s="232"/>
      <c r="L118" s="228"/>
      <c r="M118" s="253"/>
      <c r="N118" s="254"/>
      <c r="O118" s="254"/>
      <c r="P118" s="254"/>
      <c r="Q118" s="254"/>
      <c r="R118" s="254"/>
      <c r="S118" s="254"/>
      <c r="T118" s="255"/>
      <c r="AT118" s="229" t="s">
        <v>157</v>
      </c>
      <c r="AU118" s="229" t="s">
        <v>87</v>
      </c>
      <c r="AV118" s="12" t="s">
        <v>151</v>
      </c>
      <c r="AW118" s="12" t="s">
        <v>45</v>
      </c>
      <c r="AX118" s="12" t="s">
        <v>87</v>
      </c>
      <c r="AY118" s="229" t="s">
        <v>144</v>
      </c>
    </row>
    <row r="119" s="1" customFormat="1" ht="6.96" customHeight="1">
      <c r="B119" s="68"/>
      <c r="C119" s="69"/>
      <c r="D119" s="69"/>
      <c r="E119" s="69"/>
      <c r="F119" s="69"/>
      <c r="G119" s="69"/>
      <c r="H119" s="69"/>
      <c r="I119" s="154"/>
      <c r="J119" s="69"/>
      <c r="K119" s="69"/>
      <c r="L119" s="47"/>
    </row>
  </sheetData>
  <autoFilter ref="C76:K118"/>
  <mergeCells count="10">
    <mergeCell ref="E7:H7"/>
    <mergeCell ref="E9:H9"/>
    <mergeCell ref="E24:H24"/>
    <mergeCell ref="E45:H45"/>
    <mergeCell ref="E47:H47"/>
    <mergeCell ref="J51:J52"/>
    <mergeCell ref="E67:H67"/>
    <mergeCell ref="E69:H69"/>
    <mergeCell ref="G1:H1"/>
    <mergeCell ref="L2:V2"/>
  </mergeCells>
  <hyperlinks>
    <hyperlink ref="F1:G1" location="C2" display="1) Krycí list soupisu"/>
    <hyperlink ref="G1:H1" location="C54" display="2) Rekapitulace"/>
    <hyperlink ref="J1" location="C76" display="3) Soupis prací"/>
    <hyperlink ref="L1:V1" location="'Rekapitulace stavby'!C2" display="Rekapitulace stavby"/>
  </hyperlinks>
  <pageMargins left="0.5833333" right="0.5833333" top="0.5833333" bottom="0.5833333" header="0" footer="0"/>
  <pageSetup paperSize="9" orientation="landscape"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zoomScaleNormal="100" zoomScaleSheetLayoutView="60" zoomScalePageLayoutView="100" workbookViewId="0"/>
  </sheetViews>
  <sheetFormatPr defaultRowHeight="13.5"/>
  <cols>
    <col min="1" max="1" width="8.33" style="256" customWidth="1"/>
    <col min="2" max="2" width="1.664063" style="256" customWidth="1"/>
    <col min="3" max="4" width="5" style="256" customWidth="1"/>
    <col min="5" max="5" width="11.67" style="256" customWidth="1"/>
    <col min="6" max="6" width="9.17" style="256" customWidth="1"/>
    <col min="7" max="7" width="5" style="256" customWidth="1"/>
    <col min="8" max="8" width="77.83" style="256" customWidth="1"/>
    <col min="9" max="10" width="20" style="256" customWidth="1"/>
    <col min="11" max="11" width="1.664063" style="256" customWidth="1"/>
  </cols>
  <sheetData>
    <row r="1" ht="37.5" customHeight="1"/>
    <row r="2" ht="7.5" customHeight="1">
      <c r="B2" s="257"/>
      <c r="C2" s="258"/>
      <c r="D2" s="258"/>
      <c r="E2" s="258"/>
      <c r="F2" s="258"/>
      <c r="G2" s="258"/>
      <c r="H2" s="258"/>
      <c r="I2" s="258"/>
      <c r="J2" s="258"/>
      <c r="K2" s="259"/>
    </row>
    <row r="3" s="14" customFormat="1" ht="45" customHeight="1">
      <c r="B3" s="260"/>
      <c r="C3" s="261" t="s">
        <v>1029</v>
      </c>
      <c r="D3" s="261"/>
      <c r="E3" s="261"/>
      <c r="F3" s="261"/>
      <c r="G3" s="261"/>
      <c r="H3" s="261"/>
      <c r="I3" s="261"/>
      <c r="J3" s="261"/>
      <c r="K3" s="262"/>
    </row>
    <row r="4" ht="25.5" customHeight="1">
      <c r="B4" s="263"/>
      <c r="C4" s="264" t="s">
        <v>1030</v>
      </c>
      <c r="D4" s="264"/>
      <c r="E4" s="264"/>
      <c r="F4" s="264"/>
      <c r="G4" s="264"/>
      <c r="H4" s="264"/>
      <c r="I4" s="264"/>
      <c r="J4" s="264"/>
      <c r="K4" s="265"/>
    </row>
    <row r="5" ht="5.25" customHeight="1">
      <c r="B5" s="263"/>
      <c r="C5" s="266"/>
      <c r="D5" s="266"/>
      <c r="E5" s="266"/>
      <c r="F5" s="266"/>
      <c r="G5" s="266"/>
      <c r="H5" s="266"/>
      <c r="I5" s="266"/>
      <c r="J5" s="266"/>
      <c r="K5" s="265"/>
    </row>
    <row r="6" ht="15" customHeight="1">
      <c r="B6" s="263"/>
      <c r="C6" s="267" t="s">
        <v>1031</v>
      </c>
      <c r="D6" s="267"/>
      <c r="E6" s="267"/>
      <c r="F6" s="267"/>
      <c r="G6" s="267"/>
      <c r="H6" s="267"/>
      <c r="I6" s="267"/>
      <c r="J6" s="267"/>
      <c r="K6" s="265"/>
    </row>
    <row r="7" ht="15" customHeight="1">
      <c r="B7" s="268"/>
      <c r="C7" s="267" t="s">
        <v>1032</v>
      </c>
      <c r="D7" s="267"/>
      <c r="E7" s="267"/>
      <c r="F7" s="267"/>
      <c r="G7" s="267"/>
      <c r="H7" s="267"/>
      <c r="I7" s="267"/>
      <c r="J7" s="267"/>
      <c r="K7" s="265"/>
    </row>
    <row r="8" ht="12.75" customHeight="1">
      <c r="B8" s="268"/>
      <c r="C8" s="267"/>
      <c r="D8" s="267"/>
      <c r="E8" s="267"/>
      <c r="F8" s="267"/>
      <c r="G8" s="267"/>
      <c r="H8" s="267"/>
      <c r="I8" s="267"/>
      <c r="J8" s="267"/>
      <c r="K8" s="265"/>
    </row>
    <row r="9" ht="15" customHeight="1">
      <c r="B9" s="268"/>
      <c r="C9" s="267" t="s">
        <v>1033</v>
      </c>
      <c r="D9" s="267"/>
      <c r="E9" s="267"/>
      <c r="F9" s="267"/>
      <c r="G9" s="267"/>
      <c r="H9" s="267"/>
      <c r="I9" s="267"/>
      <c r="J9" s="267"/>
      <c r="K9" s="265"/>
    </row>
    <row r="10" ht="15" customHeight="1">
      <c r="B10" s="268"/>
      <c r="C10" s="267"/>
      <c r="D10" s="267" t="s">
        <v>1034</v>
      </c>
      <c r="E10" s="267"/>
      <c r="F10" s="267"/>
      <c r="G10" s="267"/>
      <c r="H10" s="267"/>
      <c r="I10" s="267"/>
      <c r="J10" s="267"/>
      <c r="K10" s="265"/>
    </row>
    <row r="11" ht="15" customHeight="1">
      <c r="B11" s="268"/>
      <c r="C11" s="269"/>
      <c r="D11" s="267" t="s">
        <v>1035</v>
      </c>
      <c r="E11" s="267"/>
      <c r="F11" s="267"/>
      <c r="G11" s="267"/>
      <c r="H11" s="267"/>
      <c r="I11" s="267"/>
      <c r="J11" s="267"/>
      <c r="K11" s="265"/>
    </row>
    <row r="12" ht="12.75" customHeight="1">
      <c r="B12" s="268"/>
      <c r="C12" s="269"/>
      <c r="D12" s="269"/>
      <c r="E12" s="269"/>
      <c r="F12" s="269"/>
      <c r="G12" s="269"/>
      <c r="H12" s="269"/>
      <c r="I12" s="269"/>
      <c r="J12" s="269"/>
      <c r="K12" s="265"/>
    </row>
    <row r="13" ht="15" customHeight="1">
      <c r="B13" s="268"/>
      <c r="C13" s="269"/>
      <c r="D13" s="267" t="s">
        <v>1036</v>
      </c>
      <c r="E13" s="267"/>
      <c r="F13" s="267"/>
      <c r="G13" s="267"/>
      <c r="H13" s="267"/>
      <c r="I13" s="267"/>
      <c r="J13" s="267"/>
      <c r="K13" s="265"/>
    </row>
    <row r="14" ht="15" customHeight="1">
      <c r="B14" s="268"/>
      <c r="C14" s="269"/>
      <c r="D14" s="267" t="s">
        <v>1037</v>
      </c>
      <c r="E14" s="267"/>
      <c r="F14" s="267"/>
      <c r="G14" s="267"/>
      <c r="H14" s="267"/>
      <c r="I14" s="267"/>
      <c r="J14" s="267"/>
      <c r="K14" s="265"/>
    </row>
    <row r="15" ht="15" customHeight="1">
      <c r="B15" s="268"/>
      <c r="C15" s="269"/>
      <c r="D15" s="267" t="s">
        <v>1038</v>
      </c>
      <c r="E15" s="267"/>
      <c r="F15" s="267"/>
      <c r="G15" s="267"/>
      <c r="H15" s="267"/>
      <c r="I15" s="267"/>
      <c r="J15" s="267"/>
      <c r="K15" s="265"/>
    </row>
    <row r="16" ht="15" customHeight="1">
      <c r="B16" s="268"/>
      <c r="C16" s="269"/>
      <c r="D16" s="269"/>
      <c r="E16" s="270" t="s">
        <v>89</v>
      </c>
      <c r="F16" s="267" t="s">
        <v>1039</v>
      </c>
      <c r="G16" s="267"/>
      <c r="H16" s="267"/>
      <c r="I16" s="267"/>
      <c r="J16" s="267"/>
      <c r="K16" s="265"/>
    </row>
    <row r="17" ht="15" customHeight="1">
      <c r="B17" s="268"/>
      <c r="C17" s="269"/>
      <c r="D17" s="269"/>
      <c r="E17" s="270" t="s">
        <v>1040</v>
      </c>
      <c r="F17" s="267" t="s">
        <v>1041</v>
      </c>
      <c r="G17" s="267"/>
      <c r="H17" s="267"/>
      <c r="I17" s="267"/>
      <c r="J17" s="267"/>
      <c r="K17" s="265"/>
    </row>
    <row r="18" ht="15" customHeight="1">
      <c r="B18" s="268"/>
      <c r="C18" s="269"/>
      <c r="D18" s="269"/>
      <c r="E18" s="270" t="s">
        <v>1042</v>
      </c>
      <c r="F18" s="267" t="s">
        <v>1043</v>
      </c>
      <c r="G18" s="267"/>
      <c r="H18" s="267"/>
      <c r="I18" s="267"/>
      <c r="J18" s="267"/>
      <c r="K18" s="265"/>
    </row>
    <row r="19" ht="15" customHeight="1">
      <c r="B19" s="268"/>
      <c r="C19" s="269"/>
      <c r="D19" s="269"/>
      <c r="E19" s="270" t="s">
        <v>99</v>
      </c>
      <c r="F19" s="267" t="s">
        <v>1044</v>
      </c>
      <c r="G19" s="267"/>
      <c r="H19" s="267"/>
      <c r="I19" s="267"/>
      <c r="J19" s="267"/>
      <c r="K19" s="265"/>
    </row>
    <row r="20" ht="15" customHeight="1">
      <c r="B20" s="268"/>
      <c r="C20" s="269"/>
      <c r="D20" s="269"/>
      <c r="E20" s="270" t="s">
        <v>94</v>
      </c>
      <c r="F20" s="267" t="s">
        <v>1045</v>
      </c>
      <c r="G20" s="267"/>
      <c r="H20" s="267"/>
      <c r="I20" s="267"/>
      <c r="J20" s="267"/>
      <c r="K20" s="265"/>
    </row>
    <row r="21" ht="15" customHeight="1">
      <c r="B21" s="268"/>
      <c r="C21" s="269"/>
      <c r="D21" s="269"/>
      <c r="E21" s="270" t="s">
        <v>1046</v>
      </c>
      <c r="F21" s="267" t="s">
        <v>1047</v>
      </c>
      <c r="G21" s="267"/>
      <c r="H21" s="267"/>
      <c r="I21" s="267"/>
      <c r="J21" s="267"/>
      <c r="K21" s="265"/>
    </row>
    <row r="22" ht="12.75" customHeight="1">
      <c r="B22" s="268"/>
      <c r="C22" s="269"/>
      <c r="D22" s="269"/>
      <c r="E22" s="269"/>
      <c r="F22" s="269"/>
      <c r="G22" s="269"/>
      <c r="H22" s="269"/>
      <c r="I22" s="269"/>
      <c r="J22" s="269"/>
      <c r="K22" s="265"/>
    </row>
    <row r="23" ht="15" customHeight="1">
      <c r="B23" s="268"/>
      <c r="C23" s="267" t="s">
        <v>1048</v>
      </c>
      <c r="D23" s="267"/>
      <c r="E23" s="267"/>
      <c r="F23" s="267"/>
      <c r="G23" s="267"/>
      <c r="H23" s="267"/>
      <c r="I23" s="267"/>
      <c r="J23" s="267"/>
      <c r="K23" s="265"/>
    </row>
    <row r="24" ht="15" customHeight="1">
      <c r="B24" s="268"/>
      <c r="C24" s="267" t="s">
        <v>1049</v>
      </c>
      <c r="D24" s="267"/>
      <c r="E24" s="267"/>
      <c r="F24" s="267"/>
      <c r="G24" s="267"/>
      <c r="H24" s="267"/>
      <c r="I24" s="267"/>
      <c r="J24" s="267"/>
      <c r="K24" s="265"/>
    </row>
    <row r="25" ht="15" customHeight="1">
      <c r="B25" s="268"/>
      <c r="C25" s="267"/>
      <c r="D25" s="267" t="s">
        <v>1050</v>
      </c>
      <c r="E25" s="267"/>
      <c r="F25" s="267"/>
      <c r="G25" s="267"/>
      <c r="H25" s="267"/>
      <c r="I25" s="267"/>
      <c r="J25" s="267"/>
      <c r="K25" s="265"/>
    </row>
    <row r="26" ht="15" customHeight="1">
      <c r="B26" s="268"/>
      <c r="C26" s="269"/>
      <c r="D26" s="267" t="s">
        <v>1051</v>
      </c>
      <c r="E26" s="267"/>
      <c r="F26" s="267"/>
      <c r="G26" s="267"/>
      <c r="H26" s="267"/>
      <c r="I26" s="267"/>
      <c r="J26" s="267"/>
      <c r="K26" s="265"/>
    </row>
    <row r="27" ht="12.75" customHeight="1">
      <c r="B27" s="268"/>
      <c r="C27" s="269"/>
      <c r="D27" s="269"/>
      <c r="E27" s="269"/>
      <c r="F27" s="269"/>
      <c r="G27" s="269"/>
      <c r="H27" s="269"/>
      <c r="I27" s="269"/>
      <c r="J27" s="269"/>
      <c r="K27" s="265"/>
    </row>
    <row r="28" ht="15" customHeight="1">
      <c r="B28" s="268"/>
      <c r="C28" s="269"/>
      <c r="D28" s="267" t="s">
        <v>1052</v>
      </c>
      <c r="E28" s="267"/>
      <c r="F28" s="267"/>
      <c r="G28" s="267"/>
      <c r="H28" s="267"/>
      <c r="I28" s="267"/>
      <c r="J28" s="267"/>
      <c r="K28" s="265"/>
    </row>
    <row r="29" ht="15" customHeight="1">
      <c r="B29" s="268"/>
      <c r="C29" s="269"/>
      <c r="D29" s="267" t="s">
        <v>1053</v>
      </c>
      <c r="E29" s="267"/>
      <c r="F29" s="267"/>
      <c r="G29" s="267"/>
      <c r="H29" s="267"/>
      <c r="I29" s="267"/>
      <c r="J29" s="267"/>
      <c r="K29" s="265"/>
    </row>
    <row r="30" ht="12.75" customHeight="1">
      <c r="B30" s="268"/>
      <c r="C30" s="269"/>
      <c r="D30" s="269"/>
      <c r="E30" s="269"/>
      <c r="F30" s="269"/>
      <c r="G30" s="269"/>
      <c r="H30" s="269"/>
      <c r="I30" s="269"/>
      <c r="J30" s="269"/>
      <c r="K30" s="265"/>
    </row>
    <row r="31" ht="15" customHeight="1">
      <c r="B31" s="268"/>
      <c r="C31" s="269"/>
      <c r="D31" s="267" t="s">
        <v>1054</v>
      </c>
      <c r="E31" s="267"/>
      <c r="F31" s="267"/>
      <c r="G31" s="267"/>
      <c r="H31" s="267"/>
      <c r="I31" s="267"/>
      <c r="J31" s="267"/>
      <c r="K31" s="265"/>
    </row>
    <row r="32" ht="15" customHeight="1">
      <c r="B32" s="268"/>
      <c r="C32" s="269"/>
      <c r="D32" s="267" t="s">
        <v>1055</v>
      </c>
      <c r="E32" s="267"/>
      <c r="F32" s="267"/>
      <c r="G32" s="267"/>
      <c r="H32" s="267"/>
      <c r="I32" s="267"/>
      <c r="J32" s="267"/>
      <c r="K32" s="265"/>
    </row>
    <row r="33" ht="15" customHeight="1">
      <c r="B33" s="268"/>
      <c r="C33" s="269"/>
      <c r="D33" s="267" t="s">
        <v>1056</v>
      </c>
      <c r="E33" s="267"/>
      <c r="F33" s="267"/>
      <c r="G33" s="267"/>
      <c r="H33" s="267"/>
      <c r="I33" s="267"/>
      <c r="J33" s="267"/>
      <c r="K33" s="265"/>
    </row>
    <row r="34" ht="15" customHeight="1">
      <c r="B34" s="268"/>
      <c r="C34" s="269"/>
      <c r="D34" s="267"/>
      <c r="E34" s="271" t="s">
        <v>129</v>
      </c>
      <c r="F34" s="267"/>
      <c r="G34" s="267" t="s">
        <v>1057</v>
      </c>
      <c r="H34" s="267"/>
      <c r="I34" s="267"/>
      <c r="J34" s="267"/>
      <c r="K34" s="265"/>
    </row>
    <row r="35" ht="30.75" customHeight="1">
      <c r="B35" s="268"/>
      <c r="C35" s="269"/>
      <c r="D35" s="267"/>
      <c r="E35" s="271" t="s">
        <v>1058</v>
      </c>
      <c r="F35" s="267"/>
      <c r="G35" s="267" t="s">
        <v>1059</v>
      </c>
      <c r="H35" s="267"/>
      <c r="I35" s="267"/>
      <c r="J35" s="267"/>
      <c r="K35" s="265"/>
    </row>
    <row r="36" ht="15" customHeight="1">
      <c r="B36" s="268"/>
      <c r="C36" s="269"/>
      <c r="D36" s="267"/>
      <c r="E36" s="271" t="s">
        <v>63</v>
      </c>
      <c r="F36" s="267"/>
      <c r="G36" s="267" t="s">
        <v>1060</v>
      </c>
      <c r="H36" s="267"/>
      <c r="I36" s="267"/>
      <c r="J36" s="267"/>
      <c r="K36" s="265"/>
    </row>
    <row r="37" ht="15" customHeight="1">
      <c r="B37" s="268"/>
      <c r="C37" s="269"/>
      <c r="D37" s="267"/>
      <c r="E37" s="271" t="s">
        <v>130</v>
      </c>
      <c r="F37" s="267"/>
      <c r="G37" s="267" t="s">
        <v>1061</v>
      </c>
      <c r="H37" s="267"/>
      <c r="I37" s="267"/>
      <c r="J37" s="267"/>
      <c r="K37" s="265"/>
    </row>
    <row r="38" ht="15" customHeight="1">
      <c r="B38" s="268"/>
      <c r="C38" s="269"/>
      <c r="D38" s="267"/>
      <c r="E38" s="271" t="s">
        <v>131</v>
      </c>
      <c r="F38" s="267"/>
      <c r="G38" s="267" t="s">
        <v>1062</v>
      </c>
      <c r="H38" s="267"/>
      <c r="I38" s="267"/>
      <c r="J38" s="267"/>
      <c r="K38" s="265"/>
    </row>
    <row r="39" ht="15" customHeight="1">
      <c r="B39" s="268"/>
      <c r="C39" s="269"/>
      <c r="D39" s="267"/>
      <c r="E39" s="271" t="s">
        <v>132</v>
      </c>
      <c r="F39" s="267"/>
      <c r="G39" s="267" t="s">
        <v>1063</v>
      </c>
      <c r="H39" s="267"/>
      <c r="I39" s="267"/>
      <c r="J39" s="267"/>
      <c r="K39" s="265"/>
    </row>
    <row r="40" ht="15" customHeight="1">
      <c r="B40" s="268"/>
      <c r="C40" s="269"/>
      <c r="D40" s="267"/>
      <c r="E40" s="271" t="s">
        <v>1064</v>
      </c>
      <c r="F40" s="267"/>
      <c r="G40" s="267" t="s">
        <v>1065</v>
      </c>
      <c r="H40" s="267"/>
      <c r="I40" s="267"/>
      <c r="J40" s="267"/>
      <c r="K40" s="265"/>
    </row>
    <row r="41" ht="15" customHeight="1">
      <c r="B41" s="268"/>
      <c r="C41" s="269"/>
      <c r="D41" s="267"/>
      <c r="E41" s="271"/>
      <c r="F41" s="267"/>
      <c r="G41" s="267" t="s">
        <v>1066</v>
      </c>
      <c r="H41" s="267"/>
      <c r="I41" s="267"/>
      <c r="J41" s="267"/>
      <c r="K41" s="265"/>
    </row>
    <row r="42" ht="15" customHeight="1">
      <c r="B42" s="268"/>
      <c r="C42" s="269"/>
      <c r="D42" s="267"/>
      <c r="E42" s="271" t="s">
        <v>1067</v>
      </c>
      <c r="F42" s="267"/>
      <c r="G42" s="267" t="s">
        <v>1068</v>
      </c>
      <c r="H42" s="267"/>
      <c r="I42" s="267"/>
      <c r="J42" s="267"/>
      <c r="K42" s="265"/>
    </row>
    <row r="43" ht="15" customHeight="1">
      <c r="B43" s="268"/>
      <c r="C43" s="269"/>
      <c r="D43" s="267"/>
      <c r="E43" s="271" t="s">
        <v>134</v>
      </c>
      <c r="F43" s="267"/>
      <c r="G43" s="267" t="s">
        <v>1069</v>
      </c>
      <c r="H43" s="267"/>
      <c r="I43" s="267"/>
      <c r="J43" s="267"/>
      <c r="K43" s="265"/>
    </row>
    <row r="44" ht="12.75" customHeight="1">
      <c r="B44" s="268"/>
      <c r="C44" s="269"/>
      <c r="D44" s="267"/>
      <c r="E44" s="267"/>
      <c r="F44" s="267"/>
      <c r="G44" s="267"/>
      <c r="H44" s="267"/>
      <c r="I44" s="267"/>
      <c r="J44" s="267"/>
      <c r="K44" s="265"/>
    </row>
    <row r="45" ht="15" customHeight="1">
      <c r="B45" s="268"/>
      <c r="C45" s="269"/>
      <c r="D45" s="267" t="s">
        <v>1070</v>
      </c>
      <c r="E45" s="267"/>
      <c r="F45" s="267"/>
      <c r="G45" s="267"/>
      <c r="H45" s="267"/>
      <c r="I45" s="267"/>
      <c r="J45" s="267"/>
      <c r="K45" s="265"/>
    </row>
    <row r="46" ht="15" customHeight="1">
      <c r="B46" s="268"/>
      <c r="C46" s="269"/>
      <c r="D46" s="269"/>
      <c r="E46" s="267" t="s">
        <v>1071</v>
      </c>
      <c r="F46" s="267"/>
      <c r="G46" s="267"/>
      <c r="H46" s="267"/>
      <c r="I46" s="267"/>
      <c r="J46" s="267"/>
      <c r="K46" s="265"/>
    </row>
    <row r="47" ht="15" customHeight="1">
      <c r="B47" s="268"/>
      <c r="C47" s="269"/>
      <c r="D47" s="269"/>
      <c r="E47" s="267" t="s">
        <v>1072</v>
      </c>
      <c r="F47" s="267"/>
      <c r="G47" s="267"/>
      <c r="H47" s="267"/>
      <c r="I47" s="267"/>
      <c r="J47" s="267"/>
      <c r="K47" s="265"/>
    </row>
    <row r="48" ht="15" customHeight="1">
      <c r="B48" s="268"/>
      <c r="C48" s="269"/>
      <c r="D48" s="269"/>
      <c r="E48" s="267" t="s">
        <v>1073</v>
      </c>
      <c r="F48" s="267"/>
      <c r="G48" s="267"/>
      <c r="H48" s="267"/>
      <c r="I48" s="267"/>
      <c r="J48" s="267"/>
      <c r="K48" s="265"/>
    </row>
    <row r="49" ht="15" customHeight="1">
      <c r="B49" s="268"/>
      <c r="C49" s="269"/>
      <c r="D49" s="267" t="s">
        <v>1074</v>
      </c>
      <c r="E49" s="267"/>
      <c r="F49" s="267"/>
      <c r="G49" s="267"/>
      <c r="H49" s="267"/>
      <c r="I49" s="267"/>
      <c r="J49" s="267"/>
      <c r="K49" s="265"/>
    </row>
    <row r="50" ht="25.5" customHeight="1">
      <c r="B50" s="263"/>
      <c r="C50" s="264" t="s">
        <v>1075</v>
      </c>
      <c r="D50" s="264"/>
      <c r="E50" s="264"/>
      <c r="F50" s="264"/>
      <c r="G50" s="264"/>
      <c r="H50" s="264"/>
      <c r="I50" s="264"/>
      <c r="J50" s="264"/>
      <c r="K50" s="265"/>
    </row>
    <row r="51" ht="5.25" customHeight="1">
      <c r="B51" s="263"/>
      <c r="C51" s="266"/>
      <c r="D51" s="266"/>
      <c r="E51" s="266"/>
      <c r="F51" s="266"/>
      <c r="G51" s="266"/>
      <c r="H51" s="266"/>
      <c r="I51" s="266"/>
      <c r="J51" s="266"/>
      <c r="K51" s="265"/>
    </row>
    <row r="52" ht="15" customHeight="1">
      <c r="B52" s="263"/>
      <c r="C52" s="267" t="s">
        <v>1076</v>
      </c>
      <c r="D52" s="267"/>
      <c r="E52" s="267"/>
      <c r="F52" s="267"/>
      <c r="G52" s="267"/>
      <c r="H52" s="267"/>
      <c r="I52" s="267"/>
      <c r="J52" s="267"/>
      <c r="K52" s="265"/>
    </row>
    <row r="53" ht="15" customHeight="1">
      <c r="B53" s="263"/>
      <c r="C53" s="267" t="s">
        <v>1077</v>
      </c>
      <c r="D53" s="267"/>
      <c r="E53" s="267"/>
      <c r="F53" s="267"/>
      <c r="G53" s="267"/>
      <c r="H53" s="267"/>
      <c r="I53" s="267"/>
      <c r="J53" s="267"/>
      <c r="K53" s="265"/>
    </row>
    <row r="54" ht="12.75" customHeight="1">
      <c r="B54" s="263"/>
      <c r="C54" s="267"/>
      <c r="D54" s="267"/>
      <c r="E54" s="267"/>
      <c r="F54" s="267"/>
      <c r="G54" s="267"/>
      <c r="H54" s="267"/>
      <c r="I54" s="267"/>
      <c r="J54" s="267"/>
      <c r="K54" s="265"/>
    </row>
    <row r="55" ht="15" customHeight="1">
      <c r="B55" s="263"/>
      <c r="C55" s="267" t="s">
        <v>1078</v>
      </c>
      <c r="D55" s="267"/>
      <c r="E55" s="267"/>
      <c r="F55" s="267"/>
      <c r="G55" s="267"/>
      <c r="H55" s="267"/>
      <c r="I55" s="267"/>
      <c r="J55" s="267"/>
      <c r="K55" s="265"/>
    </row>
    <row r="56" ht="15" customHeight="1">
      <c r="B56" s="263"/>
      <c r="C56" s="269"/>
      <c r="D56" s="267" t="s">
        <v>1079</v>
      </c>
      <c r="E56" s="267"/>
      <c r="F56" s="267"/>
      <c r="G56" s="267"/>
      <c r="H56" s="267"/>
      <c r="I56" s="267"/>
      <c r="J56" s="267"/>
      <c r="K56" s="265"/>
    </row>
    <row r="57" ht="15" customHeight="1">
      <c r="B57" s="263"/>
      <c r="C57" s="269"/>
      <c r="D57" s="267" t="s">
        <v>1080</v>
      </c>
      <c r="E57" s="267"/>
      <c r="F57" s="267"/>
      <c r="G57" s="267"/>
      <c r="H57" s="267"/>
      <c r="I57" s="267"/>
      <c r="J57" s="267"/>
      <c r="K57" s="265"/>
    </row>
    <row r="58" ht="15" customHeight="1">
      <c r="B58" s="263"/>
      <c r="C58" s="269"/>
      <c r="D58" s="267" t="s">
        <v>1081</v>
      </c>
      <c r="E58" s="267"/>
      <c r="F58" s="267"/>
      <c r="G58" s="267"/>
      <c r="H58" s="267"/>
      <c r="I58" s="267"/>
      <c r="J58" s="267"/>
      <c r="K58" s="265"/>
    </row>
    <row r="59" ht="15" customHeight="1">
      <c r="B59" s="263"/>
      <c r="C59" s="269"/>
      <c r="D59" s="267" t="s">
        <v>1082</v>
      </c>
      <c r="E59" s="267"/>
      <c r="F59" s="267"/>
      <c r="G59" s="267"/>
      <c r="H59" s="267"/>
      <c r="I59" s="267"/>
      <c r="J59" s="267"/>
      <c r="K59" s="265"/>
    </row>
    <row r="60" ht="15" customHeight="1">
      <c r="B60" s="263"/>
      <c r="C60" s="269"/>
      <c r="D60" s="272" t="s">
        <v>1083</v>
      </c>
      <c r="E60" s="272"/>
      <c r="F60" s="272"/>
      <c r="G60" s="272"/>
      <c r="H60" s="272"/>
      <c r="I60" s="272"/>
      <c r="J60" s="272"/>
      <c r="K60" s="265"/>
    </row>
    <row r="61" ht="15" customHeight="1">
      <c r="B61" s="263"/>
      <c r="C61" s="269"/>
      <c r="D61" s="267" t="s">
        <v>1084</v>
      </c>
      <c r="E61" s="267"/>
      <c r="F61" s="267"/>
      <c r="G61" s="267"/>
      <c r="H61" s="267"/>
      <c r="I61" s="267"/>
      <c r="J61" s="267"/>
      <c r="K61" s="265"/>
    </row>
    <row r="62" ht="12.75" customHeight="1">
      <c r="B62" s="263"/>
      <c r="C62" s="269"/>
      <c r="D62" s="269"/>
      <c r="E62" s="273"/>
      <c r="F62" s="269"/>
      <c r="G62" s="269"/>
      <c r="H62" s="269"/>
      <c r="I62" s="269"/>
      <c r="J62" s="269"/>
      <c r="K62" s="265"/>
    </row>
    <row r="63" ht="15" customHeight="1">
      <c r="B63" s="263"/>
      <c r="C63" s="269"/>
      <c r="D63" s="267" t="s">
        <v>1085</v>
      </c>
      <c r="E63" s="267"/>
      <c r="F63" s="267"/>
      <c r="G63" s="267"/>
      <c r="H63" s="267"/>
      <c r="I63" s="267"/>
      <c r="J63" s="267"/>
      <c r="K63" s="265"/>
    </row>
    <row r="64" ht="15" customHeight="1">
      <c r="B64" s="263"/>
      <c r="C64" s="269"/>
      <c r="D64" s="272" t="s">
        <v>1086</v>
      </c>
      <c r="E64" s="272"/>
      <c r="F64" s="272"/>
      <c r="G64" s="272"/>
      <c r="H64" s="272"/>
      <c r="I64" s="272"/>
      <c r="J64" s="272"/>
      <c r="K64" s="265"/>
    </row>
    <row r="65" ht="15" customHeight="1">
      <c r="B65" s="263"/>
      <c r="C65" s="269"/>
      <c r="D65" s="267" t="s">
        <v>1087</v>
      </c>
      <c r="E65" s="267"/>
      <c r="F65" s="267"/>
      <c r="G65" s="267"/>
      <c r="H65" s="267"/>
      <c r="I65" s="267"/>
      <c r="J65" s="267"/>
      <c r="K65" s="265"/>
    </row>
    <row r="66" ht="15" customHeight="1">
      <c r="B66" s="263"/>
      <c r="C66" s="269"/>
      <c r="D66" s="267" t="s">
        <v>1088</v>
      </c>
      <c r="E66" s="267"/>
      <c r="F66" s="267"/>
      <c r="G66" s="267"/>
      <c r="H66" s="267"/>
      <c r="I66" s="267"/>
      <c r="J66" s="267"/>
      <c r="K66" s="265"/>
    </row>
    <row r="67" ht="15" customHeight="1">
      <c r="B67" s="263"/>
      <c r="C67" s="269"/>
      <c r="D67" s="267" t="s">
        <v>1089</v>
      </c>
      <c r="E67" s="267"/>
      <c r="F67" s="267"/>
      <c r="G67" s="267"/>
      <c r="H67" s="267"/>
      <c r="I67" s="267"/>
      <c r="J67" s="267"/>
      <c r="K67" s="265"/>
    </row>
    <row r="68" ht="15" customHeight="1">
      <c r="B68" s="263"/>
      <c r="C68" s="269"/>
      <c r="D68" s="267" t="s">
        <v>1090</v>
      </c>
      <c r="E68" s="267"/>
      <c r="F68" s="267"/>
      <c r="G68" s="267"/>
      <c r="H68" s="267"/>
      <c r="I68" s="267"/>
      <c r="J68" s="267"/>
      <c r="K68" s="265"/>
    </row>
    <row r="69" ht="12.75" customHeight="1">
      <c r="B69" s="274"/>
      <c r="C69" s="275"/>
      <c r="D69" s="275"/>
      <c r="E69" s="275"/>
      <c r="F69" s="275"/>
      <c r="G69" s="275"/>
      <c r="H69" s="275"/>
      <c r="I69" s="275"/>
      <c r="J69" s="275"/>
      <c r="K69" s="276"/>
    </row>
    <row r="70" ht="18.75" customHeight="1">
      <c r="B70" s="277"/>
      <c r="C70" s="277"/>
      <c r="D70" s="277"/>
      <c r="E70" s="277"/>
      <c r="F70" s="277"/>
      <c r="G70" s="277"/>
      <c r="H70" s="277"/>
      <c r="I70" s="277"/>
      <c r="J70" s="277"/>
      <c r="K70" s="278"/>
    </row>
    <row r="71" ht="18.75" customHeight="1">
      <c r="B71" s="278"/>
      <c r="C71" s="278"/>
      <c r="D71" s="278"/>
      <c r="E71" s="278"/>
      <c r="F71" s="278"/>
      <c r="G71" s="278"/>
      <c r="H71" s="278"/>
      <c r="I71" s="278"/>
      <c r="J71" s="278"/>
      <c r="K71" s="278"/>
    </row>
    <row r="72" ht="7.5" customHeight="1">
      <c r="B72" s="279"/>
      <c r="C72" s="280"/>
      <c r="D72" s="280"/>
      <c r="E72" s="280"/>
      <c r="F72" s="280"/>
      <c r="G72" s="280"/>
      <c r="H72" s="280"/>
      <c r="I72" s="280"/>
      <c r="J72" s="280"/>
      <c r="K72" s="281"/>
    </row>
    <row r="73" ht="45" customHeight="1">
      <c r="B73" s="282"/>
      <c r="C73" s="283" t="s">
        <v>105</v>
      </c>
      <c r="D73" s="283"/>
      <c r="E73" s="283"/>
      <c r="F73" s="283"/>
      <c r="G73" s="283"/>
      <c r="H73" s="283"/>
      <c r="I73" s="283"/>
      <c r="J73" s="283"/>
      <c r="K73" s="284"/>
    </row>
    <row r="74" ht="17.25" customHeight="1">
      <c r="B74" s="282"/>
      <c r="C74" s="285" t="s">
        <v>1091</v>
      </c>
      <c r="D74" s="285"/>
      <c r="E74" s="285"/>
      <c r="F74" s="285" t="s">
        <v>1092</v>
      </c>
      <c r="G74" s="286"/>
      <c r="H74" s="285" t="s">
        <v>130</v>
      </c>
      <c r="I74" s="285" t="s">
        <v>67</v>
      </c>
      <c r="J74" s="285" t="s">
        <v>1093</v>
      </c>
      <c r="K74" s="284"/>
    </row>
    <row r="75" ht="17.25" customHeight="1">
      <c r="B75" s="282"/>
      <c r="C75" s="287" t="s">
        <v>1094</v>
      </c>
      <c r="D75" s="287"/>
      <c r="E75" s="287"/>
      <c r="F75" s="288" t="s">
        <v>1095</v>
      </c>
      <c r="G75" s="289"/>
      <c r="H75" s="287"/>
      <c r="I75" s="287"/>
      <c r="J75" s="287" t="s">
        <v>1096</v>
      </c>
      <c r="K75" s="284"/>
    </row>
    <row r="76" ht="5.25" customHeight="1">
      <c r="B76" s="282"/>
      <c r="C76" s="290"/>
      <c r="D76" s="290"/>
      <c r="E76" s="290"/>
      <c r="F76" s="290"/>
      <c r="G76" s="291"/>
      <c r="H76" s="290"/>
      <c r="I76" s="290"/>
      <c r="J76" s="290"/>
      <c r="K76" s="284"/>
    </row>
    <row r="77" ht="15" customHeight="1">
      <c r="B77" s="282"/>
      <c r="C77" s="271" t="s">
        <v>63</v>
      </c>
      <c r="D77" s="290"/>
      <c r="E77" s="290"/>
      <c r="F77" s="292" t="s">
        <v>1097</v>
      </c>
      <c r="G77" s="291"/>
      <c r="H77" s="271" t="s">
        <v>1098</v>
      </c>
      <c r="I77" s="271" t="s">
        <v>1099</v>
      </c>
      <c r="J77" s="271">
        <v>20</v>
      </c>
      <c r="K77" s="284"/>
    </row>
    <row r="78" ht="15" customHeight="1">
      <c r="B78" s="282"/>
      <c r="C78" s="271" t="s">
        <v>1100</v>
      </c>
      <c r="D78" s="271"/>
      <c r="E78" s="271"/>
      <c r="F78" s="292" t="s">
        <v>1097</v>
      </c>
      <c r="G78" s="291"/>
      <c r="H78" s="271" t="s">
        <v>1101</v>
      </c>
      <c r="I78" s="271" t="s">
        <v>1099</v>
      </c>
      <c r="J78" s="271">
        <v>120</v>
      </c>
      <c r="K78" s="284"/>
    </row>
    <row r="79" ht="15" customHeight="1">
      <c r="B79" s="293"/>
      <c r="C79" s="271" t="s">
        <v>1102</v>
      </c>
      <c r="D79" s="271"/>
      <c r="E79" s="271"/>
      <c r="F79" s="292" t="s">
        <v>1103</v>
      </c>
      <c r="G79" s="291"/>
      <c r="H79" s="271" t="s">
        <v>1104</v>
      </c>
      <c r="I79" s="271" t="s">
        <v>1099</v>
      </c>
      <c r="J79" s="271">
        <v>50</v>
      </c>
      <c r="K79" s="284"/>
    </row>
    <row r="80" ht="15" customHeight="1">
      <c r="B80" s="293"/>
      <c r="C80" s="271" t="s">
        <v>1105</v>
      </c>
      <c r="D80" s="271"/>
      <c r="E80" s="271"/>
      <c r="F80" s="292" t="s">
        <v>1097</v>
      </c>
      <c r="G80" s="291"/>
      <c r="H80" s="271" t="s">
        <v>1106</v>
      </c>
      <c r="I80" s="271" t="s">
        <v>1107</v>
      </c>
      <c r="J80" s="271"/>
      <c r="K80" s="284"/>
    </row>
    <row r="81" ht="15" customHeight="1">
      <c r="B81" s="293"/>
      <c r="C81" s="294" t="s">
        <v>1108</v>
      </c>
      <c r="D81" s="294"/>
      <c r="E81" s="294"/>
      <c r="F81" s="295" t="s">
        <v>1103</v>
      </c>
      <c r="G81" s="294"/>
      <c r="H81" s="294" t="s">
        <v>1109</v>
      </c>
      <c r="I81" s="294" t="s">
        <v>1099</v>
      </c>
      <c r="J81" s="294">
        <v>15</v>
      </c>
      <c r="K81" s="284"/>
    </row>
    <row r="82" ht="15" customHeight="1">
      <c r="B82" s="293"/>
      <c r="C82" s="294" t="s">
        <v>1110</v>
      </c>
      <c r="D82" s="294"/>
      <c r="E82" s="294"/>
      <c r="F82" s="295" t="s">
        <v>1103</v>
      </c>
      <c r="G82" s="294"/>
      <c r="H82" s="294" t="s">
        <v>1111</v>
      </c>
      <c r="I82" s="294" t="s">
        <v>1099</v>
      </c>
      <c r="J82" s="294">
        <v>15</v>
      </c>
      <c r="K82" s="284"/>
    </row>
    <row r="83" ht="15" customHeight="1">
      <c r="B83" s="293"/>
      <c r="C83" s="294" t="s">
        <v>1112</v>
      </c>
      <c r="D83" s="294"/>
      <c r="E83" s="294"/>
      <c r="F83" s="295" t="s">
        <v>1103</v>
      </c>
      <c r="G83" s="294"/>
      <c r="H83" s="294" t="s">
        <v>1113</v>
      </c>
      <c r="I83" s="294" t="s">
        <v>1099</v>
      </c>
      <c r="J83" s="294">
        <v>20</v>
      </c>
      <c r="K83" s="284"/>
    </row>
    <row r="84" ht="15" customHeight="1">
      <c r="B84" s="293"/>
      <c r="C84" s="294" t="s">
        <v>1114</v>
      </c>
      <c r="D84" s="294"/>
      <c r="E84" s="294"/>
      <c r="F84" s="295" t="s">
        <v>1103</v>
      </c>
      <c r="G84" s="294"/>
      <c r="H84" s="294" t="s">
        <v>1115</v>
      </c>
      <c r="I84" s="294" t="s">
        <v>1099</v>
      </c>
      <c r="J84" s="294">
        <v>20</v>
      </c>
      <c r="K84" s="284"/>
    </row>
    <row r="85" ht="15" customHeight="1">
      <c r="B85" s="293"/>
      <c r="C85" s="271" t="s">
        <v>1116</v>
      </c>
      <c r="D85" s="271"/>
      <c r="E85" s="271"/>
      <c r="F85" s="292" t="s">
        <v>1103</v>
      </c>
      <c r="G85" s="291"/>
      <c r="H85" s="271" t="s">
        <v>1117</v>
      </c>
      <c r="I85" s="271" t="s">
        <v>1099</v>
      </c>
      <c r="J85" s="271">
        <v>50</v>
      </c>
      <c r="K85" s="284"/>
    </row>
    <row r="86" ht="15" customHeight="1">
      <c r="B86" s="293"/>
      <c r="C86" s="271" t="s">
        <v>1118</v>
      </c>
      <c r="D86" s="271"/>
      <c r="E86" s="271"/>
      <c r="F86" s="292" t="s">
        <v>1103</v>
      </c>
      <c r="G86" s="291"/>
      <c r="H86" s="271" t="s">
        <v>1119</v>
      </c>
      <c r="I86" s="271" t="s">
        <v>1099</v>
      </c>
      <c r="J86" s="271">
        <v>20</v>
      </c>
      <c r="K86" s="284"/>
    </row>
    <row r="87" ht="15" customHeight="1">
      <c r="B87" s="293"/>
      <c r="C87" s="271" t="s">
        <v>1120</v>
      </c>
      <c r="D87" s="271"/>
      <c r="E87" s="271"/>
      <c r="F87" s="292" t="s">
        <v>1103</v>
      </c>
      <c r="G87" s="291"/>
      <c r="H87" s="271" t="s">
        <v>1121</v>
      </c>
      <c r="I87" s="271" t="s">
        <v>1099</v>
      </c>
      <c r="J87" s="271">
        <v>20</v>
      </c>
      <c r="K87" s="284"/>
    </row>
    <row r="88" ht="15" customHeight="1">
      <c r="B88" s="293"/>
      <c r="C88" s="271" t="s">
        <v>1122</v>
      </c>
      <c r="D88" s="271"/>
      <c r="E88" s="271"/>
      <c r="F88" s="292" t="s">
        <v>1103</v>
      </c>
      <c r="G88" s="291"/>
      <c r="H88" s="271" t="s">
        <v>1123</v>
      </c>
      <c r="I88" s="271" t="s">
        <v>1099</v>
      </c>
      <c r="J88" s="271">
        <v>50</v>
      </c>
      <c r="K88" s="284"/>
    </row>
    <row r="89" ht="15" customHeight="1">
      <c r="B89" s="293"/>
      <c r="C89" s="271" t="s">
        <v>1124</v>
      </c>
      <c r="D89" s="271"/>
      <c r="E89" s="271"/>
      <c r="F89" s="292" t="s">
        <v>1103</v>
      </c>
      <c r="G89" s="291"/>
      <c r="H89" s="271" t="s">
        <v>1124</v>
      </c>
      <c r="I89" s="271" t="s">
        <v>1099</v>
      </c>
      <c r="J89" s="271">
        <v>50</v>
      </c>
      <c r="K89" s="284"/>
    </row>
    <row r="90" ht="15" customHeight="1">
      <c r="B90" s="293"/>
      <c r="C90" s="271" t="s">
        <v>135</v>
      </c>
      <c r="D90" s="271"/>
      <c r="E90" s="271"/>
      <c r="F90" s="292" t="s">
        <v>1103</v>
      </c>
      <c r="G90" s="291"/>
      <c r="H90" s="271" t="s">
        <v>1125</v>
      </c>
      <c r="I90" s="271" t="s">
        <v>1099</v>
      </c>
      <c r="J90" s="271">
        <v>255</v>
      </c>
      <c r="K90" s="284"/>
    </row>
    <row r="91" ht="15" customHeight="1">
      <c r="B91" s="293"/>
      <c r="C91" s="271" t="s">
        <v>1126</v>
      </c>
      <c r="D91" s="271"/>
      <c r="E91" s="271"/>
      <c r="F91" s="292" t="s">
        <v>1097</v>
      </c>
      <c r="G91" s="291"/>
      <c r="H91" s="271" t="s">
        <v>1127</v>
      </c>
      <c r="I91" s="271" t="s">
        <v>1128</v>
      </c>
      <c r="J91" s="271"/>
      <c r="K91" s="284"/>
    </row>
    <row r="92" ht="15" customHeight="1">
      <c r="B92" s="293"/>
      <c r="C92" s="271" t="s">
        <v>1129</v>
      </c>
      <c r="D92" s="271"/>
      <c r="E92" s="271"/>
      <c r="F92" s="292" t="s">
        <v>1097</v>
      </c>
      <c r="G92" s="291"/>
      <c r="H92" s="271" t="s">
        <v>1130</v>
      </c>
      <c r="I92" s="271" t="s">
        <v>1131</v>
      </c>
      <c r="J92" s="271"/>
      <c r="K92" s="284"/>
    </row>
    <row r="93" ht="15" customHeight="1">
      <c r="B93" s="293"/>
      <c r="C93" s="271" t="s">
        <v>1132</v>
      </c>
      <c r="D93" s="271"/>
      <c r="E93" s="271"/>
      <c r="F93" s="292" t="s">
        <v>1097</v>
      </c>
      <c r="G93" s="291"/>
      <c r="H93" s="271" t="s">
        <v>1132</v>
      </c>
      <c r="I93" s="271" t="s">
        <v>1131</v>
      </c>
      <c r="J93" s="271"/>
      <c r="K93" s="284"/>
    </row>
    <row r="94" ht="15" customHeight="1">
      <c r="B94" s="293"/>
      <c r="C94" s="271" t="s">
        <v>48</v>
      </c>
      <c r="D94" s="271"/>
      <c r="E94" s="271"/>
      <c r="F94" s="292" t="s">
        <v>1097</v>
      </c>
      <c r="G94" s="291"/>
      <c r="H94" s="271" t="s">
        <v>1133</v>
      </c>
      <c r="I94" s="271" t="s">
        <v>1131</v>
      </c>
      <c r="J94" s="271"/>
      <c r="K94" s="284"/>
    </row>
    <row r="95" ht="15" customHeight="1">
      <c r="B95" s="293"/>
      <c r="C95" s="271" t="s">
        <v>58</v>
      </c>
      <c r="D95" s="271"/>
      <c r="E95" s="271"/>
      <c r="F95" s="292" t="s">
        <v>1097</v>
      </c>
      <c r="G95" s="291"/>
      <c r="H95" s="271" t="s">
        <v>1134</v>
      </c>
      <c r="I95" s="271" t="s">
        <v>1131</v>
      </c>
      <c r="J95" s="271"/>
      <c r="K95" s="284"/>
    </row>
    <row r="96" ht="15" customHeight="1">
      <c r="B96" s="296"/>
      <c r="C96" s="297"/>
      <c r="D96" s="297"/>
      <c r="E96" s="297"/>
      <c r="F96" s="297"/>
      <c r="G96" s="297"/>
      <c r="H96" s="297"/>
      <c r="I96" s="297"/>
      <c r="J96" s="297"/>
      <c r="K96" s="298"/>
    </row>
    <row r="97" ht="18.75" customHeight="1">
      <c r="B97" s="299"/>
      <c r="C97" s="300"/>
      <c r="D97" s="300"/>
      <c r="E97" s="300"/>
      <c r="F97" s="300"/>
      <c r="G97" s="300"/>
      <c r="H97" s="300"/>
      <c r="I97" s="300"/>
      <c r="J97" s="300"/>
      <c r="K97" s="299"/>
    </row>
    <row r="98" ht="18.75" customHeight="1">
      <c r="B98" s="278"/>
      <c r="C98" s="278"/>
      <c r="D98" s="278"/>
      <c r="E98" s="278"/>
      <c r="F98" s="278"/>
      <c r="G98" s="278"/>
      <c r="H98" s="278"/>
      <c r="I98" s="278"/>
      <c r="J98" s="278"/>
      <c r="K98" s="278"/>
    </row>
    <row r="99" ht="7.5" customHeight="1">
      <c r="B99" s="279"/>
      <c r="C99" s="280"/>
      <c r="D99" s="280"/>
      <c r="E99" s="280"/>
      <c r="F99" s="280"/>
      <c r="G99" s="280"/>
      <c r="H99" s="280"/>
      <c r="I99" s="280"/>
      <c r="J99" s="280"/>
      <c r="K99" s="281"/>
    </row>
    <row r="100" ht="45" customHeight="1">
      <c r="B100" s="282"/>
      <c r="C100" s="283" t="s">
        <v>1135</v>
      </c>
      <c r="D100" s="283"/>
      <c r="E100" s="283"/>
      <c r="F100" s="283"/>
      <c r="G100" s="283"/>
      <c r="H100" s="283"/>
      <c r="I100" s="283"/>
      <c r="J100" s="283"/>
      <c r="K100" s="284"/>
    </row>
    <row r="101" ht="17.25" customHeight="1">
      <c r="B101" s="282"/>
      <c r="C101" s="285" t="s">
        <v>1091</v>
      </c>
      <c r="D101" s="285"/>
      <c r="E101" s="285"/>
      <c r="F101" s="285" t="s">
        <v>1092</v>
      </c>
      <c r="G101" s="286"/>
      <c r="H101" s="285" t="s">
        <v>130</v>
      </c>
      <c r="I101" s="285" t="s">
        <v>67</v>
      </c>
      <c r="J101" s="285" t="s">
        <v>1093</v>
      </c>
      <c r="K101" s="284"/>
    </row>
    <row r="102" ht="17.25" customHeight="1">
      <c r="B102" s="282"/>
      <c r="C102" s="287" t="s">
        <v>1094</v>
      </c>
      <c r="D102" s="287"/>
      <c r="E102" s="287"/>
      <c r="F102" s="288" t="s">
        <v>1095</v>
      </c>
      <c r="G102" s="289"/>
      <c r="H102" s="287"/>
      <c r="I102" s="287"/>
      <c r="J102" s="287" t="s">
        <v>1096</v>
      </c>
      <c r="K102" s="284"/>
    </row>
    <row r="103" ht="5.25" customHeight="1">
      <c r="B103" s="282"/>
      <c r="C103" s="285"/>
      <c r="D103" s="285"/>
      <c r="E103" s="285"/>
      <c r="F103" s="285"/>
      <c r="G103" s="301"/>
      <c r="H103" s="285"/>
      <c r="I103" s="285"/>
      <c r="J103" s="285"/>
      <c r="K103" s="284"/>
    </row>
    <row r="104" ht="15" customHeight="1">
      <c r="B104" s="282"/>
      <c r="C104" s="271" t="s">
        <v>63</v>
      </c>
      <c r="D104" s="290"/>
      <c r="E104" s="290"/>
      <c r="F104" s="292" t="s">
        <v>1097</v>
      </c>
      <c r="G104" s="301"/>
      <c r="H104" s="271" t="s">
        <v>1136</v>
      </c>
      <c r="I104" s="271" t="s">
        <v>1099</v>
      </c>
      <c r="J104" s="271">
        <v>20</v>
      </c>
      <c r="K104" s="284"/>
    </row>
    <row r="105" ht="15" customHeight="1">
      <c r="B105" s="282"/>
      <c r="C105" s="271" t="s">
        <v>1100</v>
      </c>
      <c r="D105" s="271"/>
      <c r="E105" s="271"/>
      <c r="F105" s="292" t="s">
        <v>1097</v>
      </c>
      <c r="G105" s="271"/>
      <c r="H105" s="271" t="s">
        <v>1136</v>
      </c>
      <c r="I105" s="271" t="s">
        <v>1099</v>
      </c>
      <c r="J105" s="271">
        <v>120</v>
      </c>
      <c r="K105" s="284"/>
    </row>
    <row r="106" ht="15" customHeight="1">
      <c r="B106" s="293"/>
      <c r="C106" s="271" t="s">
        <v>1102</v>
      </c>
      <c r="D106" s="271"/>
      <c r="E106" s="271"/>
      <c r="F106" s="292" t="s">
        <v>1103</v>
      </c>
      <c r="G106" s="271"/>
      <c r="H106" s="271" t="s">
        <v>1136</v>
      </c>
      <c r="I106" s="271" t="s">
        <v>1099</v>
      </c>
      <c r="J106" s="271">
        <v>50</v>
      </c>
      <c r="K106" s="284"/>
    </row>
    <row r="107" ht="15" customHeight="1">
      <c r="B107" s="293"/>
      <c r="C107" s="271" t="s">
        <v>1105</v>
      </c>
      <c r="D107" s="271"/>
      <c r="E107" s="271"/>
      <c r="F107" s="292" t="s">
        <v>1097</v>
      </c>
      <c r="G107" s="271"/>
      <c r="H107" s="271" t="s">
        <v>1136</v>
      </c>
      <c r="I107" s="271" t="s">
        <v>1107</v>
      </c>
      <c r="J107" s="271"/>
      <c r="K107" s="284"/>
    </row>
    <row r="108" ht="15" customHeight="1">
      <c r="B108" s="293"/>
      <c r="C108" s="271" t="s">
        <v>1116</v>
      </c>
      <c r="D108" s="271"/>
      <c r="E108" s="271"/>
      <c r="F108" s="292" t="s">
        <v>1103</v>
      </c>
      <c r="G108" s="271"/>
      <c r="H108" s="271" t="s">
        <v>1136</v>
      </c>
      <c r="I108" s="271" t="s">
        <v>1099</v>
      </c>
      <c r="J108" s="271">
        <v>50</v>
      </c>
      <c r="K108" s="284"/>
    </row>
    <row r="109" ht="15" customHeight="1">
      <c r="B109" s="293"/>
      <c r="C109" s="271" t="s">
        <v>1124</v>
      </c>
      <c r="D109" s="271"/>
      <c r="E109" s="271"/>
      <c r="F109" s="292" t="s">
        <v>1103</v>
      </c>
      <c r="G109" s="271"/>
      <c r="H109" s="271" t="s">
        <v>1136</v>
      </c>
      <c r="I109" s="271" t="s">
        <v>1099</v>
      </c>
      <c r="J109" s="271">
        <v>50</v>
      </c>
      <c r="K109" s="284"/>
    </row>
    <row r="110" ht="15" customHeight="1">
      <c r="B110" s="293"/>
      <c r="C110" s="271" t="s">
        <v>1122</v>
      </c>
      <c r="D110" s="271"/>
      <c r="E110" s="271"/>
      <c r="F110" s="292" t="s">
        <v>1103</v>
      </c>
      <c r="G110" s="271"/>
      <c r="H110" s="271" t="s">
        <v>1136</v>
      </c>
      <c r="I110" s="271" t="s">
        <v>1099</v>
      </c>
      <c r="J110" s="271">
        <v>50</v>
      </c>
      <c r="K110" s="284"/>
    </row>
    <row r="111" ht="15" customHeight="1">
      <c r="B111" s="293"/>
      <c r="C111" s="271" t="s">
        <v>63</v>
      </c>
      <c r="D111" s="271"/>
      <c r="E111" s="271"/>
      <c r="F111" s="292" t="s">
        <v>1097</v>
      </c>
      <c r="G111" s="271"/>
      <c r="H111" s="271" t="s">
        <v>1137</v>
      </c>
      <c r="I111" s="271" t="s">
        <v>1099</v>
      </c>
      <c r="J111" s="271">
        <v>20</v>
      </c>
      <c r="K111" s="284"/>
    </row>
    <row r="112" ht="15" customHeight="1">
      <c r="B112" s="293"/>
      <c r="C112" s="271" t="s">
        <v>1138</v>
      </c>
      <c r="D112" s="271"/>
      <c r="E112" s="271"/>
      <c r="F112" s="292" t="s">
        <v>1097</v>
      </c>
      <c r="G112" s="271"/>
      <c r="H112" s="271" t="s">
        <v>1139</v>
      </c>
      <c r="I112" s="271" t="s">
        <v>1099</v>
      </c>
      <c r="J112" s="271">
        <v>120</v>
      </c>
      <c r="K112" s="284"/>
    </row>
    <row r="113" ht="15" customHeight="1">
      <c r="B113" s="293"/>
      <c r="C113" s="271" t="s">
        <v>48</v>
      </c>
      <c r="D113" s="271"/>
      <c r="E113" s="271"/>
      <c r="F113" s="292" t="s">
        <v>1097</v>
      </c>
      <c r="G113" s="271"/>
      <c r="H113" s="271" t="s">
        <v>1140</v>
      </c>
      <c r="I113" s="271" t="s">
        <v>1131</v>
      </c>
      <c r="J113" s="271"/>
      <c r="K113" s="284"/>
    </row>
    <row r="114" ht="15" customHeight="1">
      <c r="B114" s="293"/>
      <c r="C114" s="271" t="s">
        <v>58</v>
      </c>
      <c r="D114" s="271"/>
      <c r="E114" s="271"/>
      <c r="F114" s="292" t="s">
        <v>1097</v>
      </c>
      <c r="G114" s="271"/>
      <c r="H114" s="271" t="s">
        <v>1141</v>
      </c>
      <c r="I114" s="271" t="s">
        <v>1131</v>
      </c>
      <c r="J114" s="271"/>
      <c r="K114" s="284"/>
    </row>
    <row r="115" ht="15" customHeight="1">
      <c r="B115" s="293"/>
      <c r="C115" s="271" t="s">
        <v>67</v>
      </c>
      <c r="D115" s="271"/>
      <c r="E115" s="271"/>
      <c r="F115" s="292" t="s">
        <v>1097</v>
      </c>
      <c r="G115" s="271"/>
      <c r="H115" s="271" t="s">
        <v>1142</v>
      </c>
      <c r="I115" s="271" t="s">
        <v>1143</v>
      </c>
      <c r="J115" s="271"/>
      <c r="K115" s="284"/>
    </row>
    <row r="116" ht="15" customHeight="1">
      <c r="B116" s="296"/>
      <c r="C116" s="302"/>
      <c r="D116" s="302"/>
      <c r="E116" s="302"/>
      <c r="F116" s="302"/>
      <c r="G116" s="302"/>
      <c r="H116" s="302"/>
      <c r="I116" s="302"/>
      <c r="J116" s="302"/>
      <c r="K116" s="298"/>
    </row>
    <row r="117" ht="18.75" customHeight="1">
      <c r="B117" s="303"/>
      <c r="C117" s="267"/>
      <c r="D117" s="267"/>
      <c r="E117" s="267"/>
      <c r="F117" s="304"/>
      <c r="G117" s="267"/>
      <c r="H117" s="267"/>
      <c r="I117" s="267"/>
      <c r="J117" s="267"/>
      <c r="K117" s="303"/>
    </row>
    <row r="118" ht="18.75" customHeight="1">
      <c r="B118" s="278"/>
      <c r="C118" s="278"/>
      <c r="D118" s="278"/>
      <c r="E118" s="278"/>
      <c r="F118" s="278"/>
      <c r="G118" s="278"/>
      <c r="H118" s="278"/>
      <c r="I118" s="278"/>
      <c r="J118" s="278"/>
      <c r="K118" s="278"/>
    </row>
    <row r="119" ht="7.5" customHeight="1">
      <c r="B119" s="305"/>
      <c r="C119" s="306"/>
      <c r="D119" s="306"/>
      <c r="E119" s="306"/>
      <c r="F119" s="306"/>
      <c r="G119" s="306"/>
      <c r="H119" s="306"/>
      <c r="I119" s="306"/>
      <c r="J119" s="306"/>
      <c r="K119" s="307"/>
    </row>
    <row r="120" ht="45" customHeight="1">
      <c r="B120" s="308"/>
      <c r="C120" s="261" t="s">
        <v>1144</v>
      </c>
      <c r="D120" s="261"/>
      <c r="E120" s="261"/>
      <c r="F120" s="261"/>
      <c r="G120" s="261"/>
      <c r="H120" s="261"/>
      <c r="I120" s="261"/>
      <c r="J120" s="261"/>
      <c r="K120" s="309"/>
    </row>
    <row r="121" ht="17.25" customHeight="1">
      <c r="B121" s="310"/>
      <c r="C121" s="285" t="s">
        <v>1091</v>
      </c>
      <c r="D121" s="285"/>
      <c r="E121" s="285"/>
      <c r="F121" s="285" t="s">
        <v>1092</v>
      </c>
      <c r="G121" s="286"/>
      <c r="H121" s="285" t="s">
        <v>130</v>
      </c>
      <c r="I121" s="285" t="s">
        <v>67</v>
      </c>
      <c r="J121" s="285" t="s">
        <v>1093</v>
      </c>
      <c r="K121" s="311"/>
    </row>
    <row r="122" ht="17.25" customHeight="1">
      <c r="B122" s="310"/>
      <c r="C122" s="287" t="s">
        <v>1094</v>
      </c>
      <c r="D122" s="287"/>
      <c r="E122" s="287"/>
      <c r="F122" s="288" t="s">
        <v>1095</v>
      </c>
      <c r="G122" s="289"/>
      <c r="H122" s="287"/>
      <c r="I122" s="287"/>
      <c r="J122" s="287" t="s">
        <v>1096</v>
      </c>
      <c r="K122" s="311"/>
    </row>
    <row r="123" ht="5.25" customHeight="1">
      <c r="B123" s="312"/>
      <c r="C123" s="290"/>
      <c r="D123" s="290"/>
      <c r="E123" s="290"/>
      <c r="F123" s="290"/>
      <c r="G123" s="271"/>
      <c r="H123" s="290"/>
      <c r="I123" s="290"/>
      <c r="J123" s="290"/>
      <c r="K123" s="313"/>
    </row>
    <row r="124" ht="15" customHeight="1">
      <c r="B124" s="312"/>
      <c r="C124" s="271" t="s">
        <v>1100</v>
      </c>
      <c r="D124" s="290"/>
      <c r="E124" s="290"/>
      <c r="F124" s="292" t="s">
        <v>1097</v>
      </c>
      <c r="G124" s="271"/>
      <c r="H124" s="271" t="s">
        <v>1136</v>
      </c>
      <c r="I124" s="271" t="s">
        <v>1099</v>
      </c>
      <c r="J124" s="271">
        <v>120</v>
      </c>
      <c r="K124" s="314"/>
    </row>
    <row r="125" ht="15" customHeight="1">
      <c r="B125" s="312"/>
      <c r="C125" s="271" t="s">
        <v>1145</v>
      </c>
      <c r="D125" s="271"/>
      <c r="E125" s="271"/>
      <c r="F125" s="292" t="s">
        <v>1097</v>
      </c>
      <c r="G125" s="271"/>
      <c r="H125" s="271" t="s">
        <v>1146</v>
      </c>
      <c r="I125" s="271" t="s">
        <v>1099</v>
      </c>
      <c r="J125" s="271" t="s">
        <v>1147</v>
      </c>
      <c r="K125" s="314"/>
    </row>
    <row r="126" ht="15" customHeight="1">
      <c r="B126" s="312"/>
      <c r="C126" s="271" t="s">
        <v>1046</v>
      </c>
      <c r="D126" s="271"/>
      <c r="E126" s="271"/>
      <c r="F126" s="292" t="s">
        <v>1097</v>
      </c>
      <c r="G126" s="271"/>
      <c r="H126" s="271" t="s">
        <v>1148</v>
      </c>
      <c r="I126" s="271" t="s">
        <v>1099</v>
      </c>
      <c r="J126" s="271" t="s">
        <v>1147</v>
      </c>
      <c r="K126" s="314"/>
    </row>
    <row r="127" ht="15" customHeight="1">
      <c r="B127" s="312"/>
      <c r="C127" s="271" t="s">
        <v>1108</v>
      </c>
      <c r="D127" s="271"/>
      <c r="E127" s="271"/>
      <c r="F127" s="292" t="s">
        <v>1103</v>
      </c>
      <c r="G127" s="271"/>
      <c r="H127" s="271" t="s">
        <v>1109</v>
      </c>
      <c r="I127" s="271" t="s">
        <v>1099</v>
      </c>
      <c r="J127" s="271">
        <v>15</v>
      </c>
      <c r="K127" s="314"/>
    </row>
    <row r="128" ht="15" customHeight="1">
      <c r="B128" s="312"/>
      <c r="C128" s="294" t="s">
        <v>1110</v>
      </c>
      <c r="D128" s="294"/>
      <c r="E128" s="294"/>
      <c r="F128" s="295" t="s">
        <v>1103</v>
      </c>
      <c r="G128" s="294"/>
      <c r="H128" s="294" t="s">
        <v>1111</v>
      </c>
      <c r="I128" s="294" t="s">
        <v>1099</v>
      </c>
      <c r="J128" s="294">
        <v>15</v>
      </c>
      <c r="K128" s="314"/>
    </row>
    <row r="129" ht="15" customHeight="1">
      <c r="B129" s="312"/>
      <c r="C129" s="294" t="s">
        <v>1112</v>
      </c>
      <c r="D129" s="294"/>
      <c r="E129" s="294"/>
      <c r="F129" s="295" t="s">
        <v>1103</v>
      </c>
      <c r="G129" s="294"/>
      <c r="H129" s="294" t="s">
        <v>1113</v>
      </c>
      <c r="I129" s="294" t="s">
        <v>1099</v>
      </c>
      <c r="J129" s="294">
        <v>20</v>
      </c>
      <c r="K129" s="314"/>
    </row>
    <row r="130" ht="15" customHeight="1">
      <c r="B130" s="312"/>
      <c r="C130" s="294" t="s">
        <v>1114</v>
      </c>
      <c r="D130" s="294"/>
      <c r="E130" s="294"/>
      <c r="F130" s="295" t="s">
        <v>1103</v>
      </c>
      <c r="G130" s="294"/>
      <c r="H130" s="294" t="s">
        <v>1115</v>
      </c>
      <c r="I130" s="294" t="s">
        <v>1099</v>
      </c>
      <c r="J130" s="294">
        <v>20</v>
      </c>
      <c r="K130" s="314"/>
    </row>
    <row r="131" ht="15" customHeight="1">
      <c r="B131" s="312"/>
      <c r="C131" s="271" t="s">
        <v>1102</v>
      </c>
      <c r="D131" s="271"/>
      <c r="E131" s="271"/>
      <c r="F131" s="292" t="s">
        <v>1103</v>
      </c>
      <c r="G131" s="271"/>
      <c r="H131" s="271" t="s">
        <v>1136</v>
      </c>
      <c r="I131" s="271" t="s">
        <v>1099</v>
      </c>
      <c r="J131" s="271">
        <v>50</v>
      </c>
      <c r="K131" s="314"/>
    </row>
    <row r="132" ht="15" customHeight="1">
      <c r="B132" s="312"/>
      <c r="C132" s="271" t="s">
        <v>1116</v>
      </c>
      <c r="D132" s="271"/>
      <c r="E132" s="271"/>
      <c r="F132" s="292" t="s">
        <v>1103</v>
      </c>
      <c r="G132" s="271"/>
      <c r="H132" s="271" t="s">
        <v>1136</v>
      </c>
      <c r="I132" s="271" t="s">
        <v>1099</v>
      </c>
      <c r="J132" s="271">
        <v>50</v>
      </c>
      <c r="K132" s="314"/>
    </row>
    <row r="133" ht="15" customHeight="1">
      <c r="B133" s="312"/>
      <c r="C133" s="271" t="s">
        <v>1122</v>
      </c>
      <c r="D133" s="271"/>
      <c r="E133" s="271"/>
      <c r="F133" s="292" t="s">
        <v>1103</v>
      </c>
      <c r="G133" s="271"/>
      <c r="H133" s="271" t="s">
        <v>1136</v>
      </c>
      <c r="I133" s="271" t="s">
        <v>1099</v>
      </c>
      <c r="J133" s="271">
        <v>50</v>
      </c>
      <c r="K133" s="314"/>
    </row>
    <row r="134" ht="15" customHeight="1">
      <c r="B134" s="312"/>
      <c r="C134" s="271" t="s">
        <v>1124</v>
      </c>
      <c r="D134" s="271"/>
      <c r="E134" s="271"/>
      <c r="F134" s="292" t="s">
        <v>1103</v>
      </c>
      <c r="G134" s="271"/>
      <c r="H134" s="271" t="s">
        <v>1136</v>
      </c>
      <c r="I134" s="271" t="s">
        <v>1099</v>
      </c>
      <c r="J134" s="271">
        <v>50</v>
      </c>
      <c r="K134" s="314"/>
    </row>
    <row r="135" ht="15" customHeight="1">
      <c r="B135" s="312"/>
      <c r="C135" s="271" t="s">
        <v>135</v>
      </c>
      <c r="D135" s="271"/>
      <c r="E135" s="271"/>
      <c r="F135" s="292" t="s">
        <v>1103</v>
      </c>
      <c r="G135" s="271"/>
      <c r="H135" s="271" t="s">
        <v>1149</v>
      </c>
      <c r="I135" s="271" t="s">
        <v>1099</v>
      </c>
      <c r="J135" s="271">
        <v>255</v>
      </c>
      <c r="K135" s="314"/>
    </row>
    <row r="136" ht="15" customHeight="1">
      <c r="B136" s="312"/>
      <c r="C136" s="271" t="s">
        <v>1126</v>
      </c>
      <c r="D136" s="271"/>
      <c r="E136" s="271"/>
      <c r="F136" s="292" t="s">
        <v>1097</v>
      </c>
      <c r="G136" s="271"/>
      <c r="H136" s="271" t="s">
        <v>1150</v>
      </c>
      <c r="I136" s="271" t="s">
        <v>1128</v>
      </c>
      <c r="J136" s="271"/>
      <c r="K136" s="314"/>
    </row>
    <row r="137" ht="15" customHeight="1">
      <c r="B137" s="312"/>
      <c r="C137" s="271" t="s">
        <v>1129</v>
      </c>
      <c r="D137" s="271"/>
      <c r="E137" s="271"/>
      <c r="F137" s="292" t="s">
        <v>1097</v>
      </c>
      <c r="G137" s="271"/>
      <c r="H137" s="271" t="s">
        <v>1151</v>
      </c>
      <c r="I137" s="271" t="s">
        <v>1131</v>
      </c>
      <c r="J137" s="271"/>
      <c r="K137" s="314"/>
    </row>
    <row r="138" ht="15" customHeight="1">
      <c r="B138" s="312"/>
      <c r="C138" s="271" t="s">
        <v>1132</v>
      </c>
      <c r="D138" s="271"/>
      <c r="E138" s="271"/>
      <c r="F138" s="292" t="s">
        <v>1097</v>
      </c>
      <c r="G138" s="271"/>
      <c r="H138" s="271" t="s">
        <v>1132</v>
      </c>
      <c r="I138" s="271" t="s">
        <v>1131</v>
      </c>
      <c r="J138" s="271"/>
      <c r="K138" s="314"/>
    </row>
    <row r="139" ht="15" customHeight="1">
      <c r="B139" s="312"/>
      <c r="C139" s="271" t="s">
        <v>48</v>
      </c>
      <c r="D139" s="271"/>
      <c r="E139" s="271"/>
      <c r="F139" s="292" t="s">
        <v>1097</v>
      </c>
      <c r="G139" s="271"/>
      <c r="H139" s="271" t="s">
        <v>1152</v>
      </c>
      <c r="I139" s="271" t="s">
        <v>1131</v>
      </c>
      <c r="J139" s="271"/>
      <c r="K139" s="314"/>
    </row>
    <row r="140" ht="15" customHeight="1">
      <c r="B140" s="312"/>
      <c r="C140" s="271" t="s">
        <v>1153</v>
      </c>
      <c r="D140" s="271"/>
      <c r="E140" s="271"/>
      <c r="F140" s="292" t="s">
        <v>1097</v>
      </c>
      <c r="G140" s="271"/>
      <c r="H140" s="271" t="s">
        <v>1154</v>
      </c>
      <c r="I140" s="271" t="s">
        <v>1131</v>
      </c>
      <c r="J140" s="271"/>
      <c r="K140" s="314"/>
    </row>
    <row r="141" ht="15" customHeight="1">
      <c r="B141" s="315"/>
      <c r="C141" s="316"/>
      <c r="D141" s="316"/>
      <c r="E141" s="316"/>
      <c r="F141" s="316"/>
      <c r="G141" s="316"/>
      <c r="H141" s="316"/>
      <c r="I141" s="316"/>
      <c r="J141" s="316"/>
      <c r="K141" s="317"/>
    </row>
    <row r="142" ht="18.75" customHeight="1">
      <c r="B142" s="267"/>
      <c r="C142" s="267"/>
      <c r="D142" s="267"/>
      <c r="E142" s="267"/>
      <c r="F142" s="304"/>
      <c r="G142" s="267"/>
      <c r="H142" s="267"/>
      <c r="I142" s="267"/>
      <c r="J142" s="267"/>
      <c r="K142" s="267"/>
    </row>
    <row r="143" ht="18.75" customHeight="1">
      <c r="B143" s="278"/>
      <c r="C143" s="278"/>
      <c r="D143" s="278"/>
      <c r="E143" s="278"/>
      <c r="F143" s="278"/>
      <c r="G143" s="278"/>
      <c r="H143" s="278"/>
      <c r="I143" s="278"/>
      <c r="J143" s="278"/>
      <c r="K143" s="278"/>
    </row>
    <row r="144" ht="7.5" customHeight="1">
      <c r="B144" s="279"/>
      <c r="C144" s="280"/>
      <c r="D144" s="280"/>
      <c r="E144" s="280"/>
      <c r="F144" s="280"/>
      <c r="G144" s="280"/>
      <c r="H144" s="280"/>
      <c r="I144" s="280"/>
      <c r="J144" s="280"/>
      <c r="K144" s="281"/>
    </row>
    <row r="145" ht="45" customHeight="1">
      <c r="B145" s="282"/>
      <c r="C145" s="283" t="s">
        <v>1155</v>
      </c>
      <c r="D145" s="283"/>
      <c r="E145" s="283"/>
      <c r="F145" s="283"/>
      <c r="G145" s="283"/>
      <c r="H145" s="283"/>
      <c r="I145" s="283"/>
      <c r="J145" s="283"/>
      <c r="K145" s="284"/>
    </row>
    <row r="146" ht="17.25" customHeight="1">
      <c r="B146" s="282"/>
      <c r="C146" s="285" t="s">
        <v>1091</v>
      </c>
      <c r="D146" s="285"/>
      <c r="E146" s="285"/>
      <c r="F146" s="285" t="s">
        <v>1092</v>
      </c>
      <c r="G146" s="286"/>
      <c r="H146" s="285" t="s">
        <v>130</v>
      </c>
      <c r="I146" s="285" t="s">
        <v>67</v>
      </c>
      <c r="J146" s="285" t="s">
        <v>1093</v>
      </c>
      <c r="K146" s="284"/>
    </row>
    <row r="147" ht="17.25" customHeight="1">
      <c r="B147" s="282"/>
      <c r="C147" s="287" t="s">
        <v>1094</v>
      </c>
      <c r="D147" s="287"/>
      <c r="E147" s="287"/>
      <c r="F147" s="288" t="s">
        <v>1095</v>
      </c>
      <c r="G147" s="289"/>
      <c r="H147" s="287"/>
      <c r="I147" s="287"/>
      <c r="J147" s="287" t="s">
        <v>1096</v>
      </c>
      <c r="K147" s="284"/>
    </row>
    <row r="148" ht="5.25" customHeight="1">
      <c r="B148" s="293"/>
      <c r="C148" s="290"/>
      <c r="D148" s="290"/>
      <c r="E148" s="290"/>
      <c r="F148" s="290"/>
      <c r="G148" s="291"/>
      <c r="H148" s="290"/>
      <c r="I148" s="290"/>
      <c r="J148" s="290"/>
      <c r="K148" s="314"/>
    </row>
    <row r="149" ht="15" customHeight="1">
      <c r="B149" s="293"/>
      <c r="C149" s="318" t="s">
        <v>1100</v>
      </c>
      <c r="D149" s="271"/>
      <c r="E149" s="271"/>
      <c r="F149" s="319" t="s">
        <v>1097</v>
      </c>
      <c r="G149" s="271"/>
      <c r="H149" s="318" t="s">
        <v>1136</v>
      </c>
      <c r="I149" s="318" t="s">
        <v>1099</v>
      </c>
      <c r="J149" s="318">
        <v>120</v>
      </c>
      <c r="K149" s="314"/>
    </row>
    <row r="150" ht="15" customHeight="1">
      <c r="B150" s="293"/>
      <c r="C150" s="318" t="s">
        <v>1145</v>
      </c>
      <c r="D150" s="271"/>
      <c r="E150" s="271"/>
      <c r="F150" s="319" t="s">
        <v>1097</v>
      </c>
      <c r="G150" s="271"/>
      <c r="H150" s="318" t="s">
        <v>1156</v>
      </c>
      <c r="I150" s="318" t="s">
        <v>1099</v>
      </c>
      <c r="J150" s="318" t="s">
        <v>1147</v>
      </c>
      <c r="K150" s="314"/>
    </row>
    <row r="151" ht="15" customHeight="1">
      <c r="B151" s="293"/>
      <c r="C151" s="318" t="s">
        <v>1046</v>
      </c>
      <c r="D151" s="271"/>
      <c r="E151" s="271"/>
      <c r="F151" s="319" t="s">
        <v>1097</v>
      </c>
      <c r="G151" s="271"/>
      <c r="H151" s="318" t="s">
        <v>1157</v>
      </c>
      <c r="I151" s="318" t="s">
        <v>1099</v>
      </c>
      <c r="J151" s="318" t="s">
        <v>1147</v>
      </c>
      <c r="K151" s="314"/>
    </row>
    <row r="152" ht="15" customHeight="1">
      <c r="B152" s="293"/>
      <c r="C152" s="318" t="s">
        <v>1102</v>
      </c>
      <c r="D152" s="271"/>
      <c r="E152" s="271"/>
      <c r="F152" s="319" t="s">
        <v>1103</v>
      </c>
      <c r="G152" s="271"/>
      <c r="H152" s="318" t="s">
        <v>1136</v>
      </c>
      <c r="I152" s="318" t="s">
        <v>1099</v>
      </c>
      <c r="J152" s="318">
        <v>50</v>
      </c>
      <c r="K152" s="314"/>
    </row>
    <row r="153" ht="15" customHeight="1">
      <c r="B153" s="293"/>
      <c r="C153" s="318" t="s">
        <v>1105</v>
      </c>
      <c r="D153" s="271"/>
      <c r="E153" s="271"/>
      <c r="F153" s="319" t="s">
        <v>1097</v>
      </c>
      <c r="G153" s="271"/>
      <c r="H153" s="318" t="s">
        <v>1136</v>
      </c>
      <c r="I153" s="318" t="s">
        <v>1107</v>
      </c>
      <c r="J153" s="318"/>
      <c r="K153" s="314"/>
    </row>
    <row r="154" ht="15" customHeight="1">
      <c r="B154" s="293"/>
      <c r="C154" s="318" t="s">
        <v>1116</v>
      </c>
      <c r="D154" s="271"/>
      <c r="E154" s="271"/>
      <c r="F154" s="319" t="s">
        <v>1103</v>
      </c>
      <c r="G154" s="271"/>
      <c r="H154" s="318" t="s">
        <v>1136</v>
      </c>
      <c r="I154" s="318" t="s">
        <v>1099</v>
      </c>
      <c r="J154" s="318">
        <v>50</v>
      </c>
      <c r="K154" s="314"/>
    </row>
    <row r="155" ht="15" customHeight="1">
      <c r="B155" s="293"/>
      <c r="C155" s="318" t="s">
        <v>1124</v>
      </c>
      <c r="D155" s="271"/>
      <c r="E155" s="271"/>
      <c r="F155" s="319" t="s">
        <v>1103</v>
      </c>
      <c r="G155" s="271"/>
      <c r="H155" s="318" t="s">
        <v>1136</v>
      </c>
      <c r="I155" s="318" t="s">
        <v>1099</v>
      </c>
      <c r="J155" s="318">
        <v>50</v>
      </c>
      <c r="K155" s="314"/>
    </row>
    <row r="156" ht="15" customHeight="1">
      <c r="B156" s="293"/>
      <c r="C156" s="318" t="s">
        <v>1122</v>
      </c>
      <c r="D156" s="271"/>
      <c r="E156" s="271"/>
      <c r="F156" s="319" t="s">
        <v>1103</v>
      </c>
      <c r="G156" s="271"/>
      <c r="H156" s="318" t="s">
        <v>1136</v>
      </c>
      <c r="I156" s="318" t="s">
        <v>1099</v>
      </c>
      <c r="J156" s="318">
        <v>50</v>
      </c>
      <c r="K156" s="314"/>
    </row>
    <row r="157" ht="15" customHeight="1">
      <c r="B157" s="293"/>
      <c r="C157" s="318" t="s">
        <v>111</v>
      </c>
      <c r="D157" s="271"/>
      <c r="E157" s="271"/>
      <c r="F157" s="319" t="s">
        <v>1097</v>
      </c>
      <c r="G157" s="271"/>
      <c r="H157" s="318" t="s">
        <v>1158</v>
      </c>
      <c r="I157" s="318" t="s">
        <v>1099</v>
      </c>
      <c r="J157" s="318" t="s">
        <v>1159</v>
      </c>
      <c r="K157" s="314"/>
    </row>
    <row r="158" ht="15" customHeight="1">
      <c r="B158" s="293"/>
      <c r="C158" s="318" t="s">
        <v>1160</v>
      </c>
      <c r="D158" s="271"/>
      <c r="E158" s="271"/>
      <c r="F158" s="319" t="s">
        <v>1097</v>
      </c>
      <c r="G158" s="271"/>
      <c r="H158" s="318" t="s">
        <v>1161</v>
      </c>
      <c r="I158" s="318" t="s">
        <v>1131</v>
      </c>
      <c r="J158" s="318"/>
      <c r="K158" s="314"/>
    </row>
    <row r="159" ht="15" customHeight="1">
      <c r="B159" s="320"/>
      <c r="C159" s="302"/>
      <c r="D159" s="302"/>
      <c r="E159" s="302"/>
      <c r="F159" s="302"/>
      <c r="G159" s="302"/>
      <c r="H159" s="302"/>
      <c r="I159" s="302"/>
      <c r="J159" s="302"/>
      <c r="K159" s="321"/>
    </row>
    <row r="160" ht="18.75" customHeight="1">
      <c r="B160" s="267"/>
      <c r="C160" s="271"/>
      <c r="D160" s="271"/>
      <c r="E160" s="271"/>
      <c r="F160" s="292"/>
      <c r="G160" s="271"/>
      <c r="H160" s="271"/>
      <c r="I160" s="271"/>
      <c r="J160" s="271"/>
      <c r="K160" s="267"/>
    </row>
    <row r="161" ht="18.75" customHeight="1">
      <c r="B161" s="278"/>
      <c r="C161" s="278"/>
      <c r="D161" s="278"/>
      <c r="E161" s="278"/>
      <c r="F161" s="278"/>
      <c r="G161" s="278"/>
      <c r="H161" s="278"/>
      <c r="I161" s="278"/>
      <c r="J161" s="278"/>
      <c r="K161" s="278"/>
    </row>
    <row r="162" ht="7.5" customHeight="1">
      <c r="B162" s="257"/>
      <c r="C162" s="258"/>
      <c r="D162" s="258"/>
      <c r="E162" s="258"/>
      <c r="F162" s="258"/>
      <c r="G162" s="258"/>
      <c r="H162" s="258"/>
      <c r="I162" s="258"/>
      <c r="J162" s="258"/>
      <c r="K162" s="259"/>
    </row>
    <row r="163" ht="45" customHeight="1">
      <c r="B163" s="260"/>
      <c r="C163" s="261" t="s">
        <v>1162</v>
      </c>
      <c r="D163" s="261"/>
      <c r="E163" s="261"/>
      <c r="F163" s="261"/>
      <c r="G163" s="261"/>
      <c r="H163" s="261"/>
      <c r="I163" s="261"/>
      <c r="J163" s="261"/>
      <c r="K163" s="262"/>
    </row>
    <row r="164" ht="17.25" customHeight="1">
      <c r="B164" s="260"/>
      <c r="C164" s="285" t="s">
        <v>1091</v>
      </c>
      <c r="D164" s="285"/>
      <c r="E164" s="285"/>
      <c r="F164" s="285" t="s">
        <v>1092</v>
      </c>
      <c r="G164" s="322"/>
      <c r="H164" s="323" t="s">
        <v>130</v>
      </c>
      <c r="I164" s="323" t="s">
        <v>67</v>
      </c>
      <c r="J164" s="285" t="s">
        <v>1093</v>
      </c>
      <c r="K164" s="262"/>
    </row>
    <row r="165" ht="17.25" customHeight="1">
      <c r="B165" s="263"/>
      <c r="C165" s="287" t="s">
        <v>1094</v>
      </c>
      <c r="D165" s="287"/>
      <c r="E165" s="287"/>
      <c r="F165" s="288" t="s">
        <v>1095</v>
      </c>
      <c r="G165" s="324"/>
      <c r="H165" s="325"/>
      <c r="I165" s="325"/>
      <c r="J165" s="287" t="s">
        <v>1096</v>
      </c>
      <c r="K165" s="265"/>
    </row>
    <row r="166" ht="5.25" customHeight="1">
      <c r="B166" s="293"/>
      <c r="C166" s="290"/>
      <c r="D166" s="290"/>
      <c r="E166" s="290"/>
      <c r="F166" s="290"/>
      <c r="G166" s="291"/>
      <c r="H166" s="290"/>
      <c r="I166" s="290"/>
      <c r="J166" s="290"/>
      <c r="K166" s="314"/>
    </row>
    <row r="167" ht="15" customHeight="1">
      <c r="B167" s="293"/>
      <c r="C167" s="271" t="s">
        <v>1100</v>
      </c>
      <c r="D167" s="271"/>
      <c r="E167" s="271"/>
      <c r="F167" s="292" t="s">
        <v>1097</v>
      </c>
      <c r="G167" s="271"/>
      <c r="H167" s="271" t="s">
        <v>1136</v>
      </c>
      <c r="I167" s="271" t="s">
        <v>1099</v>
      </c>
      <c r="J167" s="271">
        <v>120</v>
      </c>
      <c r="K167" s="314"/>
    </row>
    <row r="168" ht="15" customHeight="1">
      <c r="B168" s="293"/>
      <c r="C168" s="271" t="s">
        <v>1145</v>
      </c>
      <c r="D168" s="271"/>
      <c r="E168" s="271"/>
      <c r="F168" s="292" t="s">
        <v>1097</v>
      </c>
      <c r="G168" s="271"/>
      <c r="H168" s="271" t="s">
        <v>1146</v>
      </c>
      <c r="I168" s="271" t="s">
        <v>1099</v>
      </c>
      <c r="J168" s="271" t="s">
        <v>1147</v>
      </c>
      <c r="K168" s="314"/>
    </row>
    <row r="169" ht="15" customHeight="1">
      <c r="B169" s="293"/>
      <c r="C169" s="271" t="s">
        <v>1046</v>
      </c>
      <c r="D169" s="271"/>
      <c r="E169" s="271"/>
      <c r="F169" s="292" t="s">
        <v>1097</v>
      </c>
      <c r="G169" s="271"/>
      <c r="H169" s="271" t="s">
        <v>1163</v>
      </c>
      <c r="I169" s="271" t="s">
        <v>1099</v>
      </c>
      <c r="J169" s="271" t="s">
        <v>1147</v>
      </c>
      <c r="K169" s="314"/>
    </row>
    <row r="170" ht="15" customHeight="1">
      <c r="B170" s="293"/>
      <c r="C170" s="271" t="s">
        <v>1102</v>
      </c>
      <c r="D170" s="271"/>
      <c r="E170" s="271"/>
      <c r="F170" s="292" t="s">
        <v>1103</v>
      </c>
      <c r="G170" s="271"/>
      <c r="H170" s="271" t="s">
        <v>1163</v>
      </c>
      <c r="I170" s="271" t="s">
        <v>1099</v>
      </c>
      <c r="J170" s="271">
        <v>50</v>
      </c>
      <c r="K170" s="314"/>
    </row>
    <row r="171" ht="15" customHeight="1">
      <c r="B171" s="293"/>
      <c r="C171" s="271" t="s">
        <v>1105</v>
      </c>
      <c r="D171" s="271"/>
      <c r="E171" s="271"/>
      <c r="F171" s="292" t="s">
        <v>1097</v>
      </c>
      <c r="G171" s="271"/>
      <c r="H171" s="271" t="s">
        <v>1163</v>
      </c>
      <c r="I171" s="271" t="s">
        <v>1107</v>
      </c>
      <c r="J171" s="271"/>
      <c r="K171" s="314"/>
    </row>
    <row r="172" ht="15" customHeight="1">
      <c r="B172" s="293"/>
      <c r="C172" s="271" t="s">
        <v>1116</v>
      </c>
      <c r="D172" s="271"/>
      <c r="E172" s="271"/>
      <c r="F172" s="292" t="s">
        <v>1103</v>
      </c>
      <c r="G172" s="271"/>
      <c r="H172" s="271" t="s">
        <v>1163</v>
      </c>
      <c r="I172" s="271" t="s">
        <v>1099</v>
      </c>
      <c r="J172" s="271">
        <v>50</v>
      </c>
      <c r="K172" s="314"/>
    </row>
    <row r="173" ht="15" customHeight="1">
      <c r="B173" s="293"/>
      <c r="C173" s="271" t="s">
        <v>1124</v>
      </c>
      <c r="D173" s="271"/>
      <c r="E173" s="271"/>
      <c r="F173" s="292" t="s">
        <v>1103</v>
      </c>
      <c r="G173" s="271"/>
      <c r="H173" s="271" t="s">
        <v>1163</v>
      </c>
      <c r="I173" s="271" t="s">
        <v>1099</v>
      </c>
      <c r="J173" s="271">
        <v>50</v>
      </c>
      <c r="K173" s="314"/>
    </row>
    <row r="174" ht="15" customHeight="1">
      <c r="B174" s="293"/>
      <c r="C174" s="271" t="s">
        <v>1122</v>
      </c>
      <c r="D174" s="271"/>
      <c r="E174" s="271"/>
      <c r="F174" s="292" t="s">
        <v>1103</v>
      </c>
      <c r="G174" s="271"/>
      <c r="H174" s="271" t="s">
        <v>1163</v>
      </c>
      <c r="I174" s="271" t="s">
        <v>1099</v>
      </c>
      <c r="J174" s="271">
        <v>50</v>
      </c>
      <c r="K174" s="314"/>
    </row>
    <row r="175" ht="15" customHeight="1">
      <c r="B175" s="293"/>
      <c r="C175" s="271" t="s">
        <v>129</v>
      </c>
      <c r="D175" s="271"/>
      <c r="E175" s="271"/>
      <c r="F175" s="292" t="s">
        <v>1097</v>
      </c>
      <c r="G175" s="271"/>
      <c r="H175" s="271" t="s">
        <v>1164</v>
      </c>
      <c r="I175" s="271" t="s">
        <v>1165</v>
      </c>
      <c r="J175" s="271"/>
      <c r="K175" s="314"/>
    </row>
    <row r="176" ht="15" customHeight="1">
      <c r="B176" s="293"/>
      <c r="C176" s="271" t="s">
        <v>67</v>
      </c>
      <c r="D176" s="271"/>
      <c r="E176" s="271"/>
      <c r="F176" s="292" t="s">
        <v>1097</v>
      </c>
      <c r="G176" s="271"/>
      <c r="H176" s="271" t="s">
        <v>1166</v>
      </c>
      <c r="I176" s="271" t="s">
        <v>1167</v>
      </c>
      <c r="J176" s="271">
        <v>1</v>
      </c>
      <c r="K176" s="314"/>
    </row>
    <row r="177" ht="15" customHeight="1">
      <c r="B177" s="293"/>
      <c r="C177" s="271" t="s">
        <v>63</v>
      </c>
      <c r="D177" s="271"/>
      <c r="E177" s="271"/>
      <c r="F177" s="292" t="s">
        <v>1097</v>
      </c>
      <c r="G177" s="271"/>
      <c r="H177" s="271" t="s">
        <v>1168</v>
      </c>
      <c r="I177" s="271" t="s">
        <v>1099</v>
      </c>
      <c r="J177" s="271">
        <v>20</v>
      </c>
      <c r="K177" s="314"/>
    </row>
    <row r="178" ht="15" customHeight="1">
      <c r="B178" s="293"/>
      <c r="C178" s="271" t="s">
        <v>130</v>
      </c>
      <c r="D178" s="271"/>
      <c r="E178" s="271"/>
      <c r="F178" s="292" t="s">
        <v>1097</v>
      </c>
      <c r="G178" s="271"/>
      <c r="H178" s="271" t="s">
        <v>1169</v>
      </c>
      <c r="I178" s="271" t="s">
        <v>1099</v>
      </c>
      <c r="J178" s="271">
        <v>255</v>
      </c>
      <c r="K178" s="314"/>
    </row>
    <row r="179" ht="15" customHeight="1">
      <c r="B179" s="293"/>
      <c r="C179" s="271" t="s">
        <v>131</v>
      </c>
      <c r="D179" s="271"/>
      <c r="E179" s="271"/>
      <c r="F179" s="292" t="s">
        <v>1097</v>
      </c>
      <c r="G179" s="271"/>
      <c r="H179" s="271" t="s">
        <v>1062</v>
      </c>
      <c r="I179" s="271" t="s">
        <v>1099</v>
      </c>
      <c r="J179" s="271">
        <v>10</v>
      </c>
      <c r="K179" s="314"/>
    </row>
    <row r="180" ht="15" customHeight="1">
      <c r="B180" s="293"/>
      <c r="C180" s="271" t="s">
        <v>132</v>
      </c>
      <c r="D180" s="271"/>
      <c r="E180" s="271"/>
      <c r="F180" s="292" t="s">
        <v>1097</v>
      </c>
      <c r="G180" s="271"/>
      <c r="H180" s="271" t="s">
        <v>1170</v>
      </c>
      <c r="I180" s="271" t="s">
        <v>1131</v>
      </c>
      <c r="J180" s="271"/>
      <c r="K180" s="314"/>
    </row>
    <row r="181" ht="15" customHeight="1">
      <c r="B181" s="293"/>
      <c r="C181" s="271" t="s">
        <v>1171</v>
      </c>
      <c r="D181" s="271"/>
      <c r="E181" s="271"/>
      <c r="F181" s="292" t="s">
        <v>1097</v>
      </c>
      <c r="G181" s="271"/>
      <c r="H181" s="271" t="s">
        <v>1172</v>
      </c>
      <c r="I181" s="271" t="s">
        <v>1131</v>
      </c>
      <c r="J181" s="271"/>
      <c r="K181" s="314"/>
    </row>
    <row r="182" ht="15" customHeight="1">
      <c r="B182" s="293"/>
      <c r="C182" s="271" t="s">
        <v>1160</v>
      </c>
      <c r="D182" s="271"/>
      <c r="E182" s="271"/>
      <c r="F182" s="292" t="s">
        <v>1097</v>
      </c>
      <c r="G182" s="271"/>
      <c r="H182" s="271" t="s">
        <v>1173</v>
      </c>
      <c r="I182" s="271" t="s">
        <v>1131</v>
      </c>
      <c r="J182" s="271"/>
      <c r="K182" s="314"/>
    </row>
    <row r="183" ht="15" customHeight="1">
      <c r="B183" s="293"/>
      <c r="C183" s="271" t="s">
        <v>134</v>
      </c>
      <c r="D183" s="271"/>
      <c r="E183" s="271"/>
      <c r="F183" s="292" t="s">
        <v>1103</v>
      </c>
      <c r="G183" s="271"/>
      <c r="H183" s="271" t="s">
        <v>1174</v>
      </c>
      <c r="I183" s="271" t="s">
        <v>1099</v>
      </c>
      <c r="J183" s="271">
        <v>50</v>
      </c>
      <c r="K183" s="314"/>
    </row>
    <row r="184" ht="15" customHeight="1">
      <c r="B184" s="293"/>
      <c r="C184" s="271" t="s">
        <v>1175</v>
      </c>
      <c r="D184" s="271"/>
      <c r="E184" s="271"/>
      <c r="F184" s="292" t="s">
        <v>1103</v>
      </c>
      <c r="G184" s="271"/>
      <c r="H184" s="271" t="s">
        <v>1176</v>
      </c>
      <c r="I184" s="271" t="s">
        <v>1177</v>
      </c>
      <c r="J184" s="271"/>
      <c r="K184" s="314"/>
    </row>
    <row r="185" ht="15" customHeight="1">
      <c r="B185" s="293"/>
      <c r="C185" s="271" t="s">
        <v>1178</v>
      </c>
      <c r="D185" s="271"/>
      <c r="E185" s="271"/>
      <c r="F185" s="292" t="s">
        <v>1103</v>
      </c>
      <c r="G185" s="271"/>
      <c r="H185" s="271" t="s">
        <v>1179</v>
      </c>
      <c r="I185" s="271" t="s">
        <v>1177</v>
      </c>
      <c r="J185" s="271"/>
      <c r="K185" s="314"/>
    </row>
    <row r="186" ht="15" customHeight="1">
      <c r="B186" s="293"/>
      <c r="C186" s="271" t="s">
        <v>1180</v>
      </c>
      <c r="D186" s="271"/>
      <c r="E186" s="271"/>
      <c r="F186" s="292" t="s">
        <v>1103</v>
      </c>
      <c r="G186" s="271"/>
      <c r="H186" s="271" t="s">
        <v>1181</v>
      </c>
      <c r="I186" s="271" t="s">
        <v>1177</v>
      </c>
      <c r="J186" s="271"/>
      <c r="K186" s="314"/>
    </row>
    <row r="187" ht="15" customHeight="1">
      <c r="B187" s="293"/>
      <c r="C187" s="326" t="s">
        <v>1182</v>
      </c>
      <c r="D187" s="271"/>
      <c r="E187" s="271"/>
      <c r="F187" s="292" t="s">
        <v>1103</v>
      </c>
      <c r="G187" s="271"/>
      <c r="H187" s="271" t="s">
        <v>1183</v>
      </c>
      <c r="I187" s="271" t="s">
        <v>1184</v>
      </c>
      <c r="J187" s="327" t="s">
        <v>1185</v>
      </c>
      <c r="K187" s="314"/>
    </row>
    <row r="188" ht="15" customHeight="1">
      <c r="B188" s="293"/>
      <c r="C188" s="277" t="s">
        <v>52</v>
      </c>
      <c r="D188" s="271"/>
      <c r="E188" s="271"/>
      <c r="F188" s="292" t="s">
        <v>1097</v>
      </c>
      <c r="G188" s="271"/>
      <c r="H188" s="267" t="s">
        <v>1186</v>
      </c>
      <c r="I188" s="271" t="s">
        <v>1187</v>
      </c>
      <c r="J188" s="271"/>
      <c r="K188" s="314"/>
    </row>
    <row r="189" ht="15" customHeight="1">
      <c r="B189" s="293"/>
      <c r="C189" s="277" t="s">
        <v>1188</v>
      </c>
      <c r="D189" s="271"/>
      <c r="E189" s="271"/>
      <c r="F189" s="292" t="s">
        <v>1097</v>
      </c>
      <c r="G189" s="271"/>
      <c r="H189" s="271" t="s">
        <v>1189</v>
      </c>
      <c r="I189" s="271" t="s">
        <v>1131</v>
      </c>
      <c r="J189" s="271"/>
      <c r="K189" s="314"/>
    </row>
    <row r="190" ht="15" customHeight="1">
      <c r="B190" s="293"/>
      <c r="C190" s="277" t="s">
        <v>1190</v>
      </c>
      <c r="D190" s="271"/>
      <c r="E190" s="271"/>
      <c r="F190" s="292" t="s">
        <v>1097</v>
      </c>
      <c r="G190" s="271"/>
      <c r="H190" s="271" t="s">
        <v>1191</v>
      </c>
      <c r="I190" s="271" t="s">
        <v>1131</v>
      </c>
      <c r="J190" s="271"/>
      <c r="K190" s="314"/>
    </row>
    <row r="191" ht="15" customHeight="1">
      <c r="B191" s="293"/>
      <c r="C191" s="277" t="s">
        <v>1192</v>
      </c>
      <c r="D191" s="271"/>
      <c r="E191" s="271"/>
      <c r="F191" s="292" t="s">
        <v>1103</v>
      </c>
      <c r="G191" s="271"/>
      <c r="H191" s="271" t="s">
        <v>1193</v>
      </c>
      <c r="I191" s="271" t="s">
        <v>1131</v>
      </c>
      <c r="J191" s="271"/>
      <c r="K191" s="314"/>
    </row>
    <row r="192" ht="15" customHeight="1">
      <c r="B192" s="320"/>
      <c r="C192" s="328"/>
      <c r="D192" s="302"/>
      <c r="E192" s="302"/>
      <c r="F192" s="302"/>
      <c r="G192" s="302"/>
      <c r="H192" s="302"/>
      <c r="I192" s="302"/>
      <c r="J192" s="302"/>
      <c r="K192" s="321"/>
    </row>
    <row r="193" ht="18.75" customHeight="1">
      <c r="B193" s="267"/>
      <c r="C193" s="271"/>
      <c r="D193" s="271"/>
      <c r="E193" s="271"/>
      <c r="F193" s="292"/>
      <c r="G193" s="271"/>
      <c r="H193" s="271"/>
      <c r="I193" s="271"/>
      <c r="J193" s="271"/>
      <c r="K193" s="267"/>
    </row>
    <row r="194" ht="18.75" customHeight="1">
      <c r="B194" s="267"/>
      <c r="C194" s="271"/>
      <c r="D194" s="271"/>
      <c r="E194" s="271"/>
      <c r="F194" s="292"/>
      <c r="G194" s="271"/>
      <c r="H194" s="271"/>
      <c r="I194" s="271"/>
      <c r="J194" s="271"/>
      <c r="K194" s="267"/>
    </row>
    <row r="195" ht="18.75" customHeight="1">
      <c r="B195" s="278"/>
      <c r="C195" s="278"/>
      <c r="D195" s="278"/>
      <c r="E195" s="278"/>
      <c r="F195" s="278"/>
      <c r="G195" s="278"/>
      <c r="H195" s="278"/>
      <c r="I195" s="278"/>
      <c r="J195" s="278"/>
      <c r="K195" s="278"/>
    </row>
    <row r="196" ht="13.5">
      <c r="B196" s="257"/>
      <c r="C196" s="258"/>
      <c r="D196" s="258"/>
      <c r="E196" s="258"/>
      <c r="F196" s="258"/>
      <c r="G196" s="258"/>
      <c r="H196" s="258"/>
      <c r="I196" s="258"/>
      <c r="J196" s="258"/>
      <c r="K196" s="259"/>
    </row>
    <row r="197" ht="21">
      <c r="B197" s="260"/>
      <c r="C197" s="261" t="s">
        <v>1194</v>
      </c>
      <c r="D197" s="261"/>
      <c r="E197" s="261"/>
      <c r="F197" s="261"/>
      <c r="G197" s="261"/>
      <c r="H197" s="261"/>
      <c r="I197" s="261"/>
      <c r="J197" s="261"/>
      <c r="K197" s="262"/>
    </row>
    <row r="198" ht="25.5" customHeight="1">
      <c r="B198" s="260"/>
      <c r="C198" s="329" t="s">
        <v>1195</v>
      </c>
      <c r="D198" s="329"/>
      <c r="E198" s="329"/>
      <c r="F198" s="329" t="s">
        <v>1196</v>
      </c>
      <c r="G198" s="330"/>
      <c r="H198" s="329" t="s">
        <v>1197</v>
      </c>
      <c r="I198" s="329"/>
      <c r="J198" s="329"/>
      <c r="K198" s="262"/>
    </row>
    <row r="199" ht="5.25" customHeight="1">
      <c r="B199" s="293"/>
      <c r="C199" s="290"/>
      <c r="D199" s="290"/>
      <c r="E199" s="290"/>
      <c r="F199" s="290"/>
      <c r="G199" s="271"/>
      <c r="H199" s="290"/>
      <c r="I199" s="290"/>
      <c r="J199" s="290"/>
      <c r="K199" s="314"/>
    </row>
    <row r="200" ht="15" customHeight="1">
      <c r="B200" s="293"/>
      <c r="C200" s="271" t="s">
        <v>1187</v>
      </c>
      <c r="D200" s="271"/>
      <c r="E200" s="271"/>
      <c r="F200" s="292" t="s">
        <v>53</v>
      </c>
      <c r="G200" s="271"/>
      <c r="H200" s="271" t="s">
        <v>1198</v>
      </c>
      <c r="I200" s="271"/>
      <c r="J200" s="271"/>
      <c r="K200" s="314"/>
    </row>
    <row r="201" ht="15" customHeight="1">
      <c r="B201" s="293"/>
      <c r="C201" s="299"/>
      <c r="D201" s="271"/>
      <c r="E201" s="271"/>
      <c r="F201" s="292" t="s">
        <v>54</v>
      </c>
      <c r="G201" s="271"/>
      <c r="H201" s="271" t="s">
        <v>1199</v>
      </c>
      <c r="I201" s="271"/>
      <c r="J201" s="271"/>
      <c r="K201" s="314"/>
    </row>
    <row r="202" ht="15" customHeight="1">
      <c r="B202" s="293"/>
      <c r="C202" s="299"/>
      <c r="D202" s="271"/>
      <c r="E202" s="271"/>
      <c r="F202" s="292" t="s">
        <v>57</v>
      </c>
      <c r="G202" s="271"/>
      <c r="H202" s="271" t="s">
        <v>1200</v>
      </c>
      <c r="I202" s="271"/>
      <c r="J202" s="271"/>
      <c r="K202" s="314"/>
    </row>
    <row r="203" ht="15" customHeight="1">
      <c r="B203" s="293"/>
      <c r="C203" s="271"/>
      <c r="D203" s="271"/>
      <c r="E203" s="271"/>
      <c r="F203" s="292" t="s">
        <v>55</v>
      </c>
      <c r="G203" s="271"/>
      <c r="H203" s="271" t="s">
        <v>1201</v>
      </c>
      <c r="I203" s="271"/>
      <c r="J203" s="271"/>
      <c r="K203" s="314"/>
    </row>
    <row r="204" ht="15" customHeight="1">
      <c r="B204" s="293"/>
      <c r="C204" s="271"/>
      <c r="D204" s="271"/>
      <c r="E204" s="271"/>
      <c r="F204" s="292" t="s">
        <v>56</v>
      </c>
      <c r="G204" s="271"/>
      <c r="H204" s="271" t="s">
        <v>1202</v>
      </c>
      <c r="I204" s="271"/>
      <c r="J204" s="271"/>
      <c r="K204" s="314"/>
    </row>
    <row r="205" ht="15" customHeight="1">
      <c r="B205" s="293"/>
      <c r="C205" s="271"/>
      <c r="D205" s="271"/>
      <c r="E205" s="271"/>
      <c r="F205" s="292"/>
      <c r="G205" s="271"/>
      <c r="H205" s="271"/>
      <c r="I205" s="271"/>
      <c r="J205" s="271"/>
      <c r="K205" s="314"/>
    </row>
    <row r="206" ht="15" customHeight="1">
      <c r="B206" s="293"/>
      <c r="C206" s="271" t="s">
        <v>1143</v>
      </c>
      <c r="D206" s="271"/>
      <c r="E206" s="271"/>
      <c r="F206" s="292" t="s">
        <v>89</v>
      </c>
      <c r="G206" s="271"/>
      <c r="H206" s="271" t="s">
        <v>1203</v>
      </c>
      <c r="I206" s="271"/>
      <c r="J206" s="271"/>
      <c r="K206" s="314"/>
    </row>
    <row r="207" ht="15" customHeight="1">
      <c r="B207" s="293"/>
      <c r="C207" s="299"/>
      <c r="D207" s="271"/>
      <c r="E207" s="271"/>
      <c r="F207" s="292" t="s">
        <v>1042</v>
      </c>
      <c r="G207" s="271"/>
      <c r="H207" s="271" t="s">
        <v>1043</v>
      </c>
      <c r="I207" s="271"/>
      <c r="J207" s="271"/>
      <c r="K207" s="314"/>
    </row>
    <row r="208" ht="15" customHeight="1">
      <c r="B208" s="293"/>
      <c r="C208" s="271"/>
      <c r="D208" s="271"/>
      <c r="E208" s="271"/>
      <c r="F208" s="292" t="s">
        <v>1040</v>
      </c>
      <c r="G208" s="271"/>
      <c r="H208" s="271" t="s">
        <v>1204</v>
      </c>
      <c r="I208" s="271"/>
      <c r="J208" s="271"/>
      <c r="K208" s="314"/>
    </row>
    <row r="209" ht="15" customHeight="1">
      <c r="B209" s="331"/>
      <c r="C209" s="299"/>
      <c r="D209" s="299"/>
      <c r="E209" s="299"/>
      <c r="F209" s="292" t="s">
        <v>99</v>
      </c>
      <c r="G209" s="277"/>
      <c r="H209" s="318" t="s">
        <v>1044</v>
      </c>
      <c r="I209" s="318"/>
      <c r="J209" s="318"/>
      <c r="K209" s="332"/>
    </row>
    <row r="210" ht="15" customHeight="1">
      <c r="B210" s="331"/>
      <c r="C210" s="299"/>
      <c r="D210" s="299"/>
      <c r="E210" s="299"/>
      <c r="F210" s="292" t="s">
        <v>94</v>
      </c>
      <c r="G210" s="277"/>
      <c r="H210" s="318" t="s">
        <v>93</v>
      </c>
      <c r="I210" s="318"/>
      <c r="J210" s="318"/>
      <c r="K210" s="332"/>
    </row>
    <row r="211" ht="15" customHeight="1">
      <c r="B211" s="331"/>
      <c r="C211" s="299"/>
      <c r="D211" s="299"/>
      <c r="E211" s="299"/>
      <c r="F211" s="333"/>
      <c r="G211" s="277"/>
      <c r="H211" s="334"/>
      <c r="I211" s="334"/>
      <c r="J211" s="334"/>
      <c r="K211" s="332"/>
    </row>
    <row r="212" ht="15" customHeight="1">
      <c r="B212" s="331"/>
      <c r="C212" s="271" t="s">
        <v>1167</v>
      </c>
      <c r="D212" s="299"/>
      <c r="E212" s="299"/>
      <c r="F212" s="292">
        <v>1</v>
      </c>
      <c r="G212" s="277"/>
      <c r="H212" s="318" t="s">
        <v>1205</v>
      </c>
      <c r="I212" s="318"/>
      <c r="J212" s="318"/>
      <c r="K212" s="332"/>
    </row>
    <row r="213" ht="15" customHeight="1">
      <c r="B213" s="331"/>
      <c r="C213" s="299"/>
      <c r="D213" s="299"/>
      <c r="E213" s="299"/>
      <c r="F213" s="292">
        <v>2</v>
      </c>
      <c r="G213" s="277"/>
      <c r="H213" s="318" t="s">
        <v>1206</v>
      </c>
      <c r="I213" s="318"/>
      <c r="J213" s="318"/>
      <c r="K213" s="332"/>
    </row>
    <row r="214" ht="15" customHeight="1">
      <c r="B214" s="331"/>
      <c r="C214" s="299"/>
      <c r="D214" s="299"/>
      <c r="E214" s="299"/>
      <c r="F214" s="292">
        <v>3</v>
      </c>
      <c r="G214" s="277"/>
      <c r="H214" s="318" t="s">
        <v>1207</v>
      </c>
      <c r="I214" s="318"/>
      <c r="J214" s="318"/>
      <c r="K214" s="332"/>
    </row>
    <row r="215" ht="15" customHeight="1">
      <c r="B215" s="331"/>
      <c r="C215" s="299"/>
      <c r="D215" s="299"/>
      <c r="E215" s="299"/>
      <c r="F215" s="292">
        <v>4</v>
      </c>
      <c r="G215" s="277"/>
      <c r="H215" s="318" t="s">
        <v>1208</v>
      </c>
      <c r="I215" s="318"/>
      <c r="J215" s="318"/>
      <c r="K215" s="332"/>
    </row>
    <row r="216" ht="12.75" customHeight="1">
      <c r="B216" s="335"/>
      <c r="C216" s="336"/>
      <c r="D216" s="336"/>
      <c r="E216" s="336"/>
      <c r="F216" s="336"/>
      <c r="G216" s="336"/>
      <c r="H216" s="336"/>
      <c r="I216" s="336"/>
      <c r="J216" s="336"/>
      <c r="K216" s="337"/>
    </row>
  </sheetData>
  <sheetProtection autoFilter="0" deleteColumns="0" deleteRows="0" formatCells="0" formatColumns="0" formatRows="0" insertColumns="0" insertHyperlinks="0" insertRows="0" pivotTables="0" sort="0"/>
  <mergeCells count="77">
    <mergeCell ref="H208:J208"/>
    <mergeCell ref="H203:J203"/>
    <mergeCell ref="H201:J201"/>
    <mergeCell ref="H212:J212"/>
    <mergeCell ref="H214:J214"/>
    <mergeCell ref="H215:J215"/>
    <mergeCell ref="H213:J213"/>
    <mergeCell ref="H210:J210"/>
    <mergeCell ref="H209:J209"/>
    <mergeCell ref="H207:J207"/>
    <mergeCell ref="H198:J198"/>
    <mergeCell ref="C163:J163"/>
    <mergeCell ref="C120:J120"/>
    <mergeCell ref="C145:J145"/>
    <mergeCell ref="C197:J197"/>
    <mergeCell ref="H206:J206"/>
    <mergeCell ref="H204:J204"/>
    <mergeCell ref="H202:J202"/>
    <mergeCell ref="H200:J200"/>
    <mergeCell ref="D60:J60"/>
    <mergeCell ref="D63:J63"/>
    <mergeCell ref="D64:J64"/>
    <mergeCell ref="D66:J66"/>
    <mergeCell ref="D65:J65"/>
    <mergeCell ref="C100:J100"/>
    <mergeCell ref="D61:J61"/>
    <mergeCell ref="D67:J67"/>
    <mergeCell ref="D68:J68"/>
    <mergeCell ref="C73:J73"/>
    <mergeCell ref="C52:J52"/>
    <mergeCell ref="C53:J53"/>
    <mergeCell ref="C55:J55"/>
    <mergeCell ref="D56:J56"/>
    <mergeCell ref="D57:J57"/>
    <mergeCell ref="D58:J58"/>
    <mergeCell ref="D59:J59"/>
    <mergeCell ref="C50:J50"/>
    <mergeCell ref="G38:J38"/>
    <mergeCell ref="G39:J39"/>
    <mergeCell ref="G40:J40"/>
    <mergeCell ref="G41:J41"/>
    <mergeCell ref="G42:J42"/>
    <mergeCell ref="G43:J43"/>
    <mergeCell ref="D45:J45"/>
    <mergeCell ref="E46:J46"/>
    <mergeCell ref="E47:J47"/>
    <mergeCell ref="D33:J33"/>
    <mergeCell ref="G34:J34"/>
    <mergeCell ref="G35:J35"/>
    <mergeCell ref="D49:J49"/>
    <mergeCell ref="E48:J48"/>
    <mergeCell ref="G36:J36"/>
    <mergeCell ref="G37:J37"/>
    <mergeCell ref="C23:J23"/>
    <mergeCell ref="D25:J25"/>
    <mergeCell ref="D26:J26"/>
    <mergeCell ref="D28:J28"/>
    <mergeCell ref="D29:J29"/>
    <mergeCell ref="D31:J31"/>
    <mergeCell ref="C24:J24"/>
    <mergeCell ref="D32:J32"/>
    <mergeCell ref="F18:J18"/>
    <mergeCell ref="F21:J21"/>
    <mergeCell ref="D11:J11"/>
    <mergeCell ref="F19:J19"/>
    <mergeCell ref="F20:J20"/>
    <mergeCell ref="D14:J14"/>
    <mergeCell ref="D15:J15"/>
    <mergeCell ref="F16:J16"/>
    <mergeCell ref="F17:J17"/>
    <mergeCell ref="C9:J9"/>
    <mergeCell ref="D10:J10"/>
    <mergeCell ref="D13:J13"/>
    <mergeCell ref="C3:J3"/>
    <mergeCell ref="C4:J4"/>
    <mergeCell ref="C6:J6"/>
    <mergeCell ref="C7:J7"/>
  </mergeCells>
  <pageMargins left="0.5902778" right="0.5902778" top="0.5902778" bottom="0.5902778" header="0" footer="0"/>
  <pageSetup paperSize="9" orientation="portrait" scale="77"/>
</worksheet>
</file>

<file path=docProps/core.xml><?xml version="1.0" encoding="utf-8"?>
<cp:coreProperties xmlns:dc="http://purl.org/dc/elements/1.1/" xmlns:dcterms="http://purl.org/dc/terms/" xmlns:xsi="http://www.w3.org/2001/XMLSchema-instance" xmlns:cp="http://schemas.openxmlformats.org/package/2006/metadata/core-properties">
  <dc:creator>Veronika Čiklová</dc:creator>
  <cp:lastModifiedBy>Veronika Čiklová</cp:lastModifiedBy>
  <dcterms:created xsi:type="dcterms:W3CDTF">2018-11-15T08:11:29Z</dcterms:created>
  <dcterms:modified xsi:type="dcterms:W3CDTF">2018-11-15T08:11:42Z</dcterms:modified>
</cp:coreProperties>
</file>