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VZ\09. AV technika\2. Zveřejněná dokumentace\2. kolo\25.1.2023 - final\"/>
    </mc:Choice>
  </mc:AlternateContent>
  <xr:revisionPtr revIDLastSave="0" documentId="13_ncr:1_{410841E5-9E46-48CD-9E41-07F50323F831}" xr6:coauthVersionLast="47" xr6:coauthVersionMax="47" xr10:uidLastSave="{00000000-0000-0000-0000-000000000000}"/>
  <bookViews>
    <workbookView xWindow="-120" yWindow="-120" windowWidth="29040" windowHeight="15720" firstSheet="9" activeTab="9" xr2:uid="{2D028473-3FF9-4E2D-B0C1-31F798D75145}"/>
  </bookViews>
  <sheets>
    <sheet name="SW" sheetId="3" state="hidden" r:id="rId1"/>
    <sheet name="HW" sheetId="4" state="hidden" r:id="rId2"/>
    <sheet name="HW pro kraje - mini" sheetId="5" state="hidden" r:id="rId3"/>
    <sheet name="Parametry HW " sheetId="6" state="hidden" r:id="rId4"/>
    <sheet name="HW pro kraje - bylo by fajn" sheetId="7" state="hidden" r:id="rId5"/>
    <sheet name="Parametry HW (kraje)" sheetId="8" state="hidden" r:id="rId6"/>
    <sheet name="Parametry HW  do 40k - odkazy" sheetId="10" state="hidden" r:id="rId7"/>
    <sheet name="Parametry HW (kraje) (2)" sheetId="9" state="hidden" r:id="rId8"/>
    <sheet name="HW realné položky" sheetId="11" state="hidden" r:id="rId9"/>
    <sheet name="Cena" sheetId="12" r:id="rId10"/>
  </sheets>
  <definedNames>
    <definedName name="_xlnm._FilterDatabase" localSheetId="9" hidden="1">Cena!$A$4:$E$54</definedName>
    <definedName name="_xlnm._FilterDatabase" localSheetId="1" hidden="1">HW!$A$6:$F$55</definedName>
    <definedName name="_xlnm._FilterDatabase" localSheetId="8" hidden="1">'HW realné položky'!$A$6:$F$56</definedName>
    <definedName name="_xlnm.Print_Area" localSheetId="3">'Parametry HW '!$A$1:$C$245</definedName>
    <definedName name="_xlnm.Print_Area" localSheetId="6">'Parametry HW  do 40k - odkazy'!$A$1:$C$245</definedName>
    <definedName name="_xlnm.Print_Area" localSheetId="5">'Parametry HW (kraje)'!$A$1:$C$32</definedName>
    <definedName name="_xlnm.Print_Area" localSheetId="7">'Parametry HW (kraje) (2)'!$A$1:$C$51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" i="12" l="1"/>
  <c r="E6" i="12"/>
  <c r="E7" i="12"/>
  <c r="E8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0" i="12"/>
  <c r="E31" i="12"/>
  <c r="E32" i="12"/>
  <c r="E33" i="12"/>
  <c r="E34" i="12"/>
  <c r="E35" i="12"/>
  <c r="E36" i="12"/>
  <c r="E37" i="12"/>
  <c r="E38" i="12"/>
  <c r="E39" i="12"/>
  <c r="E40" i="12"/>
  <c r="E41" i="12"/>
  <c r="E42" i="12"/>
  <c r="E43" i="12"/>
  <c r="E44" i="12"/>
  <c r="E45" i="12"/>
  <c r="E46" i="12"/>
  <c r="E47" i="12"/>
  <c r="E48" i="12"/>
  <c r="E49" i="12"/>
  <c r="E50" i="12"/>
  <c r="E51" i="12"/>
  <c r="E52" i="12"/>
  <c r="E53" i="12"/>
  <c r="E54" i="12"/>
  <c r="E326" i="10"/>
  <c r="H56" i="11"/>
  <c r="E514" i="10"/>
  <c r="F56" i="11"/>
  <c r="F37" i="11"/>
  <c r="H37" i="11"/>
  <c r="H7" i="11"/>
  <c r="E55" i="12" l="1"/>
  <c r="I37" i="11"/>
  <c r="I56" i="11"/>
  <c r="H55" i="11"/>
  <c r="F55" i="11"/>
  <c r="F34" i="11"/>
  <c r="H8" i="11"/>
  <c r="H10" i="11"/>
  <c r="H9" i="11"/>
  <c r="H11" i="11"/>
  <c r="H12" i="11"/>
  <c r="H13" i="11"/>
  <c r="H14" i="11"/>
  <c r="H15" i="11"/>
  <c r="H16" i="11"/>
  <c r="H17" i="11"/>
  <c r="H18" i="11"/>
  <c r="H19" i="11"/>
  <c r="H20" i="11"/>
  <c r="H21" i="11"/>
  <c r="H22" i="11"/>
  <c r="H23" i="11"/>
  <c r="H24" i="11"/>
  <c r="H25" i="11"/>
  <c r="H26" i="11"/>
  <c r="H27" i="11"/>
  <c r="H28" i="11"/>
  <c r="H29" i="11"/>
  <c r="H30" i="11"/>
  <c r="H31" i="11"/>
  <c r="H32" i="11"/>
  <c r="H33" i="11"/>
  <c r="H34" i="11"/>
  <c r="H35" i="11"/>
  <c r="H36" i="11"/>
  <c r="H38" i="11"/>
  <c r="H39" i="11"/>
  <c r="H40" i="11"/>
  <c r="H41" i="11"/>
  <c r="H42" i="11"/>
  <c r="H43" i="11"/>
  <c r="H44" i="11"/>
  <c r="H45" i="11"/>
  <c r="H46" i="11"/>
  <c r="H47" i="11"/>
  <c r="H48" i="11"/>
  <c r="H49" i="11"/>
  <c r="H50" i="11"/>
  <c r="H51" i="11"/>
  <c r="H52" i="11"/>
  <c r="H53" i="11"/>
  <c r="H54" i="11"/>
  <c r="F54" i="11"/>
  <c r="F53" i="11"/>
  <c r="F52" i="11"/>
  <c r="F51" i="11"/>
  <c r="F50" i="11"/>
  <c r="F49" i="11"/>
  <c r="F48" i="11"/>
  <c r="F47" i="11"/>
  <c r="F46" i="11"/>
  <c r="F45" i="11"/>
  <c r="F44" i="11"/>
  <c r="F43" i="11"/>
  <c r="F42" i="11"/>
  <c r="F41" i="11"/>
  <c r="F40" i="11"/>
  <c r="F39" i="11"/>
  <c r="F38" i="11"/>
  <c r="F36" i="11"/>
  <c r="F35" i="11"/>
  <c r="F33" i="11"/>
  <c r="F32" i="11"/>
  <c r="F31" i="11"/>
  <c r="F30" i="11"/>
  <c r="F29" i="11"/>
  <c r="F28" i="11"/>
  <c r="F27" i="11"/>
  <c r="F26" i="11"/>
  <c r="F25" i="11"/>
  <c r="F24" i="11"/>
  <c r="F23" i="11"/>
  <c r="F22" i="11"/>
  <c r="F21" i="11"/>
  <c r="F20" i="11"/>
  <c r="F19" i="11"/>
  <c r="F18" i="11"/>
  <c r="F17" i="11"/>
  <c r="F16" i="11"/>
  <c r="F15" i="11"/>
  <c r="F14" i="11"/>
  <c r="F13" i="11"/>
  <c r="F12" i="11"/>
  <c r="F11" i="11"/>
  <c r="F9" i="11"/>
  <c r="F10" i="11"/>
  <c r="F8" i="11"/>
  <c r="F7" i="11"/>
  <c r="F26" i="4"/>
  <c r="F53" i="4"/>
  <c r="F10" i="4"/>
  <c r="G8" i="7"/>
  <c r="G17" i="7"/>
  <c r="G16" i="7"/>
  <c r="G7" i="7"/>
  <c r="G6" i="7"/>
  <c r="G5" i="7"/>
  <c r="F52" i="4"/>
  <c r="F51" i="4"/>
  <c r="G51" i="4"/>
  <c r="F49" i="4"/>
  <c r="G49" i="4"/>
  <c r="F48" i="4"/>
  <c r="G48" i="4"/>
  <c r="F43" i="4"/>
  <c r="G43" i="4"/>
  <c r="F42" i="4"/>
  <c r="G42" i="4"/>
  <c r="F36" i="4"/>
  <c r="G36" i="4"/>
  <c r="H57" i="11" l="1"/>
  <c r="I7" i="11"/>
  <c r="F57" i="11"/>
  <c r="I34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6" i="11"/>
  <c r="I35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9" i="11"/>
  <c r="I10" i="11"/>
  <c r="I8" i="11"/>
  <c r="J10" i="7"/>
  <c r="L10" i="7" s="1"/>
  <c r="H11" i="3"/>
  <c r="F47" i="4"/>
  <c r="G47" i="4"/>
  <c r="I57" i="11" l="1"/>
  <c r="I58" i="11"/>
  <c r="F35" i="4"/>
  <c r="G35" i="4"/>
  <c r="F32" i="4"/>
  <c r="G32" i="4"/>
  <c r="F31" i="4"/>
  <c r="G31" i="4"/>
  <c r="F17" i="4"/>
  <c r="F16" i="4"/>
  <c r="G17" i="4"/>
  <c r="G16" i="4"/>
  <c r="F9" i="4"/>
  <c r="F24" i="4"/>
  <c r="G24" i="4"/>
  <c r="F22" i="4"/>
  <c r="G20" i="4"/>
  <c r="F20" i="4"/>
  <c r="G21" i="4"/>
  <c r="F30" i="4"/>
  <c r="G30" i="4"/>
  <c r="F8" i="4"/>
  <c r="I59" i="11" l="1"/>
  <c r="I5" i="3"/>
  <c r="K5" i="3"/>
  <c r="G6" i="5"/>
  <c r="G5" i="5"/>
  <c r="G38" i="4"/>
  <c r="F38" i="4"/>
  <c r="G28" i="4"/>
  <c r="F28" i="4"/>
  <c r="G45" i="4"/>
  <c r="F45" i="4"/>
  <c r="G71" i="4"/>
  <c r="F71" i="4"/>
  <c r="G70" i="4"/>
  <c r="F70" i="4"/>
  <c r="G46" i="4"/>
  <c r="F46" i="4"/>
  <c r="G34" i="4"/>
  <c r="F34" i="4"/>
  <c r="G25" i="4"/>
  <c r="F25" i="4"/>
  <c r="G68" i="4"/>
  <c r="F68" i="4"/>
  <c r="G39" i="4"/>
  <c r="F39" i="4"/>
  <c r="G65" i="4"/>
  <c r="F65" i="4"/>
  <c r="G64" i="4"/>
  <c r="F64" i="4"/>
  <c r="G50" i="4"/>
  <c r="F50" i="4"/>
  <c r="G60" i="4"/>
  <c r="F60" i="4"/>
  <c r="G59" i="4"/>
  <c r="F59" i="4"/>
  <c r="G27" i="4"/>
  <c r="F27" i="4"/>
  <c r="G23" i="4"/>
  <c r="F23" i="4"/>
  <c r="G22" i="4"/>
  <c r="F21" i="4"/>
  <c r="G18" i="4"/>
  <c r="F18" i="4"/>
  <c r="G33" i="4"/>
  <c r="F33" i="4"/>
  <c r="G29" i="4"/>
  <c r="F29" i="4"/>
  <c r="G44" i="4"/>
  <c r="F44" i="4"/>
  <c r="G41" i="4"/>
  <c r="F41" i="4"/>
  <c r="G40" i="4"/>
  <c r="F40" i="4"/>
  <c r="G19" i="4"/>
  <c r="F19" i="4"/>
  <c r="G37" i="4"/>
  <c r="F37" i="4"/>
  <c r="G67" i="4"/>
  <c r="F67" i="4"/>
  <c r="G66" i="4"/>
  <c r="F66" i="4"/>
  <c r="G15" i="4"/>
  <c r="F15" i="4"/>
  <c r="G14" i="4"/>
  <c r="F14" i="4"/>
  <c r="G13" i="4"/>
  <c r="F13" i="4"/>
  <c r="G12" i="4"/>
  <c r="F12" i="4"/>
  <c r="G11" i="4"/>
  <c r="F11" i="4"/>
  <c r="G7" i="4"/>
  <c r="F7" i="4"/>
  <c r="I45" i="3"/>
  <c r="K45" i="3" s="1"/>
  <c r="H22" i="3"/>
  <c r="I22" i="3" s="1"/>
  <c r="K22" i="3" s="1"/>
  <c r="H21" i="3"/>
  <c r="H20" i="3"/>
  <c r="I20" i="3" s="1"/>
  <c r="K20" i="3" s="1"/>
  <c r="H19" i="3"/>
  <c r="I19" i="3" s="1"/>
  <c r="K19" i="3" s="1"/>
  <c r="H18" i="3"/>
  <c r="I18" i="3" s="1"/>
  <c r="K18" i="3" s="1"/>
  <c r="H17" i="3"/>
  <c r="I17" i="3" s="1"/>
  <c r="K17" i="3" s="1"/>
  <c r="H16" i="3"/>
  <c r="I16" i="3" s="1"/>
  <c r="K16" i="3" s="1"/>
  <c r="H47" i="3"/>
  <c r="I47" i="3" s="1"/>
  <c r="K47" i="3" s="1"/>
  <c r="H15" i="3"/>
  <c r="I15" i="3" s="1"/>
  <c r="K15" i="3" s="1"/>
  <c r="H14" i="3"/>
  <c r="I14" i="3" s="1"/>
  <c r="K14" i="3" s="1"/>
  <c r="I13" i="3"/>
  <c r="K13" i="3" s="1"/>
  <c r="I12" i="3"/>
  <c r="K12" i="3" s="1"/>
  <c r="I10" i="3"/>
  <c r="K10" i="3" s="1"/>
  <c r="I11" i="3"/>
  <c r="K11" i="3" s="1"/>
  <c r="H9" i="3"/>
  <c r="I9" i="3" s="1"/>
  <c r="K9" i="3" s="1"/>
  <c r="I8" i="3"/>
  <c r="K8" i="3" s="1"/>
  <c r="I7" i="3"/>
  <c r="K7" i="3" s="1"/>
  <c r="I6" i="3"/>
  <c r="K6" i="3" s="1"/>
  <c r="I4" i="3"/>
  <c r="K4" i="3" s="1"/>
  <c r="F56" i="4" l="1"/>
  <c r="I21" i="3"/>
  <c r="K21" i="3" s="1"/>
  <c r="N28" i="3" s="1"/>
  <c r="J8" i="5"/>
  <c r="L8" i="5" s="1"/>
  <c r="G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tc={908041E7-BB99-41BC-8354-0E16C16CE71A}</author>
  </authors>
  <commentList>
    <comment ref="B34" authorId="0" shapeId="0" xr:uid="{908041E7-BB99-41BC-8354-0E16C16CE71A}">
      <text>
        <t xml:space="preserve">[Komentář ve vlákně]
Vaše verze aplikace Excel vám umožňuje číst tento komentář ve vlákně, ale jakékoli jeho úpravy se odeberou, pokud se soubor otevře v novější verzi aplikace Excel. Další informace: https://go.microsoft.com/fwlink/?linkid=870924
Komentář:
    Asi si zařídíme po linii spolupracovníků z univerzit. </t>
      </text>
    </comment>
  </commentList>
</comments>
</file>

<file path=xl/sharedStrings.xml><?xml version="1.0" encoding="utf-8"?>
<sst xmlns="http://schemas.openxmlformats.org/spreadsheetml/2006/main" count="3164" uniqueCount="913">
  <si>
    <t>Softwarové licence / zajištění konektivity</t>
  </si>
  <si>
    <t>využití licencí: střih; platforma pro vysílání webinářů; multimediální banka; data pro realizaci webinářů a konferencí</t>
  </si>
  <si>
    <t>Licence</t>
  </si>
  <si>
    <t>Nákup / pronájem</t>
  </si>
  <si>
    <t>počet kusů / licencí</t>
  </si>
  <si>
    <t>počet ks z kmene</t>
  </si>
  <si>
    <t>referenční odkaz</t>
  </si>
  <si>
    <t>předpokládaná cena za kus/rok</t>
  </si>
  <si>
    <t>předpokládaná cena celkem na 5 let</t>
  </si>
  <si>
    <t>Program na střih videa</t>
  </si>
  <si>
    <t xml:space="preserve">Nákup </t>
  </si>
  <si>
    <t>https://www.syntex.cz/blackmagic-design-davinci-resolve-studio</t>
  </si>
  <si>
    <t>KC</t>
  </si>
  <si>
    <t>ZOOM meating licence 5x (zatím dodává kmen, nutné k webinářové licenci)</t>
  </si>
  <si>
    <t>Pronájem</t>
  </si>
  <si>
    <t>https://zoom.us/pricing</t>
  </si>
  <si>
    <t>EUR</t>
  </si>
  <si>
    <t>ZOOM - platforma pro realizaci webinářů (3x licence pro 500 účastníků x 5 let)</t>
  </si>
  <si>
    <t>Převodní kurz k 08.06.2023</t>
  </si>
  <si>
    <t>ZOOM - platforma pro realizaci webinářů (1x licence pro 1000 účastníků x 5 let)</t>
  </si>
  <si>
    <t>$</t>
  </si>
  <si>
    <t xml:space="preserve">ZOOM - přibližné prostředky pro jendorázové rozšíření max počtu účastníků </t>
  </si>
  <si>
    <t>jiné</t>
  </si>
  <si>
    <t>Euro</t>
  </si>
  <si>
    <t>Zoom cloud - 1TB</t>
  </si>
  <si>
    <t>CHF</t>
  </si>
  <si>
    <t>Licence sběrných nástrojů (např. Lime survey) - nutné mít teď - KATKA</t>
  </si>
  <si>
    <t>https://www.limesurvey.org/pricing</t>
  </si>
  <si>
    <t xml:space="preserve">SIM s neomezeným internetem 5G (2 x SIM x 12měs x 5let) - TM + 3 </t>
  </si>
  <si>
    <t>https://www.vodafone.cz/tarify/?tc=p_CZ_22_AO_P_M_J_M_G_Tarify_SEA_Search_CZ_MBS_read_Google_TA_AL_mobilniinternet_SEA_CC_modified&amp;paidSearchTracking=%2Bneomezen%C3%BD%20%2Binternet_b__10112372804&amp;gclid=Cj0KCQjwhY-aBhCUARIsALNIC04Exoct-qFQ9aTroFDfHy6BQSq_uBUZeVz6DgfSLMXncBsH7-2nkTYaAqjnEALw_wcB</t>
  </si>
  <si>
    <t>připojit se k centrální soutěži MŠMT</t>
  </si>
  <si>
    <t>slido (3 uživatele/ ROK)</t>
  </si>
  <si>
    <t>https://www.slido.com/pricing?experience_id=10-z&amp;utm_campaign=_10-z&amp;utm_source=www.slido.com-_ab&amp;plan=annual</t>
  </si>
  <si>
    <t>clicker</t>
  </si>
  <si>
    <t>nákup</t>
  </si>
  <si>
    <t>https://cliqer.io/</t>
  </si>
  <si>
    <t>miro (16$/uživatel/měsíc +-) Enterprise řešení chce kontakt</t>
  </si>
  <si>
    <t>pronájem</t>
  </si>
  <si>
    <t>https://miro.com/pricing/</t>
  </si>
  <si>
    <t>Canva (Minimálně 2 učty) - Věra má, zeptat se Mácy</t>
  </si>
  <si>
    <t>https://www.canva.com/pricing/</t>
  </si>
  <si>
    <t>Envato elements (obrázky, video šablony...) - pod Věrou</t>
  </si>
  <si>
    <t>https://elements.envato.com/pricing</t>
  </si>
  <si>
    <t>Mentimeter (https://www.mentimeter.com/)? Terka se vyjádří, zda je to potřeba</t>
  </si>
  <si>
    <t>https://www.mentimeter.com/plans</t>
  </si>
  <si>
    <t>Doodle (Minimálně 5 učtů) - řešit, jak jde sdílet účty</t>
  </si>
  <si>
    <t>https://doodle.com/premium</t>
  </si>
  <si>
    <t>Addobe Acrobat proma (zjednodušení podpisů) - Věra zjstí licence</t>
  </si>
  <si>
    <t>https://www.adobe.com/cz/sign/pricing/plans.html</t>
  </si>
  <si>
    <t>Adobe Creativ Cloud - licence pro grafiky (Illustrator, photoshop, adobe DC (rozšířené, úpravy PDF), In design)</t>
  </si>
  <si>
    <t>https://www.adobe.com/cz/creativecloud/plans.html?#access_token=eyJhbGciOiJSUzI1NiIsIng1dSI6Imltc19uYTEta2V5LWF0LTEuY2VyIiwia2lkIjoiaW1zX25hMS1rZXktYXQtMSIsIml0dCI6ImF0In0.eyJpZCI6IjE2NjY3MTYzNzEwOTRfNzQ2YmU5MzUtYjI0NC00Y2U2LThiZDMtOWMxOTFhNmFkZjFjX2V3MSIsInR5cGUiOiJhY2Nlc3NfdG9rZW4iLCJjbGllbnRfaWQiOiJDcmVhdGl2ZUNsb3VkUGxhbnNXZWIxIiwidXNlcl9pZCI6IkZBMjg2RTRCNUI3MzRGQzUwQTQ5NUUyQ0BBZG9iZUlEIiwic3RhdGUiOiIiLCJhcyI6Imltcy1uYTEiLCJhYV9pZCI6IkZBMjg2RTRCNUI3MzRGQzUwQTQ5NUUyQ0BBZG9iZUlEIiwiY3RwIjowLCJmZyI6Ilc0T1E1QVVDVlBFNUtYVUtHTVFGWUhZQTZZPT09PT09Iiwic2lkIjoiMTY2MDYzNDgyNzA1OF80YzhkMjM4Zi0zMzhlLTQxYTItYjcwNC01NmQ2MmVkZjZlZjdfZXcxIiwibW9pIjoiMjU1N2FhODgiLCJwYmEiOiIiLCJleHBpcmVzX2luIjoiODY0MDAwMDAiLCJzY29wZSI6IkFkb2JlSUQsb3BlbmlkLGduYXYscmVhZF9vcmdhbml6YXRpb25zLGFkZGl0aW9uYWxfaW5mby5zY3JlZW5fbmFtZSxhZGRpdGlvbmFsX2luZm8uc2Vjb25kYXJ5X2VtYWlsLGFkZGl0aW9uYWxfaW5mby5yb2xlcyIsImNyZWF0ZWRfYXQiOiIxNjY2NzE2MzcxMDk0In0.WgOIgnE8JWawbYKHmh4clRLBjj0CBesERcqzGIcFNH71t6b4WBQe7x4UsD57kR96fWRKaA6TFwlZOswRWO0VCGd68c-kOsZbPJ7Xpa-5vc6mNylLumBPJpjqTAoJEawvWxED6cu8u4FakWSftlyv5fD4_WjYTou7hlvMLWED_wYzci5MLXEvxlQntkBjm-c6BXcaslnlOx6UPeDfbpcSTXxLzizBKSDUjWZgebp-HaEiAl0WNJ2kdsn1zKOg358PBQ1Y5kExvuF-yWhENr_bOJWs_HzkaFR6ujSMiKiQUwI3l5CFqFti3xHaWcNkEpnnYvzSTqh1Nyx-8jE4Mejakg&amp;token_type=bearer&amp;expires_in=86399998</t>
  </si>
  <si>
    <t>Padlet (https://padlet.com/)</t>
  </si>
  <si>
    <t>10?</t>
  </si>
  <si>
    <t>https://padlet.com/memberships</t>
  </si>
  <si>
    <t>Zencastr (tvorba podcastu)</t>
  </si>
  <si>
    <t>https://zencastr.com/</t>
  </si>
  <si>
    <t>SPSS+ (analytický SW) - teď není třeba</t>
  </si>
  <si>
    <t>v roce 2023 ne</t>
  </si>
  <si>
    <t xml:space="preserve">MindMaple (rozpady)? lepší MIRO? </t>
  </si>
  <si>
    <t>Visio</t>
  </si>
  <si>
    <t xml:space="preserve">internet (wifi?) splitter - software </t>
  </si>
  <si>
    <t>????</t>
  </si>
  <si>
    <t>Desktop Power BI (Katka)</t>
  </si>
  <si>
    <t>NPI má rámcovou smlouvu k MS (požadavek 4-5 ks)</t>
  </si>
  <si>
    <t>DEEPL (i pro případné překlady z odborných panelů)</t>
  </si>
  <si>
    <t>nákup dle aktuálních potřeb (měsíční platby)</t>
  </si>
  <si>
    <t>Celková suma za projekt</t>
  </si>
  <si>
    <t>AI na zápisy - přepis mluveného slova na psané (hledáme)</t>
  </si>
  <si>
    <t>AI na obrázky (tvorba grafických elementů)? Věrka - zpětná vazba do konce týdne</t>
  </si>
  <si>
    <r>
      <rPr>
        <sz val="11"/>
        <color rgb="FF000000"/>
        <rFont val="Calibri"/>
        <family val="2"/>
        <charset val="238"/>
        <scheme val="minor"/>
      </rPr>
      <t xml:space="preserve">Freelo? NEBO </t>
    </r>
    <r>
      <rPr>
        <b/>
        <sz val="11"/>
        <color rgb="FF000000"/>
        <rFont val="Calibri"/>
        <family val="2"/>
        <charset val="238"/>
        <scheme val="minor"/>
      </rPr>
      <t>MS Project n</t>
    </r>
    <r>
      <rPr>
        <sz val="11"/>
        <color rgb="FF000000"/>
        <rFont val="Calibri"/>
        <family val="2"/>
        <charset val="238"/>
        <scheme val="minor"/>
      </rPr>
      <t>ebo jiný plánovací SW</t>
    </r>
  </si>
  <si>
    <t>https://www.freelo.io/cs?adsign=cz-brand&amp;gclid=Cj0KCQjw2qKmBhCfARIsAFy8buJfdUNMDDuMhtRDDqpPOhX9OIEVxPqu5TX5sZJyXypB2HmxH_wYL5AaAshZEALw_wcB</t>
  </si>
  <si>
    <t>Blinkist</t>
  </si>
  <si>
    <t>Přístup k odborným zdrojům (Katka)?</t>
  </si>
  <si>
    <t>mikro instance MS SQL (Katka)</t>
  </si>
  <si>
    <t>nákup ihned</t>
  </si>
  <si>
    <t>NPI má rámcovou smlouvu k MS</t>
  </si>
  <si>
    <t xml:space="preserve">KATKA Survio Starter, 1824 Kč/měsíc při roční fakturaci </t>
  </si>
  <si>
    <t>https://www.survio.com/cs/cenik.</t>
  </si>
  <si>
    <t>Vyřezano - pro zatím</t>
  </si>
  <si>
    <t>VMix PRO</t>
  </si>
  <si>
    <t>https://www.vmix.com/purchase/</t>
  </si>
  <si>
    <t>OrgPad (https://orgpad.com/)</t>
  </si>
  <si>
    <t>Vlastní kmen</t>
  </si>
  <si>
    <t xml:space="preserve">Figma? Martin / Pavel </t>
  </si>
  <si>
    <t>https://www.figma.com/pricing/#figma-for-design-prototyping</t>
  </si>
  <si>
    <t>10 nejdůležitější hned</t>
  </si>
  <si>
    <t>Seznam techniky pro audiovizuální tvorbu v KURIKULU</t>
  </si>
  <si>
    <t>Centrální tým technické podpory (cca 5 pracovníků)</t>
  </si>
  <si>
    <t>využití techniky: webináře; webináře streamované ze škol; záznam a streamování konferencí; záznam stream odborných panelů; videa do e-learningu; tutoriály; videa na sociální sítě</t>
  </si>
  <si>
    <t>Technika</t>
  </si>
  <si>
    <t>počet kusů</t>
  </si>
  <si>
    <t>předpokládaná cena za kus</t>
  </si>
  <si>
    <t>předpokládaná cena celkem</t>
  </si>
  <si>
    <t>Nová předpokládaná cena celkem</t>
  </si>
  <si>
    <t>Kamera</t>
  </si>
  <si>
    <t>https://www.shop.o-video.cz/sony-pxw-z150-1-inch-type-4k-exmor-rs-cmos/d-4721</t>
  </si>
  <si>
    <t>Baterie ke kamerám</t>
  </si>
  <si>
    <t>https://www.fotoskoda.cz/sony-npf970/</t>
  </si>
  <si>
    <t>SD karty</t>
  </si>
  <si>
    <t>https://www.alza.cz/kingston-sdxc-128gb-canvas-react-plus-d7080589.htm</t>
  </si>
  <si>
    <t>Dálkový ovladač kamery</t>
  </si>
  <si>
    <t>https://www.elviapro.cz/sony-rm-1bp-ovladac.html?gclid=Cj0KCQjwoeemBhCfARIsADR2QCsK15t30buuYJ2pluDLprJBVSuEAAGhSR0UJNegZAith6hMPX5kL3saAq5xEALw_wcB</t>
  </si>
  <si>
    <t>Stativ</t>
  </si>
  <si>
    <t>https://www.shop.o-video.cz/sachtler-1002-stativ-pro-kameru-s-brasnou-podlahovou-rozperkou/d-4123</t>
  </si>
  <si>
    <t>DJI Mic</t>
  </si>
  <si>
    <t>https://www.megapixel.cz/dji-mic?gclid=Cj0KCQjwib2mBhDWARIsAPZUn_k9oQtid-y1vzt3Yv3pzgE_bpSZeDNjD3Lurfzpct8GCNdBtMVOaLQaAqQaEALw_wcB#section-parameters</t>
  </si>
  <si>
    <t>RODE Lavalier GO</t>
  </si>
  <si>
    <t>https://www.alza.cz/rode-lavalier-go-d5665467.htm?kampan=adwav_audio-video_pla_all_audio-video_cenove-hity_c_1003829___600005848288_~136508779905~&amp;gclid=Cj0KCQjwhY-aBhCUARIsALNIC04LIofRmMdYTNcIXQ8UgSQZhNEWvzQ6BKFC-zKb8YvMnyZRLfln3tEaAja6EALw_wcB</t>
  </si>
  <si>
    <t>Mikrofony Bateriové</t>
  </si>
  <si>
    <t>https://www.syntex.cz/sennheiser-ew-100-eng-g4-9746#popis</t>
  </si>
  <si>
    <t>Hand mikrofon</t>
  </si>
  <si>
    <t>https://kytary.cz/sennheiser-avx-835/HN158907/?gclid=Cj0KCQjwhY-aBhCUARIsALNIC05tW0lJo4OASbPCO97agPxJq5hQvizI1AVWl1t6mbQFa4zBNIIQh6UaAkyuEALw_wcB</t>
  </si>
  <si>
    <t>Nabíječka mikrofonů</t>
  </si>
  <si>
    <t>https://www.alza.cz/orico-cse-5u-wh-d5675749.htm</t>
  </si>
  <si>
    <t>Nabíjecí kabely</t>
  </si>
  <si>
    <t>https://www.alza.cz/vention-usb-2-0-to-usb-c-3a-cable-0-25m-black-d7375137.htm</t>
  </si>
  <si>
    <t>Case na techniku</t>
  </si>
  <si>
    <t>https://www.thomann.de/cz/flyht_pro_wp_safe_box_8_ip65.htm</t>
  </si>
  <si>
    <t>Světelné sety</t>
  </si>
  <si>
    <t>https://www.syntex.cz/dison-photo-light-l600s-2-2pcs-50w-lights-in-one-set-bi-color</t>
  </si>
  <si>
    <t>Odrazová deska</t>
  </si>
  <si>
    <t>https://www.foto-eshop.cz/Odrazova-deska-odrazna-deska-80cm-5v1-s-uchyty-d1435.htm?gclid=Cj0KCQjwib2mBhDWARIsAPZUn_l9iwcD0jufNKeLnHnK73sAwjElOeFa-RBw1pv-N6KDw2nKt_vcRKwaAk2FEALw_wcB</t>
  </si>
  <si>
    <t>Adaptér pro připojení kamery k PC</t>
  </si>
  <si>
    <t>https://www.czc.cz/elgato-cam-link-4k-usb-3-0/252370/produkt?gclid=Cj0KCQjwhY-aBhCUARIsALNIC05fuDfSY85ZnB8KJNmWI5ZOt0A7Mbvvq8gJ9msafgLSKGki0zMwAqwaAvP6EALw_wcB</t>
  </si>
  <si>
    <t>RGB Světlo</t>
  </si>
  <si>
    <t>https://www.fotori.cz/eshop/smallrig-3808-rm120-long-battery-life-rgb-video-light-led-svetlo?gclid=Cj0KCQjwib2mBhDWARIsAPZUn_kb9VM2WyeXVrQF-BorIBagrHGxoDdM0H5TRhxhv2zu8br53Fxn4WYaApGcEALw_wcB</t>
  </si>
  <si>
    <t>Směrový mikrofon</t>
  </si>
  <si>
    <t>https://www.megapixel.cz/rode-mikrofon-ntg2?gclid=CjwKCAjwtNf6BRAwEiwAkt6UQtVX7dKVXYV5M38YTqcL5hMxqhkWhAMANkSSv1DArS1uTNVCVpPkkxoClBkQAvD_BwE</t>
  </si>
  <si>
    <t>Protivětrná ochrana</t>
  </si>
  <si>
    <t>https://www.megapixel.cz/rode-windshield-ws6</t>
  </si>
  <si>
    <t>Zelené plátno</t>
  </si>
  <si>
    <t>https://www.4studio.cz/lastolite-panoramaticke-pozadi-4x2-3m-chromakey-green-lb7622</t>
  </si>
  <si>
    <t>Výměnné pozadí - Whitescreen</t>
  </si>
  <si>
    <t>https://www.thomann.de/cz/manfrotto_ll_lb7627_cover_4m_white.htm</t>
  </si>
  <si>
    <t>Vícestopý audio rekordér</t>
  </si>
  <si>
    <t>https://www.thomann.de/cz/tascam_portacapture_x8.htm</t>
  </si>
  <si>
    <t>Náhledový monitor 6" sdi</t>
  </si>
  <si>
    <t>https://www.syntex.cz/feelworld-lut7s-pro</t>
  </si>
  <si>
    <t>Bezdrátový přenos videa</t>
  </si>
  <si>
    <t>https://www.shop.o-video.cz/hollyland-mars-4k-450ft-4k-uhd-wireless-video-transmission/d-7841</t>
  </si>
  <si>
    <t>Nabíječka baterií MP-F</t>
  </si>
  <si>
    <t>https://www.film-technika.com/viceslotove/newell-df-4ch-ctyrkanalova-nabijecka-pro-np-f-baterie-pro-sony/?gclid=Cj0KCQjwib2mBhDWARIsAPZUn_lgQT7nJ9ZZvFq54Vg4aNAe-1bMs_HDDo1SlC8Me9rQ8lBYtvHazfYaAqf0EALw_wcB</t>
  </si>
  <si>
    <t>Baterie NP-F970</t>
  </si>
  <si>
    <t>https://www.film-technika.com/baterie/baterie-np-f960-np-f970-np-f950-np-f930-pro-dslr/</t>
  </si>
  <si>
    <t>Baterie NP-F550</t>
  </si>
  <si>
    <t>https://www.fotoextra.cz/bateriovy-zdroj-sony-np-f570.html</t>
  </si>
  <si>
    <t>Interkom systém 4x headset</t>
  </si>
  <si>
    <t>https://www.syntex.cz/hollyland-solidcom-c1</t>
  </si>
  <si>
    <t>Tally Light</t>
  </si>
  <si>
    <t>https://www.syntex.cz/avmatrix-wireless-multi-camera-tally-light-system-6-x-tally-lamps</t>
  </si>
  <si>
    <t>Střižna SDI</t>
  </si>
  <si>
    <t>https://www.syntex.cz/blackmagic-design-atem-television-studio-hd8</t>
  </si>
  <si>
    <t xml:space="preserve">case na videostřižnu </t>
  </si>
  <si>
    <t>https://theflightcasecompany.com/hd8-iso-video-production-case</t>
  </si>
  <si>
    <t>Střižna HDMI</t>
  </si>
  <si>
    <t>https://www.muziker.cz/yololiv-yolobox-pro?gclid=Cj0KCQjwib2mBhDWARIsAPZUn_kNDTLHm4uxNUfGDxoBCNNbzRusMYX7TIKoW1qN3Wl3424G1ehQVigaAoCjEALw_wcB</t>
  </si>
  <si>
    <t>Referenční audio monitory</t>
  </si>
  <si>
    <t>https://www.muziker.cz/presonus-eris-e8-xt</t>
  </si>
  <si>
    <t>Čtecí zařízení</t>
  </si>
  <si>
    <t>https://www.shop.o-video.cz/datavideo-tp-650-cteci-zarizeni-pro-ipad-pro/d-4761</t>
  </si>
  <si>
    <t>HDMI to SDI</t>
  </si>
  <si>
    <t>https://www.shop.o-video.cz/blackmagic-micro-converter-bidirectional-hdmi-sdi-3g-se-zdrojem/d-6285</t>
  </si>
  <si>
    <t>Kabely SDI 50m</t>
  </si>
  <si>
    <t>https://www.shop.o-video.cz/hledani?query=SDI+50m</t>
  </si>
  <si>
    <t>SDI kabel 3m</t>
  </si>
  <si>
    <t>https://www.shop.o-video.cz/kramer-bnc-m-bnc-m-3g-sdi-kabel-3-metry/d-6185</t>
  </si>
  <si>
    <t>SDI kabel 0,6m</t>
  </si>
  <si>
    <t>https://www.shop.o-video.cz/kramer-bnc-m-bnc-m-3g-sdi-kabel-0-6-metru-micro-kabel/d-6172</t>
  </si>
  <si>
    <t>Kontrolní monitor</t>
  </si>
  <si>
    <t>https://www.shop.o-video.cz/seetec-monitor-p215-9hsd-co-carry-on-broadcast-director/d-7895</t>
  </si>
  <si>
    <t>SDI spliter</t>
  </si>
  <si>
    <t>https://www.syntex.cz/blackmagic-design-mini-converter-sdi-distribution?gclid=CjwKCAjwh4ObBhAzEiwAHzZYUwlZ2_ZKrKme_0hweS3WNZ_gCRHhhpFa5UaQnoW3YKBEm2XgXEldMhoC9DUQAvD_BwE</t>
  </si>
  <si>
    <t>Prodlužovací buben 30m</t>
  </si>
  <si>
    <t>https://www.elektro-paloucek.cz/elektromaterial-prodluzovaci-kabely-rozdvojky-adaptery-prodluzovaci-kabely-na-bubnu-c-3_2061_2065/prodluzovak-buben-30m-4-zasuvky-230v-p-19985</t>
  </si>
  <si>
    <t>Prodlužovací buben 10m</t>
  </si>
  <si>
    <t>https://www.datart.cz/kabel-prodluzovaci-na-bubnu-solight-4-zasuvky-10m-cerny-kabel-3x-1-0mm2-pb21b.html?gclid=Cj0KCQjwrMKmBhCJARIsAHuEAPST8zZE4M-3e6MZNDFGRTYz7VyinOTXXvC1q1R-RLMzuK1OwKqZarYaAq8DEALw_wcB</t>
  </si>
  <si>
    <t>Nabíjecí baterie</t>
  </si>
  <si>
    <t>https://www.ikea.com/cz/cs/p/ladda-dobijeci-baterie-hr06-aa-1-2-v-50504692/</t>
  </si>
  <si>
    <t>Nabíječka baterií</t>
  </si>
  <si>
    <t>https://www.svet-svitidel.cz/varta-57681-lcd-smart-nabijecka-8xaa-aaa-nabijeni-2h/?gclid=Cj0KCQjwldKmBhCCARIsAP-0rfwRYOd6kvmS5QiYI38XgzRcplvgirI0PXutvfbS8Y1UfZ6T4gjp4d4aAiKZEALw_wcB</t>
  </si>
  <si>
    <t>LTE WiFi modem</t>
  </si>
  <si>
    <t>https://www.alza.cz/tp-link-archer-mr500-d7624952.htm</t>
  </si>
  <si>
    <t>Kabel HDMI 15m</t>
  </si>
  <si>
    <t>https://www.czc.cz/premiumcord-opticky-fiber-kabel-ultra-high-speed-hdmi-2-1-8k-60hz-zlacene-opleteny-15m/369469/produkt?gclid=Cj0KCQjwoeemBhCfARIsADR2QCvhTtPlSDL94-gzY1HNYuy77CFwJG3JTfkNlWsSMNb66MX2oZcDUHUaAhJSEALw_wcB</t>
  </si>
  <si>
    <t>Kabel HDMI 3m</t>
  </si>
  <si>
    <t>https://www.mironet.cz/premiumcord-hdmi-21-3m-propojovaci-kabel-hdmihdmi-cerna+dp454087/</t>
  </si>
  <si>
    <t>Konferenční kamera</t>
  </si>
  <si>
    <t>https://www.alza.cz/kandao-meeting-pro-d6284835.htm</t>
  </si>
  <si>
    <t>Prozatím vyřazená technika - Počítače ale budeme asi časem potřebovat obměnit....</t>
  </si>
  <si>
    <t>Počítač na střih videa</t>
  </si>
  <si>
    <t>https://www.hpmarket.cz/productOpt.asp?konfId=69Q22EA?utm_source=google&amp;utm_medium=organic&amp;utm_campaign=surfaces&amp;utm_content=surfaces_across_google&amp;gclid=Cj0KCQjwhY-aBhCUARIsALNIC0404tuY5ywGlJPjM6CiGkYXOI3wa1yv29WtAhb7q-3zL2WSKICy4LUaAu-REALw_wcB</t>
  </si>
  <si>
    <t>Počítač na realizaci webinářů</t>
  </si>
  <si>
    <t>https://www.czc.cz/lenovo-legion-5-pro-16ach6h-seda_6/355914/produkt</t>
  </si>
  <si>
    <t>Prozatím vyřazená technika</t>
  </si>
  <si>
    <t>Audio matice</t>
  </si>
  <si>
    <t>https://kytary.cz/zoom-f8n-pro/HN241656/?gclid=Cj0KCQjwhY-aBhCUARIsALNIC06baitkoAzPnD3hs8uBg7_bYaNEao9Nwpv2gKvBtnWkTKMX1ZOPykIaArA3EALw_wcB</t>
  </si>
  <si>
    <t>Mixážní pult</t>
  </si>
  <si>
    <t>https://www.muziker.cz/zoom-f-control?gclid=Cj0KCQjwhY-aBhCUARIsALNIC043JEZfbMwaehf-WlukFcUw0FjjIMp9s4PgElWiSFq9zo4XJh-6YUwaAhJlEALw_wcB</t>
  </si>
  <si>
    <t>https://www.syntex.cz/blackmagic-design-atem-1-m-e-advanced-panel</t>
  </si>
  <si>
    <t>Konzole</t>
  </si>
  <si>
    <t>https://www.syntex.cz/blackmagic-design-atem-1-m-e-production-studio-4k</t>
  </si>
  <si>
    <t>plátna s potiskem</t>
  </si>
  <si>
    <t>Optický převodník</t>
  </si>
  <si>
    <t>https://www.syntex.cz/blackmagic-design-mini-converter-optical-fiber-12g</t>
  </si>
  <si>
    <t>Optické kabely</t>
  </si>
  <si>
    <t>https://www.syntex.cz/fieldcast-4core-single-mode-ultra-light-100m-fibre-cable</t>
  </si>
  <si>
    <t>Krajská pracoviště (KUFR)</t>
  </si>
  <si>
    <t>využití techniky: okamžité použití pro realizaci webináře na krajském pracovišti; zapůjčení techniky lektorům; záznam prezenční akce (foto, video)</t>
  </si>
  <si>
    <t>webová kamera</t>
  </si>
  <si>
    <t>https://www.fotoskoda.cz/obsbot-tiny-4k-ai-camera/</t>
  </si>
  <si>
    <t>mikrofon - klopový (2x)</t>
  </si>
  <si>
    <t>https://www.alza.cz/rode-wireless-go-ii-d6436305.htm?kampan=adwav_audio-video_bee_pro_prehravace-a-systemy_audio-video-rode-wireless-go-ii-rod026a2&amp;ppcbee-adtext-variant=rsa_pro_seg1-akce&amp;gclid=Cj0KCQjwhY-aBhCUARIsALNIC06qGvUR7EpmdyVnZviWJGCPzaAdTFdaN5kfYM5sYWXti-nzbz4OEd0aAnctEALw_wcB</t>
  </si>
  <si>
    <t>Součet za 1 kraj</t>
  </si>
  <si>
    <t>Za 14 krajů:</t>
  </si>
  <si>
    <t>chybí myši k NTB (zapomnělo se to soutěžit)</t>
  </si>
  <si>
    <t xml:space="preserve">Příloha č. 1_Specifikace předmětu plnění - Parametry </t>
  </si>
  <si>
    <t>3 ks -  Profesionální  videokamera</t>
  </si>
  <si>
    <t>(Uvést konkrétní název – typ nabízeného zboží/přístroje)</t>
  </si>
  <si>
    <t xml:space="preserve">Tato kamera byla zvolena s ohledem na všestrannost, efektvitu využití. Primární využití bude tvorva webinářů ze škol ale také k záznamům a streamování konferencí a dalších výnamnýh akcí v NPI. Jedná se o poloprofesionální kameru, která zajišťuje dostatečnou kvalitu i pro případné využití pro televizní vysílání. Dále je schopna záznamům i ve stížených svtelých podmínkách, které moho nastat při fyzikálních pokusech především při pokusech optických.
Tři stejné kamery vychází z požadavku záznamů aby byl obraz ze všech kamer stejný a je možné stříhat záznamy dose be ze všech tří kamer (jde o stejnou barevnost obrazu). Dále je toto množství kamer potřeba z potřeby  webinářů a konferencí kdy dochází k přenosu z různých úhlů a tím pádem možnost střihu v reálném čase při streamování konferencí a webinářů.  Zároveň je možné kemary rozdělit a vyjet na natáčet "reportáže" ze škol nebo realizovat více webinářů najednou.
Další důležitou vlastností jě podpora přenosu videa pomocí SDI kabelů který je podstatně bezpečnější a odolnější vůči výpadkům signálu oproti běžnému přenosu pomocí HDMI </t>
  </si>
  <si>
    <t xml:space="preserve">Zadavatelem požadované technické parametry </t>
  </si>
  <si>
    <t>Níže označte, zda Váš nabízený stroj splňuje technický parametr či nikoliv</t>
  </si>
  <si>
    <r>
      <t xml:space="preserve">V polích označených </t>
    </r>
    <r>
      <rPr>
        <b/>
        <sz val="10"/>
        <color indexed="10"/>
        <rFont val="Verdana"/>
        <family val="2"/>
        <charset val="238"/>
      </rPr>
      <t>*</t>
    </r>
    <r>
      <rPr>
        <b/>
        <sz val="10"/>
        <color indexed="8"/>
        <rFont val="Verdana"/>
        <family val="2"/>
        <charset val="238"/>
      </rPr>
      <t xml:space="preserve"> dodavatel musí uvést konkrétní technické parametry. </t>
    </r>
    <r>
      <rPr>
        <b/>
        <i/>
        <sz val="10"/>
        <color indexed="8"/>
        <rFont val="Verdana"/>
        <family val="2"/>
        <charset val="238"/>
      </rPr>
      <t>Dodavatel může uvést případně další doplňující údaje v prázdných polích.</t>
    </r>
  </si>
  <si>
    <t>https://www.syntex.cz/panasonic-ag-cx350</t>
  </si>
  <si>
    <t>Snímač min. 14,2 mil. efektivních pixelů</t>
  </si>
  <si>
    <r>
      <t xml:space="preserve">            ANO/NE                     </t>
    </r>
    <r>
      <rPr>
        <sz val="10"/>
        <rFont val="Verdana"/>
        <family val="2"/>
        <charset val="238"/>
      </rPr>
      <t>(nehodící se škrtněte)</t>
    </r>
  </si>
  <si>
    <t>*</t>
  </si>
  <si>
    <t>https://www.kaufland.cz/product/348216921/?utm_source=heureka&amp;utm_medium=cpc&amp;utm_content=cz&amp;utm_campaign=pricecomparison&amp;utm_term</t>
  </si>
  <si>
    <t>Snímač min. 1"</t>
  </si>
  <si>
    <t>Optický zoom min. 12x</t>
  </si>
  <si>
    <t>Záznam 4K při min. 30p
HD min. 120fps</t>
  </si>
  <si>
    <t>Optický stabilizátor</t>
  </si>
  <si>
    <t>8 bit záznam ve 4K, 10 bit záznam ve HD</t>
  </si>
  <si>
    <t>Display min. 3,5"</t>
  </si>
  <si>
    <t>Manuálními prstenci pro zoom a ostření</t>
  </si>
  <si>
    <t>Rozhranní video min. HDMI 2.0 4K a 3G-SDI HD</t>
  </si>
  <si>
    <t>Vestavěný mikrofon stereo</t>
  </si>
  <si>
    <t xml:space="preserve">Vstup pro mikrofon 3,5 mm stereo mini konektor </t>
  </si>
  <si>
    <t>Dva symetrické audio vstupy s konektory XLR a napájením 48V (Phantom)</t>
  </si>
  <si>
    <t>USB 2.0 a vyšší</t>
  </si>
  <si>
    <t>WIFI min. 802.11b/g/n</t>
  </si>
  <si>
    <t>Výdrž na baterii min. 5,5h</t>
  </si>
  <si>
    <t>Hmotnost do 2,4 kg</t>
  </si>
  <si>
    <t>Maximální přípustná cena vč. DPH nepřesáhne 82526,00 Kč za 1 ks</t>
  </si>
  <si>
    <t>3 ks - Náhradní baterie do kamery</t>
  </si>
  <si>
    <t>Náhradní baterie ke kameře je nutná aby bylo možné provozovat kameru i po dobu kdy se nabíjí záloží baterie</t>
  </si>
  <si>
    <t>https://www.syntex.cz/panasonic-ag-vbr89g</t>
  </si>
  <si>
    <t>Baterie kompatibilní s dodanými profesionálními kamerami (stejné značka jako kamera)</t>
  </si>
  <si>
    <t>https://www.fotovideoshop.sk/shop/canon-bateria-bp-975/p-1928320.xhtml</t>
  </si>
  <si>
    <t>Akumulátorová baterie</t>
  </si>
  <si>
    <t>Minimální kapacita 7800 mAh</t>
  </si>
  <si>
    <t xml:space="preserve">Maximální přípustná cena vč. DPH nepřesáhne 5500 Kč za 1 ks </t>
  </si>
  <si>
    <t>3 ks - Dálkový ovladač kamery</t>
  </si>
  <si>
    <t>Tento ovladač je nutný pro provoz kamery ze stativu kdy je potřebovat zároveň švenkovat a používat Zoom především při živých přenoserch</t>
  </si>
  <si>
    <t>https://www.syntex.cz/varizoom-vz-rock-pzfi</t>
  </si>
  <si>
    <t>Kompatibilní s dodanými profesionálními kamerami (stejné značka jako kamera)</t>
  </si>
  <si>
    <t>https://www.profi-dj.cz/foto-a-video-technika/stativy/video-stativy-a-hlavy/digital-director-a-remote-controls/manfrotto-pan-bar-remote-control-for-camera-with-lanc/?selectedVariant=64499</t>
  </si>
  <si>
    <t>Možnost připevnit na madlo stativu</t>
  </si>
  <si>
    <t>Ovládání Zoom</t>
  </si>
  <si>
    <t>Ovládání focus</t>
  </si>
  <si>
    <t>Ovládání pro spuštění a vypnutí záznamu</t>
  </si>
  <si>
    <t xml:space="preserve">Maximální přípustná cena vč. DPH nepřesáhne 6 600,00 Kč za 1 ks </t>
  </si>
  <si>
    <t>9 ks - SD karta</t>
  </si>
  <si>
    <t>Potřeba dostatečné kapacity pro záznam videa jelikož je natáčení ve vysoké kvalitě velmi datově náročné</t>
  </si>
  <si>
    <t>https://www.alza.cz/sandisk-sdxc-128gb-extreme-pro-uhs-ii-d6540172.htm</t>
  </si>
  <si>
    <t>SDXC</t>
  </si>
  <si>
    <t>https://www.alza.cz/sony-m-tough-sdxc-256gb-d6124094.htm</t>
  </si>
  <si>
    <t>Class 10</t>
  </si>
  <si>
    <t>Min. kapacita 128 GB</t>
  </si>
  <si>
    <t>Min. rychlost zápisu 150 MB/s</t>
  </si>
  <si>
    <t xml:space="preserve">Maximální přípustná cena vč. DPH nepřesáhne 2 900,00 Kč za 1 ks </t>
  </si>
  <si>
    <t>3 ks - Stativ</t>
  </si>
  <si>
    <t>Tento druh stativů vychází z potřeby aby záběry byly plynulé a stabilní. Toho je docíleno využitím fluidní hlavy stativu s ohledem na hmotnost kamery.</t>
  </si>
  <si>
    <t>https://www.film-technika.com/tripody-2/manfrotto-nitrotech-608-hlava-a-alu-twin-ms-stativ/</t>
  </si>
  <si>
    <t xml:space="preserve">Počet nohou - 3 </t>
  </si>
  <si>
    <t xml:space="preserve">https://www.syntex.cz/libec-nx-100c-tripod-wfloor-level-spreader </t>
  </si>
  <si>
    <t>Fluidní video hlava</t>
  </si>
  <si>
    <t>5 stupňová protiváha</t>
  </si>
  <si>
    <t>min. 3 krokové vertikální a horizontální tlumení pohybu</t>
  </si>
  <si>
    <t>Rychloupínací systém</t>
  </si>
  <si>
    <t>Bezpečné zatížení min 4 kg</t>
  </si>
  <si>
    <t>Minimální výška v rozloženém stavu 155 cm</t>
  </si>
  <si>
    <t>Podlahová rozpěrka</t>
  </si>
  <si>
    <t>Váha - max. 5 kg</t>
  </si>
  <si>
    <t>Brašna</t>
  </si>
  <si>
    <t>Maximální přípustná cena  vč. DPH nepřesáhne 20 000,00 Kč za 1 ks</t>
  </si>
  <si>
    <t>3 sety - Mikrofon - bezdrátový</t>
  </si>
  <si>
    <t>Tyto mikrofony jsou potřeba pro přenosrt kvalitního zvuku bez ruchů i pro vzdálenější řečníky, přimárě při realizaci webinářů</t>
  </si>
  <si>
    <t>https://www.alza.cz/dji-mic-ce-d7055811.htm?kampan=adwsma_smart_pla_all_obecna-css_drony_c_1003822___DJI22_10_605137456056_~140962427674~&amp;gclid=Cj0KCQjwhL6pBhDjARIsAGx8D5_138JJi9E5fNE5GGx6IugBD3_0wTd1ZWuGTXaRhKVogpUZjGmDBtIaAmbJEALw_wcB</t>
  </si>
  <si>
    <t>Mikrofon-bezdrátový obsahuje 1 přijímač a 2 vysílače</t>
  </si>
  <si>
    <t>https://www.alza.cz/rode-wireless-pro-d7937770.htm?kampan=adwav_audio-video_pla_all_audio-video_hudebni-nastroje-a-mikrofony_c_1003822___600005848279_~136581765309~&amp;gclid=Cj0KCQjwhL6pBhDjARIsAGx8D58lR5P-V2YeiXNoZ6Cnee1QOD83ipywPt9E52jort7QBAM38k2vQsYaAkqIEALw_wcB</t>
  </si>
  <si>
    <t>Indikátor vybití baterie mikrofonu</t>
  </si>
  <si>
    <t>Pro účely prezentací, webinářů</t>
  </si>
  <si>
    <t>Výstup:
1 x 3,5 mm TRS samice - mikrofonní výstup (do kamery)
1 x 3.5 mm TRS samice - sluchátka</t>
  </si>
  <si>
    <t>Vestavěný akumulátor</t>
  </si>
  <si>
    <t>Výdrž baterie min. 5 h</t>
  </si>
  <si>
    <t>Pracovní frekvence 2,4Ghz</t>
  </si>
  <si>
    <t>Přepínatelný režim MONO /STEREO</t>
  </si>
  <si>
    <t>Ochrana proti větru pro klopové mikrofony "deadcat"</t>
  </si>
  <si>
    <t>Nabíjecí pouzdro pro nabíjení zařízení s vestavěným akumulátorem</t>
  </si>
  <si>
    <t>Interní záznam zvuku ve vysílačích</t>
  </si>
  <si>
    <t xml:space="preserve">Maximální přípustná cena vč. DPH nepřesáhne 10 000,00 Kč za 1 ks </t>
  </si>
  <si>
    <t>6 ks - Mikrofon - klopový</t>
  </si>
  <si>
    <t>https://www.thomann.de/cz/rode_lavalier_go.htm</t>
  </si>
  <si>
    <t>Klopové mikrofony jsou potřeba k výše zméněným vysíláčkám které mohou být neforemné a neesteické při realizaci webinářů</t>
  </si>
  <si>
    <t>https://shop.disk.cz/rode-lavalier-ii/</t>
  </si>
  <si>
    <t>Frekvenční rozsah min. 20Hz až 20kHz</t>
  </si>
  <si>
    <t>https://pantershop.cz/Mikrofony-a-mikroporty/1009627-ME-2-4044155252477.html</t>
  </si>
  <si>
    <t xml:space="preserve">Délka kabelu min. 1,2 m </t>
  </si>
  <si>
    <t>Způsob napájení: 3,5 mm Jack, kondezátorové</t>
  </si>
  <si>
    <t>Charakteristika: Všesměrový,  Kondenzátorový/Elektretový,  Klopový</t>
  </si>
  <si>
    <t>Impedance min. 3000Ω</t>
  </si>
  <si>
    <t>Maximální SPL: 110dB</t>
  </si>
  <si>
    <t>Ochrana proti větru , Pop filtr</t>
  </si>
  <si>
    <t>Kompatibilní předchozím byzdrátovým setem</t>
  </si>
  <si>
    <t xml:space="preserve">Maximální přípustná cena vč. DPH nepřesáhne 1400,00 Kč za 1 ks </t>
  </si>
  <si>
    <t>1 ks - Mikrofon - bezdrátový - reportážní</t>
  </si>
  <si>
    <t>https://www.shop.o-video.cz/sony-uwp-d26/d-5007</t>
  </si>
  <si>
    <t>Mikrofon bezdrátový reportážní obsahuje 1 přijímač a 2 vysílače (1 BODYPACK pro klopové mikrofony připojením Jack TRS a 1 vysílač s připojením XLR)</t>
  </si>
  <si>
    <t>https://www.thomann.de/cz/sennheiser_ew_100_eng_g4_e_band.htm</t>
  </si>
  <si>
    <t>Na tohle není moc jiná varianta, dá se složit z jednotlivých komponent ale jiné podobné sety nejsou</t>
  </si>
  <si>
    <t>Přijímač připevnitelný na kameru s bateriovám provozem</t>
  </si>
  <si>
    <t>Indikátor vybití baterie na všech zařízení (displej)</t>
  </si>
  <si>
    <t>Pro účely reportáže</t>
  </si>
  <si>
    <t>Výstup:
1 x 3,5 mm TRS samice - mikrofonní výstup (do kamery)</t>
  </si>
  <si>
    <t>Možnost napájení pomocí 3x2 AA baterií</t>
  </si>
  <si>
    <t>Výdrž baterie min. 8 h</t>
  </si>
  <si>
    <t>Pracovní frekvence 516.000MHz  ~ 558.000MHz</t>
  </si>
  <si>
    <t>Provozní dosah &gt;= 100m</t>
  </si>
  <si>
    <t>Kompatibilní s následujícím bezdrátovým setem</t>
  </si>
  <si>
    <t>Maximální přípustná cena vč. DPH nepřesáhne 20 000,00 Kč</t>
  </si>
  <si>
    <t>1 ks - Ruční mikrofon - bezdrátový - reportážní</t>
  </si>
  <si>
    <t>https://pantershop.cz/Mikrofony-a-mikroporty/1009712-1020562-ew-135-P-G4.html#/1020562-varianta-ew_135_p_g4_a</t>
  </si>
  <si>
    <t>https://www.syntex.cz/sony-uwp-d22</t>
  </si>
  <si>
    <t>Mikrofon-bezdrátový-reportážní obsahuje přijímač, ruční mikrofon (vysílač)</t>
  </si>
  <si>
    <t>https://www.hudebnicentrum.cz/sony-uwp-d22_z30328/?gad_source=1&amp;gclid=Cj0KCQjwhL6pBhDjARIsAGx8D5-MAsFYbAEELi0_4XuseXxpt0A-o75zhEq5fsNBwWCSopuNCz1sku0aAvZ-EALw_wcB</t>
  </si>
  <si>
    <t>Možnost napájení pomocí 2 AA baterií</t>
  </si>
  <si>
    <t>Přijímač připevnitelný na kameru s bateriovým provozem</t>
  </si>
  <si>
    <t>Kompatibilní s předchozím bezdrátovým setem</t>
  </si>
  <si>
    <t>Maximální přípustná cena vč. DPH nepřesáhne 17 000,00 Kč</t>
  </si>
  <si>
    <t>3 ks - Nabíječka mikrofonů</t>
  </si>
  <si>
    <t>https://www.levne-baterky.cz/Green-Cell-nabijecka-s-rychlym-nabijenim-Ultra-Charge-a-Smart-Charge-5xUSB-52W-d7792.htm?gclid=Cj0KCQjw9rSoBhCiARIsAFOiplkUEn4LTZ9GlVamnoJambUO5nDQ_Pz72YSduSxxyo69j6czuo5qiVEaAtJ0EALw_wcB</t>
  </si>
  <si>
    <t>https://www.okay.cz/products/sitova-nabijecka-5xusb-60wqc-3-0-3xusb-pd-usb-c-cerna</t>
  </si>
  <si>
    <t>Vstupní napětí AC 100 - 240V</t>
  </si>
  <si>
    <t>https://www.mironet.cz/swissten-sitova-adapter-qualcomm-30-quick-charge-smart-ic-5x-usb-50w-bila+dp314509/?gclid=CjwKCAjw9-6oBhBaEiwAHv1QvMw_VQFADyvIstdh0U1fyrTQ8bmAfNZopkMxDogGmMftLTElVKRmjRoCDMUQAvD_BwE</t>
  </si>
  <si>
    <t>Vstupní výkon min. 40W</t>
  </si>
  <si>
    <t>Počet USB portů min. 4</t>
  </si>
  <si>
    <t>iSmart technologie</t>
  </si>
  <si>
    <t xml:space="preserve">Maximální přípustná cena vč. DPH nepřesáhne 550,00 Kč za 1 ks </t>
  </si>
  <si>
    <t>10 ks - Nabíjecí kabely</t>
  </si>
  <si>
    <t>https://www.mironet.cz/ugreen-kabel-usbc-m-usba-m-025-m-cerna+dp609103/</t>
  </si>
  <si>
    <t>USB 2.0, USB TYPE-C</t>
  </si>
  <si>
    <t>https://www.levne-baterky.cz/Green-Cell-kabel-USB-USB-C-25cm-rychle-nabijeni-Ultra-Charge-QC-3-0-d7820.htm</t>
  </si>
  <si>
    <t>Délka 10 - 30 cm</t>
  </si>
  <si>
    <t>Napájecí kabel</t>
  </si>
  <si>
    <t xml:space="preserve">Maximální přípustná cena vč. DPH nepřesáhne 80,00 Kč za 1 ks </t>
  </si>
  <si>
    <t>4 ks - Přepravní obal</t>
  </si>
  <si>
    <t>https://www.thomann.de/cz/flyht_pro_flex_inlay_wp_safe_box_8.htm</t>
  </si>
  <si>
    <t>https://nanukcase.cz/cs/10022-nanuk-odolny-cestovni-kufr-model-965-cerna</t>
  </si>
  <si>
    <t xml:space="preserve">Velikost - kompatibilní k dodaným videokamerám a příslušenství </t>
  </si>
  <si>
    <t>https://www.muziker.cz/b-w-type-6700-blk-rpd-divider-system</t>
  </si>
  <si>
    <t>Přestavitelné polstrování pro bezpečnou manipulaci</t>
  </si>
  <si>
    <t>Min. ochrama IP65</t>
  </si>
  <si>
    <t>Min vnitřní rozměry: 581 x 360 x 298 mm</t>
  </si>
  <si>
    <t>Výsuvné madlo</t>
  </si>
  <si>
    <t>Přepravní kolečka</t>
  </si>
  <si>
    <t xml:space="preserve">Maximální přípustná cena vč. DPH nepřesáhne 5 500,00 Kč za 1 ks </t>
  </si>
  <si>
    <t>3 ks - Set trvalá video světla</t>
  </si>
  <si>
    <t>Světla jsou potřeba pro případ, že v natáčené lokaci bude nedostatek světla pro kvalitní zánam webináře</t>
  </si>
  <si>
    <t>https://www.film-technika.com/led/video-led-svetlo-viltrox-vl-d640t-kit-dvou-svetel--stativu-a-prislusenstvi-2/?variantId=19928&amp;gclid=Cj0KCQjw9rSoBhCiARIsAFOipllJwsOZJVBqr25t3YPZPd2KMbbC3eNVQmNZNyoi2jH5-KqSLQB3xtsaAo7NEALw_wcB</t>
  </si>
  <si>
    <t>2 světla v setu</t>
  </si>
  <si>
    <t>https://www.fotoveci.cz/neewer-set-2x-led-rgd-svetlo-panel-2x-stativ-200-cm/</t>
  </si>
  <si>
    <t>Teplota barev 2300k-6800k - plynule regulovatelná</t>
  </si>
  <si>
    <t>Nastavení intenzity min 10% - 100%</t>
  </si>
  <si>
    <t>Zdroj světla LED</t>
  </si>
  <si>
    <t>CRI &gt; 97</t>
  </si>
  <si>
    <t>Výkon &gt; 50W</t>
  </si>
  <si>
    <t>Difuzní filtr</t>
  </si>
  <si>
    <t>Provoz se sítě</t>
  </si>
  <si>
    <t>Provoz na baterie</t>
  </si>
  <si>
    <t>Zdroj součástí dodávky</t>
  </si>
  <si>
    <t>Stativ na světla</t>
  </si>
  <si>
    <t>Klapky na světla</t>
  </si>
  <si>
    <t>Dálkové ovládání</t>
  </si>
  <si>
    <t xml:space="preserve">Maximální přípustná cena vč. DPH nepřesáhne 8700,00 Kč za 1 ks </t>
  </si>
  <si>
    <t>1 ks - Odrazová deska</t>
  </si>
  <si>
    <t>https://www.film-technika.com/odrazne-desky/odrazna-deska-5v1--80cm/</t>
  </si>
  <si>
    <t xml:space="preserve">ø min. 80cm </t>
  </si>
  <si>
    <t>https://www.daganet.cz/odrazne-desky/13535-5v1-odrazna-deska-80cm-s-ruckami.html?SubmitCurrency=1&amp;id_currency=1</t>
  </si>
  <si>
    <t>Odrazové desky s rukojetí</t>
  </si>
  <si>
    <t>Obal na odrazovou desku</t>
  </si>
  <si>
    <t>Barva odrazové desky: bílá, zlatá, stříbrná, černá a bílý difuzor</t>
  </si>
  <si>
    <t xml:space="preserve">Maximální přípustná cena vč. DPH nepřesáhne 600,00 Kč za 1 ks </t>
  </si>
  <si>
    <t>3 ks - Adaptér pro připojení kamery k PC (HDMI to USB)</t>
  </si>
  <si>
    <r>
      <t xml:space="preserve">V polích označených </t>
    </r>
    <r>
      <rPr>
        <b/>
        <sz val="10"/>
        <color rgb="FFFF0000"/>
        <rFont val="Verdana"/>
        <family val="2"/>
        <charset val="238"/>
      </rPr>
      <t>*</t>
    </r>
    <r>
      <rPr>
        <b/>
        <sz val="10"/>
        <color rgb="FF000000"/>
        <rFont val="Verdana"/>
        <family val="2"/>
        <charset val="238"/>
      </rPr>
      <t xml:space="preserve"> dodavatel musí uvést konkrétní technické parametry. </t>
    </r>
    <r>
      <rPr>
        <b/>
        <i/>
        <sz val="10"/>
        <color rgb="FF000000"/>
        <rFont val="Verdana"/>
        <family val="2"/>
        <charset val="238"/>
      </rPr>
      <t>Dodavatel může uvést případně další doplňující údaje v prázdných polích.</t>
    </r>
  </si>
  <si>
    <t>https://www.mironet.cz/avermedia-live-gamer-ultra-gc553-strihova-karta-externi-usb-30-typ-c-2x-hdmi-4k-hdr+dp444725/?gclid=Cj0KCQjw9rSoBhCiARIsAFOipln2vM3bMgRyIUNLsjrH6hViI2C-6E_wUm_yjwlN3RQEurrdpbYT2fAaAo_DEALw_wcB</t>
  </si>
  <si>
    <t>Adaptér musí podporovat připojení výše uvedené profesionální kamery</t>
  </si>
  <si>
    <t>https://www.ab-com.cz/elgato-game-capture-hd60x-streaming-adapter-usb-4k60-hdr10/</t>
  </si>
  <si>
    <t>USB-A 3.0</t>
  </si>
  <si>
    <t>HDMI vstup</t>
  </si>
  <si>
    <t>USB výstup</t>
  </si>
  <si>
    <t>min. rozlišení 4K při 30 snímcích</t>
  </si>
  <si>
    <t xml:space="preserve">Maximální přípustná cena vč. DPH nepřesáhne 3 000,00 Kč za 1 ks </t>
  </si>
  <si>
    <t>1 ks - RGB světlo (meč)</t>
  </si>
  <si>
    <t>https://www.film-technika.com/led/redhead-rgb-ts-ii-barevne-led-svetlo-pro-foto-i-video/</t>
  </si>
  <si>
    <t>https://www.phototools.cz/zbozi/trvale-led-svetlo-yongnuo-yn360-iii-3200-5500k-rgb/</t>
  </si>
  <si>
    <t>Napájení pomocí NP-F baterí</t>
  </si>
  <si>
    <t>https://www.fotolab.cz/produkt/godox-lc500r-rgb-led?source=google&amp;gclid=CjwKCAjw_uGmBhBREiwAeOfsd3y06SJTFv51A_itE7txz5GJo3JpicWOL1HZCc2fse9JpG_g6XCbCxoCgDcQAvD_BwE</t>
  </si>
  <si>
    <t>Teplota barev 3000K ~ 6000K</t>
  </si>
  <si>
    <t>RGB</t>
  </si>
  <si>
    <t>CRI 95+</t>
  </si>
  <si>
    <t>Světelnost min. 2400lm</t>
  </si>
  <si>
    <t>Ovládání intenzity od 10% - 100%</t>
  </si>
  <si>
    <t>Výdrž baterie &gt;= 3h</t>
  </si>
  <si>
    <t>3 x 1/4 20" závit</t>
  </si>
  <si>
    <t xml:space="preserve">Maximální přípustná cena vč. DPH nepřesáhne 2100,00 Kč za 1 ks </t>
  </si>
  <si>
    <t>1 ks - Směrový mikrofon</t>
  </si>
  <si>
    <t>https://www.megapixel.cz/rode-mikrofon-ntg2?gclid=CjwKCAjwtNf6BRAwEiwAkt6UQtVX7dKVXYV5M38YTqcL5hMxqhkWhAMANkSSv1DArS1uTNVCVpPkkxoClBkQAvD_BwE#section-parameters</t>
  </si>
  <si>
    <t>https://www.thomann.de/cz/sennheiser_mke_600.htm</t>
  </si>
  <si>
    <t>Frekvenční rozsah 20Hz až 20kHz</t>
  </si>
  <si>
    <t>https://www.syntex.cz/saramonic-sr-tm7</t>
  </si>
  <si>
    <t>Rozhraní XLR</t>
  </si>
  <si>
    <t>Způsob napájení: Phantomové napájení, napájení pomocí AA baterie</t>
  </si>
  <si>
    <t>Charakteristika: Superledvinová / Super-cardioid</t>
  </si>
  <si>
    <t>Impedance min. 250Ω</t>
  </si>
  <si>
    <t>Funkce LOW CUT</t>
  </si>
  <si>
    <t>Odstup signálu od šumu S/N min. 65dB</t>
  </si>
  <si>
    <t xml:space="preserve">Maximální přípustná cena vč. DPH nepřesáhne 5 800,00 Kč za 1 ks </t>
  </si>
  <si>
    <t>1 ks - Protivětrná ochrana mikrofonu (DeadCat)</t>
  </si>
  <si>
    <t>https://www.thomann.de/cz/sennheiser_mzh_600.htm</t>
  </si>
  <si>
    <t>Shodný výrobce jako výrobce mikrofonu</t>
  </si>
  <si>
    <t>https://www.film-technika.com/redukce--kabely/saramonic-tm-ws7-ochrana-proti-vetru-pro-sr-tm7-mikrofon/?gclid=Cj0KCQjw9rSoBhCiARIsAFOipllfI0tlLRxL5tfxUMTKrrdvuS50uEncqSpzzyVFmyJ_KdtxS1FbkggaAonsEALw_wcB</t>
  </si>
  <si>
    <t>Ochrana pro snížení hluku větru pro směrový mikrofon</t>
  </si>
  <si>
    <t>Kompatibilní s dodávaným směrovým mikrofonem</t>
  </si>
  <si>
    <t xml:space="preserve">Maximální přípustná cena vč. DPH nepřesáhne 1 300,00 Kč za 1 ks </t>
  </si>
  <si>
    <t>1 ks - Kompletní panoramatický set pozadí - Greenscreen</t>
  </si>
  <si>
    <t>https://www.thomann.de/cz/lastolite_by_manfrotto_ll_lb7622_green_screen_4x2.3m.htm</t>
  </si>
  <si>
    <t>Textilní pozadí zelené Chromagreen</t>
  </si>
  <si>
    <t xml:space="preserve">Rozměry: min. 2,3x4 m </t>
  </si>
  <si>
    <t>https://www.megapixel.cz/lastolite-textilni-pozadi-2-3x4-m-zelene-chromagreen?gad_source=1&amp;gclid=CjwKCAjwvrOpBhBdEiwAR58-3GxFb5Q-ERYTZfEswbuASYYPHTk2C64Fv_nbNa7-Vt5R2PjDcu1w8hoCf5gQAvD_BwE</t>
  </si>
  <si>
    <t xml:space="preserve">Rozměry: max. 2,4x4 m </t>
  </si>
  <si>
    <t>Není to ideální varinata ale v téhle velikosti není moc na výběr</t>
  </si>
  <si>
    <t>Přepravní taška velikosti do kufru auta</t>
  </si>
  <si>
    <t>Lehká skládací konstrukce</t>
  </si>
  <si>
    <t>Hmotnost složeného pozadí i s konstrukcí max. 9.5 kg</t>
  </si>
  <si>
    <t xml:space="preserve">Maximální přípustná cena vč. DPH nepřesáhne 20000,00 Kč za 1 ks </t>
  </si>
  <si>
    <t>1 ks - Výměnné pozadí - Whitescreen</t>
  </si>
  <si>
    <t>https://www.syntex.cz/manfrotto-panoramic-background-cover-4m-white-frame-not-included?gad_source=1&amp;gclid=Cj0KCQjwhL6pBhDjARIsAGx8D58HNQQGYDBkPnfZmNw8lluaB3wfKoh3a9EklTvHf6LhtAi5yd1YqKUaAgV9EALw_wcB</t>
  </si>
  <si>
    <t>Textilní pozadí Bílé</t>
  </si>
  <si>
    <t>https://www.4studio.cz/lastolite-bila-latka-pro-panoramaticka-pozadi-4x2-3m-lb7627</t>
  </si>
  <si>
    <t>Plátno je kompatibilní s dodaným rámem pro Greenscreen výše</t>
  </si>
  <si>
    <t>1 ks - Vícestopý audio rekordér</t>
  </si>
  <si>
    <t>https://videoking.cz/shop/zoom-f8n-8-input-10-track-multitrack-field-recorder/?gclid=Cj0KCQjwib2mBhDWARIsAPZUn_nhGK-RzlH6chaGP53kj7gOUhx-VybzyMm4p-RH-DwlnKXHoYTAx2saAirpEALw_wcB</t>
  </si>
  <si>
    <t>High-definition audio min. 32bit/192kHz</t>
  </si>
  <si>
    <t>https://www.muziker.cz/zoom-h8-set?gclid=Cj0KCQjw9rSoBhCiARIsAFOipln2zRFRhY2IFnY35urDHDcUlqprEFA0o2XoUnBB9Zed71yNCPFdBW0aAvcqEALw_wcB</t>
  </si>
  <si>
    <t>Phantomové napájení</t>
  </si>
  <si>
    <t>Min. 4 XLR vstupy</t>
  </si>
  <si>
    <t>6-in/2 out USB audio rozhraní</t>
  </si>
  <si>
    <t>Podpora SDXC paměťové karty min. 128 GB</t>
  </si>
  <si>
    <t>min 3,5" LCD displej - barevný</t>
  </si>
  <si>
    <t>Napájení pomocí AA baterií</t>
  </si>
  <si>
    <t xml:space="preserve">Maximální přípustná cena vč. DPH nepřesáhne 12 000,00 Kč za 1 ks </t>
  </si>
  <si>
    <t>3 ks - Náhledový monitor na kameru</t>
  </si>
  <si>
    <t>https://www.syntex.cz/feelworld-lut6s-6-ultra-bright-led-ips-monitor-hdmi-sdi</t>
  </si>
  <si>
    <t>https://www.shop.o-video.cz/hollyland-mars-m1-5-5-wireless-transceiver-monitor/d-7843</t>
  </si>
  <si>
    <t>Velikost max 6"</t>
  </si>
  <si>
    <t>https://www.syntex.cz/lilliput-q5-5-5-full-hd-on-camera-monitor</t>
  </si>
  <si>
    <t>Vstup HDMI, SDI</t>
  </si>
  <si>
    <t>Výstup HDMI, SDI</t>
  </si>
  <si>
    <r>
      <t>Jas displeje min 2200 cd/m</t>
    </r>
    <r>
      <rPr>
        <vertAlign val="superscript"/>
        <sz val="10"/>
        <color theme="1"/>
        <rFont val="Verdana"/>
        <family val="2"/>
        <charset val="238"/>
      </rPr>
      <t>2</t>
    </r>
  </si>
  <si>
    <t>Provoz na baterii Sony NP-F</t>
  </si>
  <si>
    <t>Rigging pro připevnění na kameru</t>
  </si>
  <si>
    <t xml:space="preserve">Maximální přípustná cena vč. DPH nepřesáhne 10 500,00 Kč za 1 ks </t>
  </si>
  <si>
    <t>1 ks - Bezdrátový přenos videa (Vysílač a přijímač)</t>
  </si>
  <si>
    <t>https://videoking.cz/shop/dji-transmission-combo/?gclid=CjwKCAjw_uGmBhBREiwAeOfsdx2b9FgJ8br6v9YddjdjM9ZFP1dOiAJCzthocvyAw0hxpeN5TRkxqxoC53AQAvD_BwE</t>
  </si>
  <si>
    <t>Fungování v pásmu 5GHz</t>
  </si>
  <si>
    <t>https://www.swit-electronic.cz/flow2000-sdi-a-hdmi-600m-bezdratovy-video-prenosovy-system-p918</t>
  </si>
  <si>
    <t>Podpora 4K</t>
  </si>
  <si>
    <t>https://cs.feelworld.ltd/produkty/laizeske-w1000s-1000ft-hdmi-sdi-bezdr%C3%A1tov%C3%BD-syst%C3%A9m-p%C5%99enosu-videa-pro-re%C5%BEis%C3%A9ra-a-fotografa</t>
  </si>
  <si>
    <t>Konektivita  HDMI, SDI</t>
  </si>
  <si>
    <t>Dosah min. 100m</t>
  </si>
  <si>
    <t>Latence max. 0.06s</t>
  </si>
  <si>
    <t xml:space="preserve">Maximální přípustná cena vč. DPH nepřesáhne 22 000,00 Kč za 1 ks </t>
  </si>
  <si>
    <t>3 ks - Nabíječka pro baterie Sony NP-F</t>
  </si>
  <si>
    <t>https://www.swit-electronic.cz/lc-d421f-kit-4-ch-multi-typ-dv-nabijecka-p165</t>
  </si>
  <si>
    <t>Nabíječka se čtyčmi soty</t>
  </si>
  <si>
    <t>https://www.thomann.de/cz/patona_4way_charger_for_sony_f_bat.htm</t>
  </si>
  <si>
    <t>Nabíječka napájená ze sítě (230V)</t>
  </si>
  <si>
    <t>Kompatibilní s bateriemi Sony NP-F</t>
  </si>
  <si>
    <t xml:space="preserve">Maximální přípustná cena vč. DPH nepřesáhne 2600,00 Kč za 1 set </t>
  </si>
  <si>
    <t>6 ks - Baterie NP-F970</t>
  </si>
  <si>
    <t>https://www.avacom.cz/modely/videokamery/sony/np-f970</t>
  </si>
  <si>
    <t>Typ baterie: Li-on</t>
  </si>
  <si>
    <t>https://www.alza.cz/patona-pro-sony-np-f970-7800mah-li-ion-7-2v-d7105410.htm</t>
  </si>
  <si>
    <t>Min. kapacita: 8600mAh</t>
  </si>
  <si>
    <t>Napětí 7.2V</t>
  </si>
  <si>
    <t>Maximální přípustná cena vč. DPH nepřesáhne 1 100,00 Kč za 1kus</t>
  </si>
  <si>
    <t>12 ks - Baterie NP-F550</t>
  </si>
  <si>
    <t>https://www.film-technika.com/baterie/2-x-baterie-sony-l-np-f550-pro-monitory-i-led-svetla/?gclid=CjwKCAjw_uGmBhBREiwAeOfsd0Poe27NBMVjSkYARBBcT4eUrhyc7IEt6aXFKq5sUiRmMnKPzC8CBBoCG5oQAvD_BwE</t>
  </si>
  <si>
    <t>https://www.oehling.cz/p/nanlite-baterie-2000mah-typu-np-f</t>
  </si>
  <si>
    <t>Min. kapacita: 2600mAh</t>
  </si>
  <si>
    <t>Maximální přípustná cena vč. DPH nepřesáhne 500,00 Kč za 1kus</t>
  </si>
  <si>
    <t>1 ks - Interkom systém 4x headset</t>
  </si>
  <si>
    <t>https://www.shop.o-video.cz/hollyland-solidcom-c1-full-duplex-wireless-intercom-system-with-4-headsets/d-7735</t>
  </si>
  <si>
    <t>Jedá se o komunikaci mězi střihčem a kamaramany při realizaci online přenosů které je bezpodmínečně nutná pro kvalitní přenost</t>
  </si>
  <si>
    <t>https://www.shop.o-video.cz/hollyland-solidcom-c1-pro-wireless-intercom-system-with-4-enc-headsets/d-8041</t>
  </si>
  <si>
    <t>Tady jsem moc ennašel české varianty</t>
  </si>
  <si>
    <t>4x headset</t>
  </si>
  <si>
    <t>https://www.shop.o-video.cz/hollyland-mars-t1000/d-6371</t>
  </si>
  <si>
    <t>Frekvenční pásmo 1,9 GHz</t>
  </si>
  <si>
    <t>https://www.came-tv.com/products/kuminik8-single-ear-3-pack</t>
  </si>
  <si>
    <t>Dosah min. 300m</t>
  </si>
  <si>
    <t>https://www.mxtech-eshop.cz/Komunikacni-zarizeni-viceucelovy-over-the-head-headset-SENA-Bluetooth-Over-the-Head-headset-Tufftalk-Lite-dosah-0-8-km-d104565.htm?gclid=Cj0KCQjw9rSoBhCiARIsAFOiplnyBsZXTwZVK-G9c3AzWcagNqDUtbhJs72bcggLImnB4o4fErfvi4waAjyrEALw_wcB</t>
  </si>
  <si>
    <t>Cena za jedny slucátka</t>
  </si>
  <si>
    <t>plně duplexní systém</t>
  </si>
  <si>
    <t>potlačení okolního hluku</t>
  </si>
  <si>
    <t>Nabíječka součástí</t>
  </si>
  <si>
    <t>8 baterií součástí</t>
  </si>
  <si>
    <t>Maximální přípustná cena vč. DPH nepřesáhne 25 000,00 Kč za 1kus</t>
  </si>
  <si>
    <t>1 ks - TALLY LIGHT SYSTEM (6 X TALLY LAMPS)</t>
  </si>
  <si>
    <t>https://www.thomann.de/cz/cerevo_flextally_v2_set.htm</t>
  </si>
  <si>
    <t>Jde o signalizační světla které signalizují kameramanovi informaci o tom živém je jeho záběr ve vysílání a aby nedocházelo k technickým chybám</t>
  </si>
  <si>
    <t>https://en.vocas.nl/cuebi-wireless-tally-light-set-of-4.html?gclid=Cj0KCQjwoeemBhCfARIsADR2QCv2swVzcKNP4HT3zhe_ZTaFHt7IDo7-2QdLPbPdmdd6UOv7dC8Zy8waAkwlEALw_wcB</t>
  </si>
  <si>
    <t>Bezdrátový TALLY LIGHT SYSTÉM</t>
  </si>
  <si>
    <t>https://www.ebay.com/itm/404485061166?var=674451636396&amp;_trkparms=amclksrc%3DITM%26aid%3D1110006%26algo%3DHOMESPLICE.SIM%26ao%3D1%26asc%3D255579%26meid%3D8c364aedd0f84bf2bdb657801b2e9191%26pid%3D101195%26rk%3D4%26rkt%3D12%26sd%3D285293997803%26itm%3D674451636396%26pmt%3D1%26noa%3D0%26pg%3D4429486%26algv%3DSimplAMLv11WebTrimmedV3MskuWithLambda85KnnRecallV1V2V4ItemNrtInQueryAndCassiniVisualRankerAndBertRecallWithVMEV3CPCAuto&amp;_trksid=p4429486.c101195.m1851&amp;amdata=cksum%3A4044850611668c364aedd0f84bf2bdb657801b2e9191%7Cenc%3AAQAIAAABUObhgc4Nk8%252BdtAwOww4FKLaj%252FQ5qqgDlQCuqZA43WcPFUWDERCUugbbOk7XQv0JXlBfqCg2xKF3WcPghxGMFw2oSlXvfExEaMYr7I7LmrHcP6czY1wIMt0ORyKiCWt95xldincyyBx3g%252BNDW%252B%252FhWUgTaBhK6xAm%252BJIbCOMehu%252Bdw4m17pzn5FSnOTy01Um9b3uTtVPnZInoZTr%252BGbz8NYStzqHsgXvuiTdmwmG1pAEWG5kn1PZJlGgKqW3wPu4YUtYauHD7DEsGSRLqeDRjijDH4eSUwoQA6zoqH1L1HlYMMYEVZsHfXUBRSZounOxOHMg5w1DmT9%252Bei4Brq3gFGQzwEt4UpNw9PhR0pqgjtenJIs4TUlxaxnA4OCH5io1ZUU9kNjpzZwisBIy5y6fXXDqh8Z0XjzxksHJi1siZO%252FlV0EZq4tzbsBtmHo0hBvvUXpw%253D%253D%7Campid%3APL_CLK%7Cclp%3A4429486</t>
  </si>
  <si>
    <t>1x vysílač</t>
  </si>
  <si>
    <t>4x  přijímačích signalizační světlo</t>
  </si>
  <si>
    <t>Integrovaná baterie v přijámačích</t>
  </si>
  <si>
    <t>Možnost rozšíření počtu světel</t>
  </si>
  <si>
    <t>Plně kompatibilní s SDI video střižnou</t>
  </si>
  <si>
    <t>Maximální přípustná cena vč. DPH nepřesáhne 17 000,00 Kč za 1kus</t>
  </si>
  <si>
    <t>1 ks - SDI video střižna</t>
  </si>
  <si>
    <t>Tato střižna je potřeba k realizaco online prenosům konferencí a webnářů s ohledem na vysoké technické požadavky</t>
  </si>
  <si>
    <t>Rozlišení FullHD</t>
  </si>
  <si>
    <t>min. 8x 3G-SDI vstupy</t>
  </si>
  <si>
    <t>https://www.shop.o-video.cz/datavideo-hs-2850-8/d-4850</t>
  </si>
  <si>
    <t>4x klíčovací jednotky</t>
  </si>
  <si>
    <t>https://solutions.nextcomputing.com/product/studio-hd550-4k-edition/</t>
  </si>
  <si>
    <t>Možnost Živého streamování (Ethernet nebo mobilní data po rozhraní USB)</t>
  </si>
  <si>
    <t>USB výstup v režimu webové kamery</t>
  </si>
  <si>
    <t>min. 1 HDMI video výstup</t>
  </si>
  <si>
    <t>vnitřní time code generator</t>
  </si>
  <si>
    <t>Barevná rozsah 10 bit</t>
  </si>
  <si>
    <t>Master recorder</t>
  </si>
  <si>
    <t>T-bar</t>
  </si>
  <si>
    <t>Podpora standardu H.264; ACC</t>
  </si>
  <si>
    <t>Maximální přípustná cena vč. DPH nepřesáhne 76 000,00 Kč za 1 kus</t>
  </si>
  <si>
    <t>1ks - case na videostřižnu (přepravní obal)</t>
  </si>
  <si>
    <t>Střizna je citlivé a náchilné zařízení proto je potřeba mít na toto zařízení i bazpečný přepravní obal</t>
  </si>
  <si>
    <t>https://www.armorcases.com.au/product/flight-case-for-black-magic-atem-television-studio-pro/</t>
  </si>
  <si>
    <t>Kompatibilní s SDI videostřižnou</t>
  </si>
  <si>
    <t>https://santosom.pt/en/products/santosom-flight-case-video-controller-black-magic-atem-television-studio-pro-stat116</t>
  </si>
  <si>
    <t xml:space="preserve">Opět moc nevím jak s tím je do dost specifický </t>
  </si>
  <si>
    <t>Možnost využívaní střižny bez kompletního odstranení obalu</t>
  </si>
  <si>
    <t>Poptal jsem českého výrobce: https://thtcase.cz/</t>
  </si>
  <si>
    <t>Možnost připevnit do Case monitor</t>
  </si>
  <si>
    <t>Další úložný prostor pro techniku</t>
  </si>
  <si>
    <t>Hliníkové kování</t>
  </si>
  <si>
    <t>Maximální přípustná cena vč. DPH nepřesáhne 17 000,00 Kč za 1 kus</t>
  </si>
  <si>
    <t>1 ks - HDMI video střižna</t>
  </si>
  <si>
    <t xml:space="preserve">Tato střižna je primárně pořízena s ohledem na vysokou pravděpodobnost kolize termínů vysílání webinářů ze školy. Zároveň je zvolena jako zařízení pro záložní záznam důležitých vysílání jako jsou konference nebo kulaté stoly. </t>
  </si>
  <si>
    <t>https://www.shop.o-video.cz/epiphan-pearl-mini-all-in-one-3-input-video-production-system/d-6443</t>
  </si>
  <si>
    <t>min. 8" barevný dotikový displej</t>
  </si>
  <si>
    <t>https://www.syntex.cz/avmatrix-pvs0403u-portable-10-1-inch-4-ch-sdi-hdmi-video-switcher?gad=1&amp;gclid=CjwKCAjw_uGmBhBREiwAeOfsd0m_KcWFc-TlYFTyW0uSswrrfY3pS-dudjCPufBy4cMtMs6IzXH6MRoCwLAQAvD_BwE</t>
  </si>
  <si>
    <t>3x HDMI (možne SDI)</t>
  </si>
  <si>
    <t>Baterie 100 mAh</t>
  </si>
  <si>
    <t>Slot pro kartu SD</t>
  </si>
  <si>
    <t>Podporované formáty H.264</t>
  </si>
  <si>
    <t>Slot pro SIM</t>
  </si>
  <si>
    <t>Podpora 1080P</t>
  </si>
  <si>
    <t>Maximální přípustná cena vč. DPH nepřesáhne 26 500,00 Kč za 1 kus</t>
  </si>
  <si>
    <t>3 x 2 kusy (Stereo) - Aktivní studiové monitory</t>
  </si>
  <si>
    <t>https://www.alza.cz/m-audio-bx8-d3-d5039702.htm</t>
  </si>
  <si>
    <t>near-field monitor</t>
  </si>
  <si>
    <t>https://www.hudebnicentrum.cz/behringer-nekkst-k8_z27868/</t>
  </si>
  <si>
    <t xml:space="preserve">Min. velikost basového reproduktoru 6" </t>
  </si>
  <si>
    <t xml:space="preserve"> </t>
  </si>
  <si>
    <t>min. 2 reproduktory</t>
  </si>
  <si>
    <t>min. 101 SPL</t>
  </si>
  <si>
    <t>Min 140W jednoho reproduktoru (280W pár)</t>
  </si>
  <si>
    <t>Maximální přípustná cena vč. DPH nepřesáhne 5 000,00 Kč za 1 kus</t>
  </si>
  <si>
    <t>1 ks - Čtecí zařízení</t>
  </si>
  <si>
    <t xml:space="preserve">https://www.shop.o-video.cz/datavideo-tp-650-cteci-zarizeni-pro-ipad-pro/d-4761 </t>
  </si>
  <si>
    <t xml:space="preserve">https://www.film-technika.com/cteci-zarizeni/desview-t22-profesionalni-cteci-zarizeni-s-21-5--monitorem/ </t>
  </si>
  <si>
    <t>Kompatibilní s Apple Ipad</t>
  </si>
  <si>
    <t>https://www.film-technika.com/cteci-zarizeni/ikan-pt-elite-pro2-tk-univerzalni-teleprompter-pro-tablety--travel-kit-/</t>
  </si>
  <si>
    <t>Samostatná konstrukce připojitelná na stativ (Čtecí zařízení nevysí na objektivu)</t>
  </si>
  <si>
    <t>Přepravní kufr součástí</t>
  </si>
  <si>
    <t>Maximální přípustná cena vč. DPH nepřesáhne 16 600,00 Kč za 1 kus</t>
  </si>
  <si>
    <t>6 ks - Aktivní redukce HDMI - SDI</t>
  </si>
  <si>
    <t xml:space="preserve">https://www.syntex.cz/seetec-sch-sdi-hdmi-cross-converter?gad=1&amp;gclid=CjwKCAjw_uGmBhBREiwAeOfsd2wPc-QhREz0tikos8lxMsr1OvMAQmHj1gnRW6oF6GjsoS_Jrd-CChoCXugQAvD_BwE </t>
  </si>
  <si>
    <t>https://www.syntex.cz/datavideo-dac-70</t>
  </si>
  <si>
    <t>https://www.amazon.com/Datavideo-DAC-70-Down-Cross-Converter/dp/B00I4ERRO6</t>
  </si>
  <si>
    <t> min. 3G-SDI</t>
  </si>
  <si>
    <t>min podpora 1080 HD</t>
  </si>
  <si>
    <t>Napájení pomocí USB-C</t>
  </si>
  <si>
    <t>Zdroj součástí balení</t>
  </si>
  <si>
    <t>Maximální přípustná cena vč. DPH nepřesáhne 2 300,00 Kč za 1 kus</t>
  </si>
  <si>
    <t>4 ks - SDI kabel 50m</t>
  </si>
  <si>
    <t>https://www.thomann.de/cz/sommer_cable_vector_plus_bnc_hd_sdi_500m.htm</t>
  </si>
  <si>
    <t>Kabel osazený BNC koenktory na obou stranách</t>
  </si>
  <si>
    <t>https://shop.klotz-ais.com/vh8l1nt.html</t>
  </si>
  <si>
    <t>Návin na bubnu</t>
  </si>
  <si>
    <r>
      <t>Impedance 75</t>
    </r>
    <r>
      <rPr>
        <sz val="10"/>
        <color theme="1"/>
        <rFont val="Calibri"/>
        <family val="2"/>
        <charset val="238"/>
      </rPr>
      <t>Ω</t>
    </r>
  </si>
  <si>
    <t>Podpora 4K/UHD</t>
  </si>
  <si>
    <t>Dělka min. 50m</t>
  </si>
  <si>
    <t>Maximální přípustná cena vč. DPH nepřesáhne 7 100 Kč za 1 kus</t>
  </si>
  <si>
    <t>5 ks - SDI kabel 3m</t>
  </si>
  <si>
    <t>https://www.thomann.de/cz/sommer_cable_vector_plus_bnc_hd_sdi_30m.htm</t>
  </si>
  <si>
    <t>https://imusicdata.cz/sommer-cable-vtgr-0300-sw-sw-3m</t>
  </si>
  <si>
    <t>3G-SDI</t>
  </si>
  <si>
    <t>Dělka min. 3m</t>
  </si>
  <si>
    <t>Maximální přípustná cena vč. DPH nepřesáhne 550,00 Kč za 1 kus</t>
  </si>
  <si>
    <t>5 ks - SDI kabel 0,6m</t>
  </si>
  <si>
    <t xml:space="preserve">https://www.thomann.de/cz/sommer_cable_vector_plus_bnc_hd_sdi_10m.htm </t>
  </si>
  <si>
    <t>https://imusicdata.cz/sommer-cable-fl59-0050-sw-sw-worldclock-05m</t>
  </si>
  <si>
    <t>Dělka min. 0,5m</t>
  </si>
  <si>
    <t>Maximální přípustná cena vč. DPH nepřesáhne 350,00 Kč za 1 kus</t>
  </si>
  <si>
    <t>1 ks - Kontrolní monitor</t>
  </si>
  <si>
    <t>https://www.cinegearpro.co.uk/products/ruige-action-at-2200hd-21-5-3g-sdi-hdmi-broadcast-director-monitor-case-kit</t>
  </si>
  <si>
    <t>Min. velikost 21,5"</t>
  </si>
  <si>
    <t>https://www.syntex.cz/lilliput-bm280-4k-carry-on-4k-monitor-v-mount?gad=1&amp;gclid=CjwKCAjwvfmoBhAwEiwAG2tqzFRXY5QWfVa2iisXgCvtEesTa9gU18PNfq3xCKBZH3s98RCxxm0cVBoC5o8QAvD_BwE</t>
  </si>
  <si>
    <t>min. konstrast 3000:1</t>
  </si>
  <si>
    <t>Vstupy HDMI, 3G - SDI</t>
  </si>
  <si>
    <t>Výstupy HDMI, 3G - SDI</t>
  </si>
  <si>
    <t>Zabudováno v Case</t>
  </si>
  <si>
    <t>Možnost fungování na baterii</t>
  </si>
  <si>
    <t>Sluneční clona</t>
  </si>
  <si>
    <t>Maximální přípustná cena vč. DPH nepřesáhne 21 000,00 Kč za 1 kus</t>
  </si>
  <si>
    <t>2 ks - SDI Spliter</t>
  </si>
  <si>
    <t xml:space="preserve">https://www.syntex.cz/avmatrix-sd1191-1-9-sdi-reclocking-distribution-amplifier?gad=1&amp;gclid=Cj0KCQjwoeemBhCfARIsADR2QCsC59klc9XlG81DGFtEj2cnOH3jmrnhZi9udyJcNvAZqJS-M9MZzsMaAvs1EALw_wcB </t>
  </si>
  <si>
    <t>Podpora standartu 3G SDI</t>
  </si>
  <si>
    <t>https://www.gofanco.com/12g-sdi-1x8-distribution-amplifier-splitter-pro-12gsdi8p.html</t>
  </si>
  <si>
    <t>1x SDI IN</t>
  </si>
  <si>
    <t>8x SDI OUT</t>
  </si>
  <si>
    <t>Maximální přípustná cena vč. DPH nepřesáhne 4300,00 Kč za 1 kus</t>
  </si>
  <si>
    <t>2 ks - Elektrický kabel 230V - 30m</t>
  </si>
  <si>
    <t xml:space="preserve">https://www.elektro-paloucek.cz/elektromaterial-prodluzovaci-kabely-rozdvojky-adaptery-prodluzovaci-kabely-na-bubnu-c-3_2061_2065/prodluzovak-buben-30m-4-zasuvky-230v-p-19985 </t>
  </si>
  <si>
    <t xml:space="preserve">https://www.manutan.cz/cs/mcz/prodluzovaci-kabely-na-bubnu-manutan-1500019?gclid=Cj0KCQjwoeemBhCfARIsADR2QCvQRT45TGULm0hEASj3W2ocopcYKNIp1qZ7bJQADirPsrliplIy1NAaAj6OEALw_wcB </t>
  </si>
  <si>
    <t>Pracovní napětí 230V</t>
  </si>
  <si>
    <t>https://www.elektro-materialy.cz/prodluzovaci-kabel-na-bubn-30m-3x1-5-guma-toraka</t>
  </si>
  <si>
    <t>Délka 30m</t>
  </si>
  <si>
    <t>Navin na bubnu</t>
  </si>
  <si>
    <t>4 Zásuvky</t>
  </si>
  <si>
    <t>Min. 10A</t>
  </si>
  <si>
    <t>Barva kabelu: černá</t>
  </si>
  <si>
    <t>Zásuvky typu E</t>
  </si>
  <si>
    <t>Maximální přípustná cena vč. DPH nepřesáhne 1200,00 Kč za 1 kus</t>
  </si>
  <si>
    <t>3 ks - Elektrický kabel 230V - 10m</t>
  </si>
  <si>
    <t xml:space="preserve">https://www.ledakce.cz/predlzovaci-kabel-na-bubne--4-zasuvky--10m--16a--3g1-5mm2/?gclid=Cj0KCQjwoeemBhCfARIsADR2QCsvZtUNj7Iqm5BsuvBesXG-ZcKmGqtBvLBVBfVgOtydP7rA_pWKNcsaAuW1EALw_wcB </t>
  </si>
  <si>
    <t>https://www.thomann.de/cz/varytec_cable_drum_10_m_3x15_mm.htm</t>
  </si>
  <si>
    <t>Délka 10m</t>
  </si>
  <si>
    <t>min. 4 Zásuvky</t>
  </si>
  <si>
    <t>Maximální přípustná cena vč. DPH nepřesáhne 450,00 Kč za 1 kus</t>
  </si>
  <si>
    <t>16 ks - Nabíjecí baterie</t>
  </si>
  <si>
    <t xml:space="preserve">https://www.czc.cz/varta-nabijeci-baterie-power-aa-2600-mah-4ks/265179/produkt </t>
  </si>
  <si>
    <t>Kompatibilní s nabíječkou baterií</t>
  </si>
  <si>
    <t xml:space="preserve">https://www.datart.cz/Baterie-akumulator-Eneloop-BK-3HCCE-4BE-4xAA-2450-mAh.html?gclid=Cj0KCQjwldKmBhCCARIsAP-0rfwlnJvnmt2owFV-AkhtOr8Cj2BWLUpoCCK3hzHC20bV3AIQZmCUCP8aAm9SEALw_wcB </t>
  </si>
  <si>
    <t>Velikost AA</t>
  </si>
  <si>
    <t>Ni-Mh</t>
  </si>
  <si>
    <t>min, kapacita 2400mAh</t>
  </si>
  <si>
    <t>Napětí 1,2V</t>
  </si>
  <si>
    <t>Maximální přípustná cena vč. DPH nepřesáhne 100,00 Kč za 1 kus</t>
  </si>
  <si>
    <t>2 ks - Nabíječka baterií</t>
  </si>
  <si>
    <t>https://www.conrad.cz/cs/p/isdt-n8-nabijecka-akumulatoru-nimh-nicd-nizn-li-ion-lihv-lifepo-aa-aaa-14500-10440-2576694.html?gclid=Cj0KCQjwldKmBhCCARIsAP-0rfwzRhcyo-G8M5rSf0UcKVXsY-XtnOj_9FLWvEd5xcEpsQVmooX6UvwaAgfNEALw_wcB</t>
  </si>
  <si>
    <t>Kompatibilní s nabíjecími bateriemi</t>
  </si>
  <si>
    <t>https://www.conrad.cz/cs/p/voltcraft-bc16-nabijecka-akumulatoru-nimh-li-ion-aa-aaa-9-v-2127444.html?gclid=CjwKCAjwvfmoBhAwEiwAG2tqzIEwAfTmbR6hKuJu-yQ92QIpwF3Cu_pUozASe-k_kQQ2TQEM2caNzhoC2AoQAvD_BwE</t>
  </si>
  <si>
    <t>Nabíjení baterií AA; AAA</t>
  </si>
  <si>
    <t>Min 8 nabíjecích slotů</t>
  </si>
  <si>
    <t>Dispej zobrazující stav</t>
  </si>
  <si>
    <t>Procesorem řízené nabíjení</t>
  </si>
  <si>
    <t>Funkce aktivace baterií</t>
  </si>
  <si>
    <t>Maximální přípustná cena vč. DPH nepřesáhne 2000,00 Kč za 1 kus</t>
  </si>
  <si>
    <t>1 ks - LTE wifi modem</t>
  </si>
  <si>
    <t xml:space="preserve">https://www.alza.cz/tp-link-archer-mr500-d7624952.htm </t>
  </si>
  <si>
    <t>Toto zařízení je potřebné k realizaci webinářů kde není dostatečně kvalití síťové připojení z lokální sítě a bylo by potřeba vysílat přes mobilní data.</t>
  </si>
  <si>
    <t xml:space="preserve">https://www.datart.cz/router-d-link-g416-eagle-pro-ai-ax1500-4g-smart-g416-ee-bila.html </t>
  </si>
  <si>
    <t>Standart min. 802,11ac</t>
  </si>
  <si>
    <t xml:space="preserve">https://www.datart.cz/router-asus-4g-ax56-lte-ax1800-90ig06g0-mo3110-cerny.html </t>
  </si>
  <si>
    <t xml:space="preserve">Slot pro simkartu </t>
  </si>
  <si>
    <t>Podpora mil LTE</t>
  </si>
  <si>
    <t>min. 3x1 Gbit LAN</t>
  </si>
  <si>
    <t>DHCP funkce: Server</t>
  </si>
  <si>
    <t>Rychlost 5 GHz min.  850 Mb/s</t>
  </si>
  <si>
    <t>Maximální přípustná cena vč. DPH nepřesáhne 3 300,00 Kč za 1 kus</t>
  </si>
  <si>
    <t>5 ks - HDMI kabel 15m</t>
  </si>
  <si>
    <t xml:space="preserve">https://www.czc.cz/premiumcord-opticky-fiber-kabel-ultra-high-speed-hdmi-2-1-8k-60hz-zlacene-opleteny-15m/369469/produkt?gclid=Cj0KCQjwoeemBhCfARIsADR2QCvhTtPlSDL94-gzY1HNYuy77CFwJG3JTfkNlWsSMNb66MX2oZcDUHUaAhJSEALw_wcB </t>
  </si>
  <si>
    <t xml:space="preserve">https://www.thomann.de/cz/pro_snake_aoc_hdmi_a_a_15m.htm </t>
  </si>
  <si>
    <t>HDMI typ A (19pinů) / M  - HDMI typ A (19pinů) / M</t>
  </si>
  <si>
    <t>https://www.thomann.de/cz/kramer_chdmihdmi_kabel_152m.htm</t>
  </si>
  <si>
    <t>min HDMI verze 2.0</t>
  </si>
  <si>
    <t>Barva: černá</t>
  </si>
  <si>
    <t>19žilový kabel, dvojitě stíněný, AWG26</t>
  </si>
  <si>
    <t>Délka kabelu: 15 m</t>
  </si>
  <si>
    <t>Pozlacený konektor</t>
  </si>
  <si>
    <t>Maximální přípustná cena vč. DPH nepřesáhne 1500,00 Kč za 1 kus</t>
  </si>
  <si>
    <t>5 ks - HDMI kabel 3m</t>
  </si>
  <si>
    <t xml:space="preserve">https://www.mironet.cz/premiumcord-hdmi-21-3m-propojovaci-kabel-hdmihdmi-cerna+dp454087/ </t>
  </si>
  <si>
    <t xml:space="preserve">https://www.alza.cz/vention-8k-hdmi-cable-3m-black-d7177733.htm?kampan=adwacc_prislusenstvi-pro-mt_pla_all_obecna-css_kabely---video_c_1003822___VENTk144_662762481323_~151946794962~&amp;gclid=Cj0KCQjwoeemBhCfARIsADR2QCu0NpMtziGL19P4ygeUvYRQR9Vy66FR9tdRIwvaBCI7_y0YDWZv5HoaAp2qEALw_wcB </t>
  </si>
  <si>
    <t>https://www.thomann.de/cz/kramer_c_hm_hm_10_cable_30m.htm</t>
  </si>
  <si>
    <t>Délka kabelu: 3 m</t>
  </si>
  <si>
    <t>Maximální přípustná cena vč. DPH nepřesáhne 190,00 Kč za 1 kus</t>
  </si>
  <si>
    <t>1 ks - Konferenční kamera</t>
  </si>
  <si>
    <t>https://www.mironet.cz/kandao-meeting-ultra-standard-360-cerna-4k-hdr-wifi-bt-64gb-rom-microsd-az-1000gb+dp614373/?gclid=Cj0KCQjw4bipBhCyARIsAFsieCyqiJ-a53SuFLxygtw2OsyXGzvOHdf4rivHBZCLn4fcPKMIGjRuSygaAtZiEALw_wcB</t>
  </si>
  <si>
    <t>360° kamera</t>
  </si>
  <si>
    <t>https://www.smarty.cz/Owl-3-bila-p128382?utm_source=google&amp;utm_medium=cpc&amp;utm_campaign=PLA_Audio-video&amp;utm_adgroup=z30&amp;gad_source=1&amp;gclid=Cj0KCQjw4bipBhCyARIsAFsieCwOYvhKAUlrsYSpiW54G_ZaBd45eNhnv8fj0Ib-U4rp5AKyc-kDN0kaAqWIEALw_wcB</t>
  </si>
  <si>
    <t>min. 8 mikrofonů</t>
  </si>
  <si>
    <t>Min. rozlišení videa: Full HD (1920 × 1080)</t>
  </si>
  <si>
    <t>Vestavěný reproduktor</t>
  </si>
  <si>
    <t>Připojení pomocí USB</t>
  </si>
  <si>
    <t>Dálková ovladač součastí</t>
  </si>
  <si>
    <t>Automatické zabrání (fokus) na mluvící osobu</t>
  </si>
  <si>
    <t>Interní záznam na SD kartu</t>
  </si>
  <si>
    <t>Maximální přípustná cena vč. DPH nepřesáhne 25000,00 Kč za 1 kus</t>
  </si>
  <si>
    <r>
      <t xml:space="preserve">Poznámka: Výrobky musí splňovat </t>
    </r>
    <r>
      <rPr>
        <b/>
        <u/>
        <sz val="14"/>
        <color rgb="FFFF0000"/>
        <rFont val="Calibri"/>
        <family val="2"/>
        <charset val="238"/>
        <scheme val="minor"/>
      </rPr>
      <t>všechny</t>
    </r>
    <r>
      <rPr>
        <b/>
        <sz val="14"/>
        <color rgb="FFFF0000"/>
        <rFont val="Calibri"/>
        <family val="2"/>
        <charset val="238"/>
        <scheme val="minor"/>
      </rPr>
      <t xml:space="preserve"> zadavatelem požadované technické parametry včetně stanovené max. přípustné ceny, jinak bude dodavatel vyloučen.</t>
    </r>
  </si>
  <si>
    <t>stativ</t>
  </si>
  <si>
    <t>https://www.fotoskoda.cz/velbon-638-videomate-stativ/</t>
  </si>
  <si>
    <t>Kruhové světlo</t>
  </si>
  <si>
    <t>https://www.film-technika.com/kruhova-svetla-ring-light/14--20w-kruhove-ringlight-led-svetlo-stativ/</t>
  </si>
  <si>
    <t>fotoaparát, kamera</t>
  </si>
  <si>
    <t>https://www.czc.cz/sony-zv-1/288954/produkt?gclid=Cj0KCQjwhY-aBhCUARIsALNIC07L9cGL4TVrfYMZRlBeBGYaMOekdFpw7P40AEWTR6liA_GDL1TZtwwaAslxEALw_wcB</t>
  </si>
  <si>
    <t>Další přislušenství (kabely, baterie, sd karta, čtečka karet, kufr, brašna...)</t>
  </si>
  <si>
    <t>14 ks -  AI PTZ kamera</t>
  </si>
  <si>
    <t>https://www.thomann.de/cz/obsbot_tiny_2.htm</t>
  </si>
  <si>
    <t>K tomuhle produktu nejsou moc alternativy…</t>
  </si>
  <si>
    <t>https://www.alza.cz/logitech-ptz-pro-2-camera-d5124501.htm?o=1</t>
  </si>
  <si>
    <t>Snímač Sony 1/1.5''</t>
  </si>
  <si>
    <t>USB-C 3.0</t>
  </si>
  <si>
    <t>4K UHD rozlišení</t>
  </si>
  <si>
    <t>4x digital zoom</t>
  </si>
  <si>
    <t>1/4'' závit</t>
  </si>
  <si>
    <t>držák na monitor</t>
  </si>
  <si>
    <t>FOV D: 85,5 °, H: 72,9 °</t>
  </si>
  <si>
    <t>Sledování řečníka pomocí UI</t>
  </si>
  <si>
    <t>Podpora desk mode</t>
  </si>
  <si>
    <t>Maximální přípustná cena vč. DPH nepřesáhne 9 000 Kč za 1 ks</t>
  </si>
  <si>
    <t>14 ks setů - Mikrofon - bezdrátový</t>
  </si>
  <si>
    <t>https://www.megapixel.cz/rode-bezdratovy-set-wireless-go-ii</t>
  </si>
  <si>
    <t>Výdrž baterie min. 6 h</t>
  </si>
  <si>
    <t>Přepánatelný režim MONO /STEREO</t>
  </si>
  <si>
    <t>Interní záznan zvuku ve vysílačích</t>
  </si>
  <si>
    <t>Zvuková kart v přijímači</t>
  </si>
  <si>
    <t xml:space="preserve">Maximální přípustná cena vč. DPH nepřesáhne 7 500,00 Kč za 1 ks </t>
  </si>
  <si>
    <t>Snímač min. 8,2 mil. efektivních pixelů</t>
  </si>
  <si>
    <t>Snímač min. 1/2,5"</t>
  </si>
  <si>
    <t>Optický zoom min.12x</t>
  </si>
  <si>
    <t>Záznam 4K při min. 30p</t>
  </si>
  <si>
    <t>5 osý Optický stabilizátor</t>
  </si>
  <si>
    <t>8 bit záznam ve 4K</t>
  </si>
  <si>
    <t>Dotykový display min. 3,5"</t>
  </si>
  <si>
    <t>Rozhranní video min. HDMI 2.0 a 3G-SDI</t>
  </si>
  <si>
    <t>Výdrž na baterii min. 4 h</t>
  </si>
  <si>
    <t>Hmotnost do 2,6 kg</t>
  </si>
  <si>
    <t>Maximální přípustná cena vč. DPH nepřesáhne 40000,00 Kč za 1 ks</t>
  </si>
  <si>
    <t>Náhradní baterie ke kameře je nutná aby bylo možné provozovat kameru i po dobu kdy se nabíjí záložní baterie</t>
  </si>
  <si>
    <t>Baterie kompatibilní s dodanými profesionálními kamerami</t>
  </si>
  <si>
    <t xml:space="preserve">Maximální přípustná cena vč. DPH nepřesáhne 7359 Kč za 1 ks </t>
  </si>
  <si>
    <t xml:space="preserve">Maximální přípustná cena vč. DPH nepřesáhne 8 352,00 Kč za 1 ks </t>
  </si>
  <si>
    <t xml:space="preserve">Maximální přípustná cena vč. DPH nepřesáhne 3 356,00 Kč za 1 ks </t>
  </si>
  <si>
    <t>Maximální přípustná cena  vč. DPH nepřesáhne 34 538,00 Kč za 1 ks</t>
  </si>
  <si>
    <t xml:space="preserve">2 sety - Mikrofon bezdrátový  </t>
  </si>
  <si>
    <t xml:space="preserve">Maximální přípustná cena vč. DPH nepřesáhne 10 622,00 Kč za 1 ks </t>
  </si>
  <si>
    <t xml:space="preserve">6 ks - Mikrofon klopový </t>
  </si>
  <si>
    <t xml:space="preserve">Maximální přípustná cena vč. DPH nepřesáhne 2389,00 Kč za 1 ks </t>
  </si>
  <si>
    <t xml:space="preserve">1 ks - Mikrofon bezdrátový reportážní </t>
  </si>
  <si>
    <t>Maximální přípustná cena vč. DPH nepřesáhne 21 520,00 Kč</t>
  </si>
  <si>
    <t xml:space="preserve">1 ks - Ruční mikrofon bezdrátový reportážní </t>
  </si>
  <si>
    <t>Maximální přípustná cena vč. DPH nepřesáhne 16 493,00 Kč</t>
  </si>
  <si>
    <t xml:space="preserve">Maximální přípustná cena vč. DPH nepřesáhne 631,00 Kč za 1 ks </t>
  </si>
  <si>
    <t xml:space="preserve">Maximální přípustná cena vč. DPH nepřesáhne 62,00 Kč za 1 ks </t>
  </si>
  <si>
    <t xml:space="preserve">Maximální přípustná cena vč. DPH nepřesáhne 10 489,00 Kč za 1 ks </t>
  </si>
  <si>
    <t>Stativy na světla</t>
  </si>
  <si>
    <t xml:space="preserve">Maximální přípustná cena vč. DPH nepřesáhne 8770,00 Kč za 1 ks </t>
  </si>
  <si>
    <t xml:space="preserve">Maximální přípustná cena vč. DPH nepřesáhne 533,00 Kč za 1 ks </t>
  </si>
  <si>
    <t>2 ks - Adaptér pro připojení kamery k PC (HDMI to USB)</t>
  </si>
  <si>
    <t xml:space="preserve">Maximální přípustná cena vč. DPH nepřesáhne 4 080,00 Kč za 1 ks </t>
  </si>
  <si>
    <t xml:space="preserve">Maximální přípustná cena vč. DPH nepřesáhne 3 890,00 Kč za 1 ks </t>
  </si>
  <si>
    <t xml:space="preserve">Maximální přípustná cena vč. DPH nepřesáhne 7 862,00 Kč za 1 ks </t>
  </si>
  <si>
    <t xml:space="preserve">Maximální přípustná cena vč. DPH nepřesáhne 1 216,00 Kč za 1 ks </t>
  </si>
  <si>
    <t xml:space="preserve">Maximální přípustná cena vč. DPH nepřesáhne 17 770,00 Kč za 1 ks </t>
  </si>
  <si>
    <t xml:space="preserve">1 ks - Výměnné pozadí - Whitescreen </t>
  </si>
  <si>
    <t xml:space="preserve">Maximální přípustná cena vč. DPH nepřesáhne 7 826,00 Kč za 1 ks </t>
  </si>
  <si>
    <t xml:space="preserve">Maximální přípustná cena vč. DPH nepřesáhne 15 808,00 Kč za 1 ks </t>
  </si>
  <si>
    <t xml:space="preserve">Maximální přípustná cena vč. DPH nepřesáhne 13 082,00 Kč za 1 ks </t>
  </si>
  <si>
    <t xml:space="preserve">Maximální přípustná cena vč. DPH nepřesáhne 31 108,00 Kč za 1 ks </t>
  </si>
  <si>
    <t>Nabíječka se čtyřmi sloty</t>
  </si>
  <si>
    <t xml:space="preserve">Maximální přípustná cena vč. DPH nepřesáhne 3 166,00 Kč za 1 set </t>
  </si>
  <si>
    <t>Maximální přípustná cena vč. DPH nepřesáhne 1 537,00 Kč za 1kus</t>
  </si>
  <si>
    <t>Maximální přípustná cena vč. DPH nepřesáhne 644,00 Kč za 1kus</t>
  </si>
  <si>
    <t>Maximální přípustná cena vč. DPH nepřesáhne 33 739,00 Kč za 1kus</t>
  </si>
  <si>
    <t>1 ks - TALLY LIGHT SYSTEM (4 X TALLY LAMPS)</t>
  </si>
  <si>
    <t>Maximální přípustná cena vč. DPH nepřesáhne 16 810,00 Kč za 1kus</t>
  </si>
  <si>
    <t>min. 4x 3G-SDI výstupy</t>
  </si>
  <si>
    <t>záznamy ve formátu H.264</t>
  </si>
  <si>
    <t>možnost tvorby maker</t>
  </si>
  <si>
    <t>Možnost nastavení jedotlivývh výstupu (AUX)</t>
  </si>
  <si>
    <t>Možnost záznamu na externí disk</t>
  </si>
  <si>
    <t>Maximální přípustná cena vč. DPH nepřesáhne 40 000,00 Kč za 1 kus</t>
  </si>
  <si>
    <t xml:space="preserve">1ks - Case na video střižnu (přepravní obal) </t>
  </si>
  <si>
    <t>Kompatibilní s SDI video střižnou</t>
  </si>
  <si>
    <t>Možnost integrovaného monitoru</t>
  </si>
  <si>
    <t>Další úložný prostor pro techniku casu</t>
  </si>
  <si>
    <t>Ochrana techniky při manipulaci</t>
  </si>
  <si>
    <t>1 ks - Kontrolní monitor pro SDI video střižnu</t>
  </si>
  <si>
    <t>Kompatibilní  k vestavbě do casu videostřižny</t>
  </si>
  <si>
    <t>Min. rozlišení Full HD</t>
  </si>
  <si>
    <t>Maximální přípustná cena vč. DPH nepřesáhne 25 761,00 Kč za 1 kus</t>
  </si>
  <si>
    <t>4ks - Aktivní studiové monitory</t>
  </si>
  <si>
    <t xml:space="preserve">Min. velikost basového reproduktoru 5" </t>
  </si>
  <si>
    <t>Min 120W jednoho reproduktoru (240W pár)</t>
  </si>
  <si>
    <t>Maximální přípustná cena vč. DPH nepřesáhne 4 249,00 Kč za 1 kus</t>
  </si>
  <si>
    <t>Maximální přípustná cena vč. DPH nepřesáhne 22 447,00 Kč za 1 kus</t>
  </si>
  <si>
    <t>min. 3G-SDI</t>
  </si>
  <si>
    <t>Bidirectional</t>
  </si>
  <si>
    <t>Maximální přípustná cena vč. DPH nepřesáhne 6 116,00 Kč za 1 kus</t>
  </si>
  <si>
    <t>Maximální přípustná cena vč. DPH nepřesáhne 8 384 Kč za 1 kus</t>
  </si>
  <si>
    <t>6 ks - SDI kabel 3m</t>
  </si>
  <si>
    <t>Maximální přípustná cena vč. DPH nepřesáhne 597,00 Kč za 1 kus</t>
  </si>
  <si>
    <t>6 ks - SDI kabel 0,6m</t>
  </si>
  <si>
    <t>Maximální přípustná cena vč. DPH nepřesáhne 429,00 Kč za 1 kus</t>
  </si>
  <si>
    <t>Maximální přípustná cena vč. DPH nepřesáhne 29 037,00 Kč za 1 kus</t>
  </si>
  <si>
    <t>Maximální přípustná cena vč. DPH nepřesáhne 5 974,00 Kč za 1 kus</t>
  </si>
  <si>
    <t>Maximální přípustná cena vč. DPH nepřesáhne 2006,00 Kč za 1 kus</t>
  </si>
  <si>
    <t>Maximální přípustná cena vč. DPH nepřesáhne 568,00 Kč za 1 kus</t>
  </si>
  <si>
    <t>4ks - Nabíjecí baterie</t>
  </si>
  <si>
    <t>Maximální přípustná cena vč. DPH nepřesáhne 406,00 Kč za 1 kus</t>
  </si>
  <si>
    <t>Maximální přípustná cena vč. DPH nepřesáhne 1523,00 Kč za 1 kus</t>
  </si>
  <si>
    <t>Maximální přípustná cena vč. DPH nepřesáhne 3 441,00 Kč za 1 kus</t>
  </si>
  <si>
    <t>Maximální přípustná cena vč. DPH nepřesáhne 1623,00 Kč za 1 kus</t>
  </si>
  <si>
    <t>Maximální přípustná cena vč. DPH nepřesáhne 324,00 Kč za 1 kus</t>
  </si>
  <si>
    <t>Maximální přípustná cena vč. DPH nepřesáhne 30 296,00 Kč za 1 kus</t>
  </si>
  <si>
    <t>1 ks -  AI PTZ kamera</t>
  </si>
  <si>
    <t>Sledování řečníka pomocí AI</t>
  </si>
  <si>
    <t>Maximální přípustná cena vč. DPH nepřesáhne 10 786 Kč za 1 ks</t>
  </si>
  <si>
    <t>1 ks -  Tripod Dolly</t>
  </si>
  <si>
    <t>Kompatibilní se stativem</t>
  </si>
  <si>
    <t>Skládatelné</t>
  </si>
  <si>
    <t>Min. zatížení 13kg</t>
  </si>
  <si>
    <t>Hmotnost max 2kg</t>
  </si>
  <si>
    <t>Maximální přípustná cena vč. DPH nepřesáhne 3498 Kč za 1 ks</t>
  </si>
  <si>
    <t>https://www.fotoskoda.cz/canon-xa15-bp-820-power-kit/#/tab/description</t>
  </si>
  <si>
    <t>https://www.fotoskoda.cz/canon-xa50/</t>
  </si>
  <si>
    <t>https://www.alza.cz/panasonic-hc-x2000-d5769010.htm?kampan=adwdfv_digitalni-foto-video_pla_all_obecna_kamery_c_1003829___OP281a_599279283803_~136473251029~&amp;gclid=Cj0KCQiA6vaqBhCbARIsACF9M6leYXX6NiGbAA6uilgU46c2Yl5cxp4eeOQ2N3Vps2JR1e5h_vbO2DQaAl26EALw_wcB</t>
  </si>
  <si>
    <t>https://www.shop.o-video.cz/camgear-elite-8-ms-al-system/d-6118/d-6119</t>
  </si>
  <si>
    <t>https://www.syntex.cz/sachtler-sa-0373a-tripod-system</t>
  </si>
  <si>
    <t xml:space="preserve">https://www.levne-baterky.cz/Green-Cell-nabijecka-s-rychlym-nabijenim-Ultra-Charge-a-Smart-Charge-5xUSB-52W-d7792.htm </t>
  </si>
  <si>
    <t>https://www.syntex.cz/blackmagic-design-atem-sdi-extreme-iso?gad_source=1&amp;gclid=Cj0KCQiApOyqBhDlARIsAGfnyMpLCtFpBHV1n_LjYYy7R64XZOCHDLxnErVFCqrn30iGP0WEJCX0duAaAg0wEALw_wcB</t>
  </si>
  <si>
    <t>https://www.syntex.cz/blackmagic-design-atem-television-studio-hd8#popis</t>
  </si>
  <si>
    <t>https://www.syntex.cz/datavideo-seb-1200</t>
  </si>
  <si>
    <t>https://www.pocketvideostudiony.com/product/atem-mini-extreme-case-m1022022-sdi-xlr/11?cs=true&amp;cst=custom</t>
  </si>
  <si>
    <t>https://bss-streamingservice.de/en/product/configure-your-bss-case-for-atem-extreme-sdi/</t>
  </si>
  <si>
    <t>https://www.gklivecases.com/products-1</t>
  </si>
  <si>
    <t>https://www.shop.o-video.cz/seetec-lut215-21-5-inch/d-7646</t>
  </si>
  <si>
    <t>https://www.shop.o-video.cz/seetec-monitor-4k156-9hsd-15-6-inch/d-8070</t>
  </si>
  <si>
    <t>https://www.thomann.de/cz/blackmagic_design_smartview_4k_v2.htm?glp=1&amp;gad_source=1&amp;gclid=CjwKCAiAjfyqBhAsEiwA-UdzJJsYT4L3GiO_N96LKdm9e2Y_QYdJZY15h4veBTcXqxyS1iiUPJGa8xoCplQQAvD_BwE</t>
  </si>
  <si>
    <t>https://www.megapixel.cz/yololiv-yolobox-pro-prenosne-zarizeni-pro-live-streaming?gad_source=1&amp;gclid=Cj0KCQiA6vaqBhCbARIsACF9M6lYRm4znytEFNGBANhlVdkAEE1ly9v_fQPybNdpviWTVCtwGUwlHbYaAg7NEALw_wcB</t>
  </si>
  <si>
    <t>Balení po 4 usech</t>
  </si>
  <si>
    <t>https://www.fotori.cz/eshop/smallrig-3986-universal-tripod-dolly?gclid=CjwKCAiAjfyqBhAsEiwA-UdzJBNq5XWqtHl-0cbR7l2fzcKAAyNiKCjuZreBU-6wVy6OkIFbL09BAhoC5icQAvD_BwE</t>
  </si>
  <si>
    <t>https://www.syntex.cz/libec-dl-2rb?gad_source=1&amp;gclid=CjwKCAiAjfyqBhAsEiwA-UdzJMzNL2Blqib4Oz65hoJ3NpT5Oe_Y_zTaKbUl9PZvhOUcgi95AehkYRoCn9IQAvD_BwE</t>
  </si>
  <si>
    <t>https://www.syntex.cz/libec-dl-3rb?gad_source=1&amp;gclid=CjwKCAiAjfyqBhAsEiwA-UdzJH7ehbO74fNs6eVptYio9Cytt4FIgaxV0clwpdu_g5j_tFJi2_b2jxoCNqAQAvD_BwE</t>
  </si>
  <si>
    <t>https://www.alza.cz/logitech-ptz-pro-2-camera-sleva-d5630489.htm?kampan=adwacc_prislusenstvi-pro-it-tv_pla_all_obecna-css_webkamery_c_1003822___JS046a4a_newish_456135983244_~109587573987~&amp;gclid=Cj0KCQjwoeemBhCfARIsADR2QCtu6Yb2dTK6ZWfxH1bUUovLyVSKhZpVmVMD1qvuyfTCC2nD2dSzSA8aAurSEALw_wcB</t>
  </si>
  <si>
    <t>1ks - Stativ</t>
  </si>
  <si>
    <t>https://www.fotoskoda.cz/manfrotto-mk290lta3-v/</t>
  </si>
  <si>
    <t>https://www.fotoskoda.cz/vanguard-veo-2-pro-263av-video-stativ/</t>
  </si>
  <si>
    <t>Váha - max. 2 kg</t>
  </si>
  <si>
    <t>Maximální přípustná cena  vč. DPH nepřesáhne 2 500,00 Kč za 1 ks</t>
  </si>
  <si>
    <t>1ks - Kruhové světlo</t>
  </si>
  <si>
    <t>https://www.alza.cz/kingjoy-r219-kruhove-svetlo-d6366779.htm?kampan=adwdfv_digitalni-foto-video_pla_all_obecna_ostatni_c_1003829___KJ150a10_599279283782_~136473250509~&amp;gclid=Cj0KCQjwoeemBhCfARIsADR2QCt5ZyUKcq-UvT0razJ8ADLqZL6XWv0nS4No3xZxc3WCqxfUKw1WiKgaAhgQEALw_wcB</t>
  </si>
  <si>
    <t>https://www.alza.cz/elgato-ring-light-d6164177.htm</t>
  </si>
  <si>
    <t>Průměr min 17"</t>
  </si>
  <si>
    <t>https://www.alza.cz/nanlite-halo-16-led-kruhove-svetlo-d5835988.htm</t>
  </si>
  <si>
    <t>Teplota barev 3200K - 6500K</t>
  </si>
  <si>
    <t>Adapter součástí</t>
  </si>
  <si>
    <t>min výkon 45W</t>
  </si>
  <si>
    <t xml:space="preserve">Maximální přípustná cena vč. DPH nepřesáhne2 000,00 Kč za 1 ks </t>
  </si>
  <si>
    <t>cheme</t>
  </si>
  <si>
    <t>přrdpokládáná cena toho co můžeme mít</t>
  </si>
  <si>
    <t>přrdpokládáná cena toho co můžeme mít celkem</t>
  </si>
  <si>
    <t>Rozdíl cen</t>
  </si>
  <si>
    <t xml:space="preserve">Profesionální videokamera </t>
  </si>
  <si>
    <t>Náhradní baterie do kamery</t>
  </si>
  <si>
    <t>SD karta</t>
  </si>
  <si>
    <t xml:space="preserve">Mikrofon bezdrátový  </t>
  </si>
  <si>
    <t xml:space="preserve">Mikrofon klopový </t>
  </si>
  <si>
    <t xml:space="preserve">Mikrofon bezdrátový reportážní </t>
  </si>
  <si>
    <t xml:space="preserve">Ruční mikrofon bezdrátový reportážní </t>
  </si>
  <si>
    <t xml:space="preserve">Přepravní obal </t>
  </si>
  <si>
    <t xml:space="preserve">Set trvalá video světla </t>
  </si>
  <si>
    <t xml:space="preserve">Adaptér pro připojení kamery k PC (HDMI to USB) </t>
  </si>
  <si>
    <t>RGB světlo (meč)</t>
  </si>
  <si>
    <t>Protivětrná ochrana mikrofonu (DeadCat)</t>
  </si>
  <si>
    <t>Kompletní panoramatický set pozadí - Greenscreen</t>
  </si>
  <si>
    <t xml:space="preserve">Výměnné pozadí - Whitescreen </t>
  </si>
  <si>
    <t>Náhledový monitor na kameru</t>
  </si>
  <si>
    <t>Nabíječka pro baterie Sony NP-F</t>
  </si>
  <si>
    <t xml:space="preserve">TALLY LIGHT SYSTEM (4 X TALLY LAMPS) </t>
  </si>
  <si>
    <t>SDI video střižna</t>
  </si>
  <si>
    <t>https://www.megapixel.cz/blackmagic-design-atem-television-studio-hd8-iso?gad_source=1&amp;gclid=CjwKCAiAjfyqBhAsEiwA-UdzJBLnYDhYvdF521z1wULbVTo9LnjQZKFxO9Ek9WVpcrEYUHXik3GtSxoC0ScQAvD_BwE</t>
  </si>
  <si>
    <t xml:space="preserve">Case na video střižnu (přepravní obal) </t>
  </si>
  <si>
    <t>Kontrolní monitor pro SDI video střižnu</t>
  </si>
  <si>
    <t xml:space="preserve">HDMI video střižna </t>
  </si>
  <si>
    <t>Aktivní studiové monitory</t>
  </si>
  <si>
    <t xml:space="preserve">Aktivní redukce HDMI – SDI </t>
  </si>
  <si>
    <t>AI PTZ kamera</t>
  </si>
  <si>
    <t>Tripod Dolly</t>
  </si>
  <si>
    <t>Zboží</t>
  </si>
  <si>
    <t xml:space="preserve">Požadovaný počet kusů </t>
  </si>
  <si>
    <r>
      <t>Cena celkem:</t>
    </r>
    <r>
      <rPr>
        <sz val="9"/>
        <rFont val="Verdana"/>
        <family val="2"/>
        <charset val="238"/>
      </rPr>
      <t> </t>
    </r>
  </si>
  <si>
    <r>
      <t> </t>
    </r>
    <r>
      <rPr>
        <sz val="9"/>
        <rFont val="Verdana"/>
        <family val="2"/>
        <charset val="238"/>
      </rPr>
      <t> </t>
    </r>
  </si>
  <si>
    <t>Příloha č. 5 ZD – Stanovení cenové nabídky</t>
  </si>
  <si>
    <t>Jednotková cena Kč bez DPH za 1 ks</t>
  </si>
  <si>
    <t xml:space="preserve">Celková cena Kč bez DPH </t>
  </si>
  <si>
    <t xml:space="preserve">Cena každé jednotlivé položky uvedené v tabulce nesmí překročit částku 40.000 Kč vč. DPH. </t>
  </si>
  <si>
    <t>Celková cena v Kč bez DPH nesmí překročit částku 855.431,40 Kč (1.035.072 Kč vč. DPH).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</si>
</sst>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4" formatCode="_-* #,##0.00\ &quot;Kč&quot;_-;\-* #,##0.00\ &quot;Kč&quot;_-;_-* &quot;-&quot;??\ &quot;Kč&quot;_-;_-@_-"/>
    <numFmt numFmtId="43" formatCode="_-* #,##0.00_-;\-* #,##0.00_-;_-* &quot;-&quot;??_-;_-@_-"/>
    <numFmt numFmtId="164" formatCode="#,##0.00\ &quot;Kč&quot;"/>
    <numFmt numFmtId="165" formatCode="_-* #,##0.00\ [$Kč-405]_-;\-* #,##0.00\ [$Kč-405]_-;_-* &quot;-&quot;??\ [$Kč-405]_-;_-@_-"/>
    <numFmt numFmtId="166" formatCode="_-* #,##0\ [$€-1]_-;\-* #,##0\ [$€-1]_-;_-* &quot;-&quot;??\ [$€-1]_-;_-@_-"/>
    <numFmt numFmtId="167" formatCode="_-[$$-409]* #,##0_ ;_-[$$-409]* \-#,##0\ ;_-[$$-409]* &quot;-&quot;??_ ;_-@_ "/>
    <numFmt numFmtId="168" formatCode="_-* #,##0\ [$Kč-405]_-;\-* #,##0\ [$Kč-405]_-;_-* &quot;-&quot;??\ [$Kč-405]_-;_-@_-"/>
    <numFmt numFmtId="169" formatCode="_-* #,##0.00\ [$€-1]_-;\-* #,##0.00\ [$€-1]_-;_-* &quot;-&quot;??\ [$€-1]_-;_-@_-"/>
    <numFmt numFmtId="170" formatCode="_-[$£-809]* #,##0.00_-;\-[$£-809]* #,##0.00_-;_-[$£-809]* &quot;-&quot;??_-;_-@_-"/>
    <numFmt numFmtId="171" formatCode="_-[$$-409]* #,##0.00_ ;_-[$$-409]* \-#,##0.00\ ;_-[$$-409]* &quot;-&quot;??_ ;_-@_ "/>
    <numFmt numFmtId="175" formatCode="_-* #,##0.00_-;\-* #,##0.00_-;_-* &quot;-&quot;??_-;_-@_-"/>
  </numFmts>
  <fonts count="45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rgb="FFFF0000"/>
      <name val="Calibri"/>
      <family val="2"/>
      <charset val="238"/>
      <scheme val="minor"/>
    </font>
    <font>
      <strike/>
      <sz val="11"/>
      <color theme="1"/>
      <name val="Calibri"/>
      <family val="2"/>
      <charset val="238"/>
      <scheme val="minor"/>
    </font>
    <font>
      <strike/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b/>
      <strike/>
      <sz val="11"/>
      <color rgb="FFFF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1"/>
    </font>
    <font>
      <sz val="10"/>
      <color theme="1"/>
      <name val="Verdana"/>
      <family val="2"/>
      <charset val="238"/>
    </font>
    <font>
      <b/>
      <sz val="14"/>
      <color rgb="FFFF0000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0"/>
      <name val="Verdana"/>
      <family val="2"/>
      <charset val="238"/>
    </font>
    <font>
      <sz val="10"/>
      <name val="Verdana"/>
      <family val="2"/>
      <charset val="238"/>
    </font>
    <font>
      <b/>
      <sz val="10"/>
      <color theme="1"/>
      <name val="Verdana"/>
      <family val="2"/>
      <charset val="238"/>
    </font>
    <font>
      <b/>
      <sz val="10"/>
      <color indexed="10"/>
      <name val="Verdana"/>
      <family val="2"/>
      <charset val="238"/>
    </font>
    <font>
      <b/>
      <sz val="10"/>
      <color indexed="8"/>
      <name val="Verdana"/>
      <family val="2"/>
      <charset val="238"/>
    </font>
    <font>
      <b/>
      <i/>
      <sz val="10"/>
      <color indexed="8"/>
      <name val="Verdana"/>
      <family val="2"/>
      <charset val="238"/>
    </font>
    <font>
      <i/>
      <sz val="10"/>
      <color theme="1"/>
      <name val="Verdana"/>
      <family val="2"/>
      <charset val="238"/>
    </font>
    <font>
      <b/>
      <u/>
      <sz val="10"/>
      <color rgb="FFFF0000"/>
      <name val="Verdana"/>
      <family val="2"/>
      <charset val="238"/>
    </font>
    <font>
      <sz val="10"/>
      <color theme="1"/>
      <name val="Calibri"/>
      <family val="2"/>
      <charset val="238"/>
    </font>
    <font>
      <vertAlign val="superscript"/>
      <sz val="10"/>
      <color theme="1"/>
      <name val="Verdana"/>
      <family val="2"/>
      <charset val="238"/>
    </font>
    <font>
      <u/>
      <sz val="10"/>
      <color theme="10"/>
      <name val="Verdana"/>
      <family val="2"/>
      <charset val="238"/>
    </font>
    <font>
      <sz val="10"/>
      <color rgb="FF666666"/>
      <name val="Verdana"/>
      <family val="2"/>
      <charset val="238"/>
    </font>
    <font>
      <sz val="10"/>
      <color rgb="FF000000"/>
      <name val="Verdana"/>
      <family val="2"/>
      <charset val="238"/>
    </font>
    <font>
      <b/>
      <sz val="10"/>
      <color rgb="FF000000"/>
      <name val="Verdana"/>
      <family val="2"/>
      <charset val="238"/>
    </font>
    <font>
      <b/>
      <sz val="10"/>
      <color rgb="FFFF0000"/>
      <name val="Verdana"/>
      <family val="2"/>
      <charset val="238"/>
    </font>
    <font>
      <b/>
      <i/>
      <sz val="10"/>
      <color rgb="FF000000"/>
      <name val="Verdana"/>
      <family val="2"/>
      <charset val="238"/>
    </font>
    <font>
      <i/>
      <sz val="10"/>
      <color rgb="FF000000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i/>
      <sz val="10"/>
      <name val="Verdana"/>
      <family val="2"/>
      <charset val="238"/>
    </font>
    <font>
      <sz val="10"/>
      <color theme="1"/>
      <name val="Verdana"/>
      <family val="2"/>
      <charset val="238"/>
    </font>
    <font>
      <sz val="10"/>
      <color rgb="FFFF0000"/>
      <name val="Verdana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9"/>
      <color rgb="FF000000"/>
      <name val="Helvetica"/>
      <charset val="1"/>
    </font>
    <font>
      <b/>
      <sz val="9"/>
      <name val="Verdana"/>
      <family val="2"/>
      <charset val="238"/>
    </font>
    <font>
      <sz val="9"/>
      <name val="Verdana"/>
      <family val="2"/>
      <charset val="238"/>
    </font>
    <font>
      <b/>
      <sz val="12"/>
      <color rgb="FFFF0000"/>
      <name val="Arial"/>
      <family val="2"/>
      <charset val="238"/>
    </font>
  </fonts>
  <fills count="2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8EAADB"/>
        <bgColor indexed="64"/>
      </patternFill>
    </fill>
    <fill>
      <patternFill patternType="solid">
        <fgColor rgb="FF538DD5"/>
        <bgColor indexed="64"/>
      </patternFill>
    </fill>
    <fill>
      <patternFill patternType="solid">
        <fgColor rgb="FFD9E2F3"/>
        <bgColor indexed="64"/>
      </patternFill>
    </fill>
  </fills>
  <borders count="36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44" fontId="5" fillId="0" borderId="0" applyFont="0" applyFill="0" applyBorder="0" applyAlignment="0" applyProtection="0"/>
    <xf numFmtId="175" fontId="5" fillId="0" borderId="0" applyFont="0" applyFill="0" applyBorder="0" applyAlignment="0" applyProtection="0"/>
  </cellStyleXfs>
  <cellXfs count="215">
    <xf numFmtId="0" fontId="0" fillId="0" borderId="0" xfId="0"/>
    <xf numFmtId="0" fontId="2" fillId="0" borderId="0" xfId="0" applyFont="1"/>
    <xf numFmtId="0" fontId="1" fillId="0" borderId="0" xfId="1"/>
    <xf numFmtId="0" fontId="0" fillId="2" borderId="0" xfId="0" applyFill="1"/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3" borderId="0" xfId="0" applyFont="1" applyFill="1"/>
    <xf numFmtId="0" fontId="0" fillId="3" borderId="0" xfId="0" applyFill="1"/>
    <xf numFmtId="0" fontId="0" fillId="3" borderId="0" xfId="0" applyFill="1" applyAlignment="1">
      <alignment wrapText="1"/>
    </xf>
    <xf numFmtId="0" fontId="2" fillId="3" borderId="0" xfId="0" applyFont="1" applyFill="1" applyAlignment="1">
      <alignment wrapText="1"/>
    </xf>
    <xf numFmtId="165" fontId="3" fillId="0" borderId="0" xfId="0" applyNumberFormat="1" applyFont="1"/>
    <xf numFmtId="168" fontId="0" fillId="0" borderId="0" xfId="0" applyNumberFormat="1"/>
    <xf numFmtId="169" fontId="3" fillId="0" borderId="0" xfId="0" applyNumberFormat="1" applyFont="1"/>
    <xf numFmtId="0" fontId="0" fillId="0" borderId="3" xfId="0" applyBorder="1"/>
    <xf numFmtId="165" fontId="0" fillId="0" borderId="4" xfId="0" applyNumberFormat="1" applyBorder="1"/>
    <xf numFmtId="0" fontId="0" fillId="0" borderId="5" xfId="0" applyBorder="1"/>
    <xf numFmtId="165" fontId="0" fillId="0" borderId="6" xfId="0" applyNumberFormat="1" applyBorder="1"/>
    <xf numFmtId="0" fontId="1" fillId="2" borderId="0" xfId="1" applyFill="1"/>
    <xf numFmtId="165" fontId="3" fillId="2" borderId="0" xfId="0" applyNumberFormat="1" applyFont="1" applyFill="1"/>
    <xf numFmtId="168" fontId="0" fillId="2" borderId="0" xfId="0" applyNumberFormat="1" applyFill="1"/>
    <xf numFmtId="166" fontId="3" fillId="0" borderId="0" xfId="0" applyNumberFormat="1" applyFont="1"/>
    <xf numFmtId="170" fontId="3" fillId="0" borderId="0" xfId="0" applyNumberFormat="1" applyFont="1"/>
    <xf numFmtId="171" fontId="3" fillId="0" borderId="0" xfId="0" applyNumberFormat="1" applyFont="1"/>
    <xf numFmtId="171" fontId="0" fillId="0" borderId="0" xfId="0" applyNumberFormat="1"/>
    <xf numFmtId="0" fontId="4" fillId="0" borderId="0" xfId="0" applyFont="1"/>
    <xf numFmtId="164" fontId="4" fillId="0" borderId="0" xfId="0" applyNumberFormat="1" applyFont="1"/>
    <xf numFmtId="168" fontId="3" fillId="0" borderId="0" xfId="0" applyNumberFormat="1" applyFont="1"/>
    <xf numFmtId="0" fontId="2" fillId="4" borderId="0" xfId="0" applyFont="1" applyFill="1"/>
    <xf numFmtId="0" fontId="0" fillId="4" borderId="0" xfId="0" applyFill="1"/>
    <xf numFmtId="0" fontId="0" fillId="4" borderId="0" xfId="0" applyFill="1" applyAlignment="1">
      <alignment wrapText="1"/>
    </xf>
    <xf numFmtId="0" fontId="2" fillId="4" borderId="0" xfId="0" applyFont="1" applyFill="1" applyAlignment="1">
      <alignment wrapText="1"/>
    </xf>
    <xf numFmtId="0" fontId="2" fillId="5" borderId="0" xfId="0" applyFont="1" applyFill="1" applyAlignment="1">
      <alignment wrapText="1"/>
    </xf>
    <xf numFmtId="0" fontId="0" fillId="0" borderId="0" xfId="0" applyAlignment="1">
      <alignment wrapText="1"/>
    </xf>
    <xf numFmtId="0" fontId="6" fillId="0" borderId="0" xfId="3"/>
    <xf numFmtId="43" fontId="0" fillId="0" borderId="0" xfId="2" applyFont="1"/>
    <xf numFmtId="0" fontId="2" fillId="6" borderId="0" xfId="0" applyFont="1" applyFill="1"/>
    <xf numFmtId="0" fontId="0" fillId="6" borderId="0" xfId="0" applyFill="1"/>
    <xf numFmtId="0" fontId="0" fillId="6" borderId="0" xfId="0" applyFill="1" applyAlignment="1">
      <alignment wrapText="1"/>
    </xf>
    <xf numFmtId="0" fontId="2" fillId="6" borderId="0" xfId="0" applyFont="1" applyFill="1" applyAlignment="1">
      <alignment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8" fillId="0" borderId="0" xfId="1" applyFont="1"/>
    <xf numFmtId="0" fontId="9" fillId="0" borderId="0" xfId="0" applyFont="1"/>
    <xf numFmtId="0" fontId="10" fillId="0" borderId="0" xfId="0" applyFont="1"/>
    <xf numFmtId="164" fontId="9" fillId="0" borderId="0" xfId="0" applyNumberFormat="1" applyFont="1"/>
    <xf numFmtId="0" fontId="11" fillId="0" borderId="0" xfId="0" applyFont="1"/>
    <xf numFmtId="0" fontId="13" fillId="0" borderId="0" xfId="0" applyFont="1"/>
    <xf numFmtId="0" fontId="14" fillId="0" borderId="0" xfId="0" applyFont="1"/>
    <xf numFmtId="0" fontId="2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2" fillId="7" borderId="0" xfId="0" applyFont="1" applyFill="1" applyAlignment="1">
      <alignment horizontal="center" wrapText="1"/>
    </xf>
    <xf numFmtId="0" fontId="9" fillId="7" borderId="0" xfId="0" applyFont="1" applyFill="1" applyAlignment="1">
      <alignment horizontal="center"/>
    </xf>
    <xf numFmtId="0" fontId="4" fillId="7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2" fillId="3" borderId="0" xfId="0" applyFont="1" applyFill="1" applyAlignment="1">
      <alignment horizontal="center" wrapText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8" borderId="0" xfId="0" applyFont="1" applyFill="1"/>
    <xf numFmtId="0" fontId="15" fillId="8" borderId="0" xfId="0" applyFont="1" applyFill="1"/>
    <xf numFmtId="0" fontId="0" fillId="8" borderId="0" xfId="0" applyFill="1"/>
    <xf numFmtId="0" fontId="2" fillId="9" borderId="0" xfId="0" applyFont="1" applyFill="1" applyAlignment="1">
      <alignment horizontal="center"/>
    </xf>
    <xf numFmtId="0" fontId="0" fillId="9" borderId="0" xfId="0" applyFill="1" applyAlignment="1">
      <alignment horizontal="center"/>
    </xf>
    <xf numFmtId="0" fontId="2" fillId="9" borderId="0" xfId="0" applyFont="1" applyFill="1" applyAlignment="1">
      <alignment horizontal="center" wrapText="1"/>
    </xf>
    <xf numFmtId="0" fontId="9" fillId="9" borderId="0" xfId="0" applyFont="1" applyFill="1" applyAlignment="1">
      <alignment horizontal="center"/>
    </xf>
    <xf numFmtId="0" fontId="4" fillId="9" borderId="0" xfId="0" applyFont="1" applyFill="1" applyAlignment="1">
      <alignment horizontal="center"/>
    </xf>
    <xf numFmtId="164" fontId="0" fillId="2" borderId="0" xfId="0" applyNumberFormat="1" applyFill="1"/>
    <xf numFmtId="0" fontId="0" fillId="10" borderId="0" xfId="0" applyFill="1" applyAlignment="1">
      <alignment horizontal="center"/>
    </xf>
    <xf numFmtId="0" fontId="0" fillId="11" borderId="0" xfId="0" applyFill="1"/>
    <xf numFmtId="0" fontId="16" fillId="11" borderId="0" xfId="0" applyFont="1" applyFill="1" applyAlignment="1">
      <alignment wrapText="1"/>
    </xf>
    <xf numFmtId="0" fontId="16" fillId="0" borderId="0" xfId="0" applyFont="1" applyAlignment="1">
      <alignment wrapText="1"/>
    </xf>
    <xf numFmtId="0" fontId="0" fillId="12" borderId="0" xfId="0" applyFill="1"/>
    <xf numFmtId="0" fontId="6" fillId="11" borderId="0" xfId="3" applyFill="1" applyBorder="1" applyAlignment="1">
      <alignment wrapText="1"/>
    </xf>
    <xf numFmtId="0" fontId="1" fillId="11" borderId="0" xfId="1" applyFill="1" applyAlignment="1">
      <alignment wrapText="1"/>
    </xf>
    <xf numFmtId="0" fontId="6" fillId="11" borderId="0" xfId="3" applyFill="1" applyAlignment="1">
      <alignment wrapText="1"/>
    </xf>
    <xf numFmtId="0" fontId="16" fillId="0" borderId="0" xfId="0" applyFont="1"/>
    <xf numFmtId="0" fontId="16" fillId="0" borderId="0" xfId="0" applyFont="1" applyAlignment="1">
      <alignment wrapText="1" readingOrder="1"/>
    </xf>
    <xf numFmtId="0" fontId="17" fillId="0" borderId="0" xfId="0" applyFont="1" applyAlignment="1">
      <alignment vertical="center" wrapText="1"/>
    </xf>
    <xf numFmtId="0" fontId="16" fillId="13" borderId="7" xfId="0" applyFont="1" applyFill="1" applyBorder="1" applyAlignment="1">
      <alignment vertical="center" wrapText="1" readingOrder="1"/>
    </xf>
    <xf numFmtId="0" fontId="19" fillId="13" borderId="8" xfId="0" applyFont="1" applyFill="1" applyBorder="1" applyAlignment="1">
      <alignment horizontal="left" vertical="center" wrapText="1" readingOrder="1"/>
    </xf>
    <xf numFmtId="0" fontId="20" fillId="13" borderId="9" xfId="0" applyFont="1" applyFill="1" applyBorder="1" applyAlignment="1">
      <alignment vertical="center" wrapText="1" readingOrder="1"/>
    </xf>
    <xf numFmtId="0" fontId="21" fillId="0" borderId="7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center" vertical="center" wrapText="1"/>
    </xf>
    <xf numFmtId="49" fontId="20" fillId="0" borderId="7" xfId="0" applyNumberFormat="1" applyFont="1" applyBorder="1" applyAlignment="1">
      <alignment vertical="top" wrapText="1" readingOrder="1"/>
    </xf>
    <xf numFmtId="0" fontId="25" fillId="0" borderId="8" xfId="0" applyFont="1" applyBorder="1" applyAlignment="1">
      <alignment vertical="center" wrapText="1"/>
    </xf>
    <xf numFmtId="49" fontId="26" fillId="13" borderId="9" xfId="0" applyNumberFormat="1" applyFont="1" applyFill="1" applyBorder="1" applyAlignment="1">
      <alignment horizontal="center" vertical="center" wrapText="1" readingOrder="1"/>
    </xf>
    <xf numFmtId="0" fontId="16" fillId="13" borderId="9" xfId="0" applyFont="1" applyFill="1" applyBorder="1" applyAlignment="1">
      <alignment vertical="center" wrapText="1" readingOrder="1"/>
    </xf>
    <xf numFmtId="0" fontId="21" fillId="0" borderId="9" xfId="0" applyFont="1" applyBorder="1" applyAlignment="1">
      <alignment horizontal="center" vertical="center" wrapText="1"/>
    </xf>
    <xf numFmtId="0" fontId="1" fillId="0" borderId="0" xfId="4" applyAlignment="1">
      <alignment wrapText="1"/>
    </xf>
    <xf numFmtId="0" fontId="1" fillId="11" borderId="0" xfId="4" applyFill="1" applyAlignment="1">
      <alignment wrapText="1"/>
    </xf>
    <xf numFmtId="0" fontId="1" fillId="11" borderId="0" xfId="4" applyFill="1" applyBorder="1" applyAlignment="1">
      <alignment wrapText="1"/>
    </xf>
    <xf numFmtId="0" fontId="1" fillId="0" borderId="0" xfId="4"/>
    <xf numFmtId="0" fontId="1" fillId="0" borderId="0" xfId="1" applyAlignment="1">
      <alignment wrapText="1"/>
    </xf>
    <xf numFmtId="0" fontId="16" fillId="0" borderId="10" xfId="0" applyFont="1" applyBorder="1"/>
    <xf numFmtId="0" fontId="16" fillId="0" borderId="11" xfId="0" applyFont="1" applyBorder="1" applyAlignment="1">
      <alignment wrapText="1" readingOrder="1"/>
    </xf>
    <xf numFmtId="0" fontId="16" fillId="13" borderId="12" xfId="0" applyFont="1" applyFill="1" applyBorder="1" applyAlignment="1">
      <alignment vertical="center" wrapText="1" readingOrder="1"/>
    </xf>
    <xf numFmtId="0" fontId="19" fillId="13" borderId="13" xfId="0" applyFont="1" applyFill="1" applyBorder="1" applyAlignment="1">
      <alignment horizontal="left" vertical="center" wrapText="1" readingOrder="1"/>
    </xf>
    <xf numFmtId="0" fontId="20" fillId="13" borderId="14" xfId="0" applyFont="1" applyFill="1" applyBorder="1" applyAlignment="1">
      <alignment vertical="center" wrapText="1" readingOrder="1"/>
    </xf>
    <xf numFmtId="0" fontId="16" fillId="13" borderId="15" xfId="0" applyFont="1" applyFill="1" applyBorder="1" applyAlignment="1">
      <alignment vertical="center" wrapText="1" readingOrder="1"/>
    </xf>
    <xf numFmtId="0" fontId="16" fillId="13" borderId="16" xfId="0" applyFont="1" applyFill="1" applyBorder="1" applyAlignment="1">
      <alignment vertical="center" wrapText="1" readingOrder="1"/>
    </xf>
    <xf numFmtId="44" fontId="16" fillId="0" borderId="0" xfId="0" applyNumberFormat="1" applyFont="1" applyAlignment="1">
      <alignment wrapText="1"/>
    </xf>
    <xf numFmtId="0" fontId="29" fillId="0" borderId="0" xfId="1" applyFont="1" applyBorder="1" applyAlignment="1">
      <alignment wrapText="1"/>
    </xf>
    <xf numFmtId="0" fontId="16" fillId="0" borderId="10" xfId="0" applyFont="1" applyBorder="1" applyAlignment="1">
      <alignment vertical="center" wrapText="1" readingOrder="1"/>
    </xf>
    <xf numFmtId="0" fontId="19" fillId="0" borderId="0" xfId="0" applyFont="1" applyAlignment="1">
      <alignment horizontal="left" vertical="center" wrapText="1" readingOrder="1"/>
    </xf>
    <xf numFmtId="0" fontId="20" fillId="0" borderId="11" xfId="0" applyFont="1" applyBorder="1" applyAlignment="1">
      <alignment vertical="center" wrapText="1" readingOrder="1"/>
    </xf>
    <xf numFmtId="0" fontId="30" fillId="0" borderId="0" xfId="0" applyFont="1"/>
    <xf numFmtId="0" fontId="31" fillId="13" borderId="7" xfId="0" applyFont="1" applyFill="1" applyBorder="1" applyAlignment="1">
      <alignment horizontal="left" vertical="center" wrapText="1"/>
    </xf>
    <xf numFmtId="0" fontId="16" fillId="13" borderId="9" xfId="0" applyFont="1" applyFill="1" applyBorder="1" applyAlignment="1">
      <alignment horizontal="left" vertical="center" wrapText="1"/>
    </xf>
    <xf numFmtId="0" fontId="31" fillId="13" borderId="9" xfId="0" applyFont="1" applyFill="1" applyBorder="1" applyAlignment="1">
      <alignment horizontal="left" vertical="center" wrapText="1"/>
    </xf>
    <xf numFmtId="0" fontId="31" fillId="13" borderId="7" xfId="0" applyFont="1" applyFill="1" applyBorder="1" applyAlignment="1">
      <alignment horizontal="center" vertical="center" wrapText="1"/>
    </xf>
    <xf numFmtId="0" fontId="32" fillId="0" borderId="7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26" fillId="13" borderId="9" xfId="0" applyFont="1" applyFill="1" applyBorder="1" applyAlignment="1">
      <alignment horizontal="center" vertical="center" wrapText="1"/>
    </xf>
    <xf numFmtId="0" fontId="29" fillId="0" borderId="0" xfId="4" applyFont="1" applyBorder="1" applyAlignment="1">
      <alignment wrapText="1"/>
    </xf>
    <xf numFmtId="0" fontId="1" fillId="11" borderId="0" xfId="4" applyFill="1"/>
    <xf numFmtId="0" fontId="16" fillId="0" borderId="11" xfId="0" applyFont="1" applyBorder="1"/>
    <xf numFmtId="0" fontId="20" fillId="13" borderId="9" xfId="0" applyFont="1" applyFill="1" applyBorder="1" applyAlignment="1">
      <alignment horizontal="left" vertical="center" wrapText="1" shrinkToFit="1" readingOrder="1"/>
    </xf>
    <xf numFmtId="0" fontId="16" fillId="13" borderId="11" xfId="0" applyFont="1" applyFill="1" applyBorder="1"/>
    <xf numFmtId="0" fontId="16" fillId="0" borderId="0" xfId="0" applyFont="1" applyAlignment="1">
      <alignment horizontal="left" vertical="center" wrapText="1" readingOrder="1"/>
    </xf>
    <xf numFmtId="0" fontId="36" fillId="0" borderId="0" xfId="0" applyFont="1" applyAlignment="1">
      <alignment horizontal="left" vertical="center" wrapText="1"/>
    </xf>
    <xf numFmtId="0" fontId="16" fillId="14" borderId="0" xfId="0" applyFont="1" applyFill="1"/>
    <xf numFmtId="0" fontId="16" fillId="0" borderId="0" xfId="0" applyFont="1" applyAlignment="1">
      <alignment horizontal="left" vertical="center" wrapText="1"/>
    </xf>
    <xf numFmtId="0" fontId="37" fillId="14" borderId="10" xfId="0" applyFont="1" applyFill="1" applyBorder="1" applyAlignment="1">
      <alignment horizontal="left" vertical="center" wrapText="1" readingOrder="1"/>
    </xf>
    <xf numFmtId="0" fontId="37" fillId="14" borderId="0" xfId="0" applyFont="1" applyFill="1" applyAlignment="1">
      <alignment horizontal="left" vertical="center" wrapText="1" readingOrder="1"/>
    </xf>
    <xf numFmtId="0" fontId="37" fillId="14" borderId="11" xfId="0" applyFont="1" applyFill="1" applyBorder="1" applyAlignment="1">
      <alignment horizontal="left" vertical="center" wrapText="1" readingOrder="1"/>
    </xf>
    <xf numFmtId="0" fontId="20" fillId="13" borderId="20" xfId="0" applyFont="1" applyFill="1" applyBorder="1" applyAlignment="1">
      <alignment vertical="center" wrapText="1" readingOrder="1"/>
    </xf>
    <xf numFmtId="0" fontId="1" fillId="0" borderId="0" xfId="4" applyBorder="1" applyAlignment="1">
      <alignment wrapText="1"/>
    </xf>
    <xf numFmtId="0" fontId="1" fillId="5" borderId="0" xfId="4" applyFill="1" applyBorder="1" applyAlignment="1">
      <alignment wrapText="1"/>
    </xf>
    <xf numFmtId="49" fontId="20" fillId="0" borderId="21" xfId="0" applyNumberFormat="1" applyFont="1" applyBorder="1" applyAlignment="1">
      <alignment vertical="top" wrapText="1" readingOrder="1"/>
    </xf>
    <xf numFmtId="0" fontId="25" fillId="0" borderId="22" xfId="0" applyFont="1" applyBorder="1" applyAlignment="1">
      <alignment horizontal="center" vertical="center" wrapText="1"/>
    </xf>
    <xf numFmtId="0" fontId="1" fillId="0" borderId="0" xfId="1" applyFill="1" applyAlignment="1">
      <alignment wrapText="1"/>
    </xf>
    <xf numFmtId="0" fontId="1" fillId="2" borderId="0" xfId="1" applyFill="1" applyAlignment="1">
      <alignment wrapText="1"/>
    </xf>
    <xf numFmtId="0" fontId="0" fillId="10" borderId="0" xfId="0" applyFill="1"/>
    <xf numFmtId="165" fontId="0" fillId="2" borderId="0" xfId="0" applyNumberFormat="1" applyFill="1"/>
    <xf numFmtId="0" fontId="1" fillId="2" borderId="0" xfId="4" applyFill="1" applyBorder="1" applyAlignment="1">
      <alignment wrapText="1"/>
    </xf>
    <xf numFmtId="0" fontId="38" fillId="0" borderId="0" xfId="0" applyFont="1"/>
    <xf numFmtId="0" fontId="38" fillId="0" borderId="0" xfId="0" applyFont="1" applyAlignment="1">
      <alignment wrapText="1"/>
    </xf>
    <xf numFmtId="0" fontId="38" fillId="0" borderId="0" xfId="0" applyFont="1" applyAlignment="1">
      <alignment wrapText="1" readingOrder="1"/>
    </xf>
    <xf numFmtId="0" fontId="38" fillId="14" borderId="0" xfId="0" applyFont="1" applyFill="1"/>
    <xf numFmtId="0" fontId="1" fillId="11" borderId="0" xfId="1" applyFill="1" applyBorder="1" applyAlignment="1">
      <alignment wrapText="1"/>
    </xf>
    <xf numFmtId="0" fontId="39" fillId="0" borderId="0" xfId="0" applyFont="1" applyAlignment="1">
      <alignment wrapText="1"/>
    </xf>
    <xf numFmtId="0" fontId="39" fillId="0" borderId="0" xfId="0" applyFont="1"/>
    <xf numFmtId="0" fontId="1" fillId="0" borderId="0" xfId="1" applyBorder="1" applyAlignment="1">
      <alignment wrapText="1"/>
    </xf>
    <xf numFmtId="0" fontId="40" fillId="0" borderId="0" xfId="0" applyFont="1"/>
    <xf numFmtId="0" fontId="16" fillId="2" borderId="0" xfId="0" applyFont="1" applyFill="1"/>
    <xf numFmtId="0" fontId="16" fillId="2" borderId="0" xfId="0" applyFont="1" applyFill="1" applyAlignment="1">
      <alignment wrapText="1"/>
    </xf>
    <xf numFmtId="0" fontId="1" fillId="0" borderId="0" xfId="1" applyFill="1" applyBorder="1" applyAlignment="1">
      <alignment wrapText="1"/>
    </xf>
    <xf numFmtId="0" fontId="16" fillId="16" borderId="0" xfId="0" applyFont="1" applyFill="1" applyAlignment="1">
      <alignment wrapText="1"/>
    </xf>
    <xf numFmtId="0" fontId="1" fillId="12" borderId="0" xfId="1" applyFill="1"/>
    <xf numFmtId="0" fontId="1" fillId="5" borderId="0" xfId="1" applyFill="1" applyBorder="1" applyAlignment="1">
      <alignment wrapText="1"/>
    </xf>
    <xf numFmtId="0" fontId="2" fillId="11" borderId="0" xfId="0" applyFont="1" applyFill="1" applyAlignment="1">
      <alignment wrapText="1"/>
    </xf>
    <xf numFmtId="0" fontId="2" fillId="12" borderId="0" xfId="0" applyFont="1" applyFill="1" applyAlignment="1">
      <alignment wrapText="1"/>
    </xf>
    <xf numFmtId="0" fontId="0" fillId="10" borderId="0" xfId="0" applyFill="1" applyAlignment="1">
      <alignment wrapText="1"/>
    </xf>
    <xf numFmtId="3" fontId="0" fillId="0" borderId="0" xfId="0" applyNumberFormat="1"/>
    <xf numFmtId="0" fontId="0" fillId="0" borderId="26" xfId="0" applyBorder="1"/>
    <xf numFmtId="0" fontId="0" fillId="2" borderId="26" xfId="0" applyFill="1" applyBorder="1"/>
    <xf numFmtId="0" fontId="1" fillId="2" borderId="26" xfId="4" applyFill="1" applyBorder="1" applyAlignment="1">
      <alignment wrapText="1"/>
    </xf>
    <xf numFmtId="0" fontId="1" fillId="2" borderId="26" xfId="1" applyFill="1" applyBorder="1" applyAlignment="1">
      <alignment wrapText="1"/>
    </xf>
    <xf numFmtId="3" fontId="41" fillId="12" borderId="26" xfId="0" applyNumberFormat="1" applyFont="1" applyFill="1" applyBorder="1"/>
    <xf numFmtId="3" fontId="0" fillId="12" borderId="26" xfId="0" applyNumberFormat="1" applyFill="1" applyBorder="1"/>
    <xf numFmtId="3" fontId="0" fillId="11" borderId="26" xfId="0" applyNumberFormat="1" applyFill="1" applyBorder="1"/>
    <xf numFmtId="0" fontId="0" fillId="11" borderId="26" xfId="0" applyFill="1" applyBorder="1"/>
    <xf numFmtId="3" fontId="0" fillId="0" borderId="26" xfId="0" applyNumberFormat="1" applyBorder="1"/>
    <xf numFmtId="0" fontId="1" fillId="11" borderId="26" xfId="1" applyFill="1" applyBorder="1" applyAlignment="1">
      <alignment wrapText="1"/>
    </xf>
    <xf numFmtId="0" fontId="1" fillId="0" borderId="26" xfId="1" applyBorder="1"/>
    <xf numFmtId="0" fontId="6" fillId="11" borderId="26" xfId="3" applyFill="1" applyBorder="1" applyAlignment="1">
      <alignment wrapText="1"/>
    </xf>
    <xf numFmtId="0" fontId="16" fillId="0" borderId="26" xfId="0" applyFont="1" applyBorder="1" applyAlignment="1">
      <alignment wrapText="1"/>
    </xf>
    <xf numFmtId="0" fontId="0" fillId="12" borderId="26" xfId="0" applyFill="1" applyBorder="1"/>
    <xf numFmtId="0" fontId="16" fillId="11" borderId="26" xfId="0" applyFont="1" applyFill="1" applyBorder="1" applyAlignment="1">
      <alignment wrapText="1"/>
    </xf>
    <xf numFmtId="0" fontId="6" fillId="0" borderId="26" xfId="3" applyBorder="1"/>
    <xf numFmtId="0" fontId="1" fillId="12" borderId="26" xfId="1" applyFill="1" applyBorder="1"/>
    <xf numFmtId="0" fontId="6" fillId="0" borderId="0" xfId="3" applyFill="1" applyBorder="1" applyAlignment="1">
      <alignment wrapText="1"/>
    </xf>
    <xf numFmtId="0" fontId="6" fillId="0" borderId="0" xfId="3" applyAlignment="1">
      <alignment wrapText="1"/>
    </xf>
    <xf numFmtId="0" fontId="2" fillId="17" borderId="26" xfId="0" applyFont="1" applyFill="1" applyBorder="1" applyAlignment="1">
      <alignment wrapText="1"/>
    </xf>
    <xf numFmtId="0" fontId="0" fillId="0" borderId="27" xfId="0" applyBorder="1"/>
    <xf numFmtId="0" fontId="0" fillId="19" borderId="26" xfId="0" applyFill="1" applyBorder="1"/>
    <xf numFmtId="44" fontId="0" fillId="19" borderId="26" xfId="5" applyFont="1" applyFill="1" applyBorder="1"/>
    <xf numFmtId="0" fontId="42" fillId="18" borderId="26" xfId="0" applyFont="1" applyFill="1" applyBorder="1" applyAlignment="1">
      <alignment wrapText="1"/>
    </xf>
    <xf numFmtId="44" fontId="42" fillId="18" borderId="26" xfId="5" applyFont="1" applyFill="1" applyBorder="1" applyAlignment="1">
      <alignment wrapText="1"/>
    </xf>
    <xf numFmtId="0" fontId="29" fillId="0" borderId="0" xfId="4" applyFont="1" applyAlignment="1">
      <alignment wrapText="1"/>
    </xf>
    <xf numFmtId="0" fontId="29" fillId="0" borderId="0" xfId="1" applyFont="1" applyAlignment="1">
      <alignment wrapText="1"/>
    </xf>
    <xf numFmtId="44" fontId="41" fillId="2" borderId="26" xfId="5" applyFont="1" applyFill="1" applyBorder="1"/>
    <xf numFmtId="0" fontId="2" fillId="17" borderId="28" xfId="0" applyFont="1" applyFill="1" applyBorder="1" applyAlignment="1">
      <alignment wrapText="1"/>
    </xf>
    <xf numFmtId="0" fontId="0" fillId="0" borderId="29" xfId="0" applyBorder="1"/>
    <xf numFmtId="0" fontId="0" fillId="0" borderId="8" xfId="0" applyBorder="1"/>
    <xf numFmtId="0" fontId="44" fillId="0" borderId="33" xfId="0" applyFont="1" applyBorder="1"/>
    <xf numFmtId="0" fontId="44" fillId="0" borderId="34" xfId="0" applyFont="1" applyBorder="1"/>
    <xf numFmtId="0" fontId="44" fillId="0" borderId="35" xfId="0" applyFont="1" applyBorder="1"/>
    <xf numFmtId="0" fontId="0" fillId="0" borderId="31" xfId="0" applyBorder="1"/>
    <xf numFmtId="0" fontId="0" fillId="0" borderId="32" xfId="0" applyBorder="1"/>
    <xf numFmtId="0" fontId="0" fillId="0" borderId="34" xfId="0" applyBorder="1"/>
    <xf numFmtId="0" fontId="0" fillId="0" borderId="35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0" xfId="0" applyFont="1" applyAlignment="1">
      <alignment horizontal="center"/>
    </xf>
    <xf numFmtId="0" fontId="21" fillId="15" borderId="25" xfId="0" applyFont="1" applyFill="1" applyBorder="1" applyAlignment="1">
      <alignment horizontal="left" vertical="center"/>
    </xf>
    <xf numFmtId="0" fontId="21" fillId="15" borderId="24" xfId="0" applyFont="1" applyFill="1" applyBorder="1" applyAlignment="1">
      <alignment horizontal="left" vertical="center"/>
    </xf>
    <xf numFmtId="0" fontId="21" fillId="15" borderId="23" xfId="0" applyFont="1" applyFill="1" applyBorder="1" applyAlignment="1">
      <alignment horizontal="left" vertical="center"/>
    </xf>
    <xf numFmtId="0" fontId="37" fillId="14" borderId="19" xfId="0" applyFont="1" applyFill="1" applyBorder="1" applyAlignment="1">
      <alignment horizontal="left" vertical="center" wrapText="1" readingOrder="1"/>
    </xf>
    <xf numFmtId="0" fontId="37" fillId="14" borderId="18" xfId="0" applyFont="1" applyFill="1" applyBorder="1" applyAlignment="1">
      <alignment horizontal="left" vertical="center" wrapText="1" readingOrder="1"/>
    </xf>
    <xf numFmtId="0" fontId="37" fillId="14" borderId="17" xfId="0" applyFont="1" applyFill="1" applyBorder="1" applyAlignment="1">
      <alignment horizontal="left" vertical="center" wrapText="1" readingOrder="1"/>
    </xf>
    <xf numFmtId="0" fontId="37" fillId="14" borderId="11" xfId="0" applyFont="1" applyFill="1" applyBorder="1" applyAlignment="1">
      <alignment horizontal="left" vertical="center" wrapText="1" readingOrder="1"/>
    </xf>
    <xf numFmtId="0" fontId="37" fillId="14" borderId="0" xfId="0" applyFont="1" applyFill="1" applyAlignment="1">
      <alignment horizontal="left" vertical="center" wrapText="1" readingOrder="1"/>
    </xf>
    <xf numFmtId="0" fontId="37" fillId="14" borderId="10" xfId="0" applyFont="1" applyFill="1" applyBorder="1" applyAlignment="1">
      <alignment horizontal="left" vertical="center" wrapText="1" readingOrder="1"/>
    </xf>
    <xf numFmtId="0" fontId="44" fillId="0" borderId="30" xfId="0" applyFont="1" applyBorder="1"/>
    <xf numFmtId="0" fontId="44" fillId="0" borderId="31" xfId="0" applyFont="1" applyBorder="1"/>
    <xf numFmtId="0" fontId="44" fillId="0" borderId="32" xfId="0" applyFont="1" applyBorder="1"/>
  </cellXfs>
  <cellStyles count="7">
    <cellStyle name="Čárka" xfId="2" builtinId="3"/>
    <cellStyle name="Čárka 2" xfId="6" xr:uid="{172D6911-AB13-45D7-979E-5ADEC4482C2A}"/>
    <cellStyle name="Hyperlink" xfId="1" xr:uid="{00000000-000B-0000-0000-000008000000}"/>
    <cellStyle name="Hypertextový odkaz" xfId="3" builtinId="8"/>
    <cellStyle name="Hypertextový odkaz 2" xfId="4" xr:uid="{CE225893-D9EA-44DB-9EDC-A0B45CFD448D}"/>
    <cellStyle name="Měna" xfId="5" builtinId="4"/>
    <cellStyle name="Normální" xfId="0" builtinId="0"/>
  </cellStyles>
  <dxfs count="2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D9E2F3"/>
      <color rgb="FF8EAA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Trnková Kateřina" id="{52845CAA-43BE-4C0C-BF18-19763FD5E5FF}" userId="S::katerina.trnkova@npi.cz::c355405c-8f66-4193-80fd-a4895d877a02" providerId="AD"/>
</personList>
</file>

<file path=xl/theme/theme1.xml><?xml version="1.0" encoding="utf-8"?>
<a:theme xmlns:a="http://schemas.openxmlformats.org/drawingml/2006/main" name="Motiv Office 2013–2022">
  <a:themeElements>
    <a:clrScheme name="Office 2013 –⁠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⁠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⁠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B34" dT="2023-07-17T10:31:06.98" personId="{52845CAA-43BE-4C0C-BF18-19763FD5E5FF}" id="{908041E7-BB99-41BC-8354-0E16C16CE71A}">
    <text xml:space="preserve">Asi si zařídíme po linii spolupracovníků z univerzit. </text>
  </threadedComment>
</ThreadedComments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liqer.io/" TargetMode="External"/><Relationship Id="rId13" Type="http://schemas.openxmlformats.org/officeDocument/2006/relationships/hyperlink" Target="https://doodle.com/premium" TargetMode="External"/><Relationship Id="rId18" Type="http://schemas.openxmlformats.org/officeDocument/2006/relationships/hyperlink" Target="https://zencastr.com/" TargetMode="External"/><Relationship Id="rId26" Type="http://schemas.openxmlformats.org/officeDocument/2006/relationships/comments" Target="../comments1.xml"/><Relationship Id="rId3" Type="http://schemas.openxmlformats.org/officeDocument/2006/relationships/hyperlink" Target="https://www.vodafone.cz/tarify/?tc=p_CZ_22_AO_P_M_J_M_G_Tarify_SEA_Search_CZ_MBS_read_Google_TA_AL_mobilniinternet_SEA_CC_modified&amp;paidSearchTracking=%2Bneomezen%C3%BD%20%2Binternet_b__10112372804&amp;gclid=Cj0KCQjwhY-aBhCUARIsALNIC04Exoct-qFQ9aTroFDfHy6BQSq_uBUZeVz6DgfSLMXncBsH7-2nkTYaAqjnEALw_wcB" TargetMode="External"/><Relationship Id="rId21" Type="http://schemas.openxmlformats.org/officeDocument/2006/relationships/hyperlink" Target="https://zoom.us/pricing" TargetMode="External"/><Relationship Id="rId7" Type="http://schemas.openxmlformats.org/officeDocument/2006/relationships/hyperlink" Target="https://www.slido.com/pricing?experience_id=10-z&amp;utm_campaign=_10-z&amp;utm_source=www.slido.com-_ab&amp;plan=annual" TargetMode="External"/><Relationship Id="rId12" Type="http://schemas.openxmlformats.org/officeDocument/2006/relationships/hyperlink" Target="https://elements.envato.com/pricing" TargetMode="External"/><Relationship Id="rId17" Type="http://schemas.openxmlformats.org/officeDocument/2006/relationships/hyperlink" Target="https://www.vmix.com/purchase/" TargetMode="External"/><Relationship Id="rId25" Type="http://schemas.openxmlformats.org/officeDocument/2006/relationships/vmlDrawing" Target="../drawings/vmlDrawing1.vml"/><Relationship Id="rId2" Type="http://schemas.openxmlformats.org/officeDocument/2006/relationships/hyperlink" Target="https://zoom.us/pricing" TargetMode="External"/><Relationship Id="rId16" Type="http://schemas.openxmlformats.org/officeDocument/2006/relationships/hyperlink" Target="https://padlet.com/memberships" TargetMode="External"/><Relationship Id="rId20" Type="http://schemas.openxmlformats.org/officeDocument/2006/relationships/hyperlink" Target="https://zoom.us/pricing" TargetMode="External"/><Relationship Id="rId1" Type="http://schemas.openxmlformats.org/officeDocument/2006/relationships/hyperlink" Target="https://www.syntex.cz/blackmagic-design-davinci-resolve-studio" TargetMode="External"/><Relationship Id="rId6" Type="http://schemas.openxmlformats.org/officeDocument/2006/relationships/hyperlink" Target="https://www.mentimeter.com/" TargetMode="External"/><Relationship Id="rId11" Type="http://schemas.openxmlformats.org/officeDocument/2006/relationships/hyperlink" Target="https://www.figma.com/pricing/" TargetMode="External"/><Relationship Id="rId24" Type="http://schemas.openxmlformats.org/officeDocument/2006/relationships/hyperlink" Target="https://zoom.us/pricing" TargetMode="External"/><Relationship Id="rId5" Type="http://schemas.openxmlformats.org/officeDocument/2006/relationships/hyperlink" Target="https://www.mentimeter.com/plans" TargetMode="External"/><Relationship Id="rId15" Type="http://schemas.openxmlformats.org/officeDocument/2006/relationships/hyperlink" Target="https://www.adobe.com/cz/creativecloud/plans.html?" TargetMode="External"/><Relationship Id="rId23" Type="http://schemas.openxmlformats.org/officeDocument/2006/relationships/hyperlink" Target="https://www.freelo.io/cs?adsign=cz-brand&amp;gclid=Cj0KCQjw2qKmBhCfARIsAFy8buJfdUNMDDuMhtRDDqpPOhX9OIEVxPqu5TX5sZJyXypB2HmxH_wYL5AaAshZEALw_wcB" TargetMode="External"/><Relationship Id="rId10" Type="http://schemas.openxmlformats.org/officeDocument/2006/relationships/hyperlink" Target="https://www.canva.com/pricing/" TargetMode="External"/><Relationship Id="rId19" Type="http://schemas.openxmlformats.org/officeDocument/2006/relationships/hyperlink" Target="https://zoom.us/pricing" TargetMode="External"/><Relationship Id="rId4" Type="http://schemas.openxmlformats.org/officeDocument/2006/relationships/hyperlink" Target="https://www.limesurvey.org/pricing" TargetMode="External"/><Relationship Id="rId9" Type="http://schemas.openxmlformats.org/officeDocument/2006/relationships/hyperlink" Target="https://miro.com/pricing/" TargetMode="External"/><Relationship Id="rId14" Type="http://schemas.openxmlformats.org/officeDocument/2006/relationships/hyperlink" Target="https://www.adobe.com/cz/sign/pricing/plans.html" TargetMode="External"/><Relationship Id="rId22" Type="http://schemas.openxmlformats.org/officeDocument/2006/relationships/hyperlink" Target="https://www.survio.com/cs/cenik" TargetMode="External"/><Relationship Id="rId27" Type="http://schemas.microsoft.com/office/2017/10/relationships/threadedComment" Target="../threadedComments/threadedComment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syntex.cz/blackmagic-design-atem-1-m-e-production-studio-4k" TargetMode="External"/><Relationship Id="rId18" Type="http://schemas.openxmlformats.org/officeDocument/2006/relationships/hyperlink" Target="https://www.alza.cz/vention-usb-2-0-to-usb-c-3a-cable-0-25m-black-d7375137.htm" TargetMode="External"/><Relationship Id="rId26" Type="http://schemas.openxmlformats.org/officeDocument/2006/relationships/hyperlink" Target="https://www.muziker.cz/presonus-eris-e8-xt" TargetMode="External"/><Relationship Id="rId39" Type="http://schemas.openxmlformats.org/officeDocument/2006/relationships/hyperlink" Target="https://www.syntex.cz/dison-photo-light-l600s-2-2pcs-50w-lights-in-one-set-bi-color" TargetMode="External"/><Relationship Id="rId21" Type="http://schemas.openxmlformats.org/officeDocument/2006/relationships/hyperlink" Target="https://www.elektro-paloucek.cz/elektromaterial-prodluzovaci-kabely-rozdvojky-adaptery-prodluzovaci-kabely-na-bubnu-c-3_2061_2065/prodluzovak-buben-30m-4-zasuvky-230v-p-19985" TargetMode="External"/><Relationship Id="rId34" Type="http://schemas.openxmlformats.org/officeDocument/2006/relationships/hyperlink" Target="https://www.elviapro.cz/sony-rm-1bp-ovladac.html?gclid=Cj0KCQjwoeemBhCfARIsADR2QCsK15t30buuYJ2pluDLprJBVSuEAAGhSR0UJNegZAith6hMPX5kL3saAq5xEALw_wcB" TargetMode="External"/><Relationship Id="rId42" Type="http://schemas.openxmlformats.org/officeDocument/2006/relationships/hyperlink" Target="https://www.thomann.de/cz/manfrotto_ll_lb7627_cover_4m_white.htm" TargetMode="External"/><Relationship Id="rId7" Type="http://schemas.openxmlformats.org/officeDocument/2006/relationships/hyperlink" Target="https://www.muziker.cz/yololiv-yolobox-pro?gclid=Cj0KCQjwib2mBhDWARIsAPZUn_kNDTLHm4uxNUfGDxoBCNNbzRusMYX7TIKoW1qN3Wl3424G1ehQVigaAoCjEALw_wcB" TargetMode="External"/><Relationship Id="rId2" Type="http://schemas.openxmlformats.org/officeDocument/2006/relationships/hyperlink" Target="https://www.syntex.cz/hollyland-solidcom-c1" TargetMode="External"/><Relationship Id="rId16" Type="http://schemas.openxmlformats.org/officeDocument/2006/relationships/hyperlink" Target="https://www.syntex.cz/blackmagic-design-mini-converter-sdi-distribution?gclid=CjwKCAjwh4ObBhAzEiwAHzZYUwlZ2_ZKrKme_0hweS3WNZ_gCRHhhpFa5UaQnoW3YKBEm2XgXEldMhoC9DUQAvD_BwE" TargetMode="External"/><Relationship Id="rId20" Type="http://schemas.openxmlformats.org/officeDocument/2006/relationships/hyperlink" Target="https://www.syntex.cz/avmatrix-wireless-multi-camera-tally-light-system-6-x-tally-lamps" TargetMode="External"/><Relationship Id="rId29" Type="http://schemas.openxmlformats.org/officeDocument/2006/relationships/hyperlink" Target="https://www.shop.o-video.cz/kramer-bnc-m-bnc-m-3g-sdi-kabel-3-metry/d-6185" TargetMode="External"/><Relationship Id="rId41" Type="http://schemas.openxmlformats.org/officeDocument/2006/relationships/hyperlink" Target="https://www.alza.cz/kandao-meeting-pro-d6284835.htm" TargetMode="External"/><Relationship Id="rId1" Type="http://schemas.openxmlformats.org/officeDocument/2006/relationships/hyperlink" Target="https://www.alza.cz/rode-lavalier-go-d5665467.htm?kampan=adwav_audio-video_pla_all_audio-video_cenove-hity_c_1003829___600005848288_~136508779905~&amp;gclid=Cj0KCQjwhY-aBhCUARIsALNIC04LIofRmMdYTNcIXQ8UgSQZhNEWvzQ6BKFC-zKb8YvMnyZRLfln3tEaAja6EALw_wcB" TargetMode="External"/><Relationship Id="rId6" Type="http://schemas.openxmlformats.org/officeDocument/2006/relationships/hyperlink" Target="https://www.hpmarket.cz/productOpt.asp?konfId=69Q22EA?utm_source=google&amp;utm_medium=organic&amp;utm_campaign=surfaces&amp;utm_content=surfaces_across_google&amp;gclid=Cj0KCQjwhY-aBhCUARIsALNIC0404tuY5ywGlJPjM6CiGkYXOI3wa1yv29WtAhb7q-3zL2WSKICy4LUaAu-REALw_wcB" TargetMode="External"/><Relationship Id="rId11" Type="http://schemas.openxmlformats.org/officeDocument/2006/relationships/hyperlink" Target="https://www.czc.cz/lenovo-legion-5-pro-16ach6h-seda_6/355914/produkt" TargetMode="External"/><Relationship Id="rId24" Type="http://schemas.openxmlformats.org/officeDocument/2006/relationships/hyperlink" Target="https://www.shop.o-video.cz/hollyland-mars-4k-450ft-4k-uhd-wireless-video-transmission/d-7841" TargetMode="External"/><Relationship Id="rId32" Type="http://schemas.openxmlformats.org/officeDocument/2006/relationships/hyperlink" Target="https://www.ikea.com/cz/cs/p/ladda-dobijeci-baterie-hr06-aa-1-2-v-50504692/" TargetMode="External"/><Relationship Id="rId37" Type="http://schemas.openxmlformats.org/officeDocument/2006/relationships/hyperlink" Target="https://www.fotoskoda.cz/sony-npf970/" TargetMode="External"/><Relationship Id="rId40" Type="http://schemas.openxmlformats.org/officeDocument/2006/relationships/hyperlink" Target="https://www.thomann.de/cz/tascam_portacapture_x8.htm" TargetMode="External"/><Relationship Id="rId5" Type="http://schemas.openxmlformats.org/officeDocument/2006/relationships/hyperlink" Target="https://www.megapixel.cz/rode-mikrofon-ntg2?gclid=CjwKCAjwtNf6BRAwEiwAkt6UQtVX7dKVXYV5M38YTqcL5hMxqhkWhAMANkSSv1DArS1uTNVCVpPkkxoClBkQAvD_BwE" TargetMode="External"/><Relationship Id="rId15" Type="http://schemas.openxmlformats.org/officeDocument/2006/relationships/hyperlink" Target="https://www.syntex.cz/fieldcast-4core-single-mode-ultra-light-100m-fibre-cable" TargetMode="External"/><Relationship Id="rId23" Type="http://schemas.openxmlformats.org/officeDocument/2006/relationships/hyperlink" Target="https://www.alza.cz/kingston-sdxc-128gb-canvas-react-plus-d7080589.htm" TargetMode="External"/><Relationship Id="rId28" Type="http://schemas.openxmlformats.org/officeDocument/2006/relationships/hyperlink" Target="https://www.shop.o-video.cz/hledani?query=SDI+50m" TargetMode="External"/><Relationship Id="rId36" Type="http://schemas.openxmlformats.org/officeDocument/2006/relationships/hyperlink" Target="https://www.thomann.de/cz/flyht_pro_wp_safe_box_8_ip65.htm" TargetMode="External"/><Relationship Id="rId10" Type="http://schemas.openxmlformats.org/officeDocument/2006/relationships/hyperlink" Target="https://www.muziker.cz/zoom-f-control?gclid=Cj0KCQjwhY-aBhCUARIsALNIC043JEZfbMwaehf-WlukFcUw0FjjIMp9s4PgElWiSFq9zo4XJh-6YUwaAhJlEALw_wcB" TargetMode="External"/><Relationship Id="rId19" Type="http://schemas.openxmlformats.org/officeDocument/2006/relationships/hyperlink" Target="https://www.film-technika.com/viceslotove/newell-df-4ch-ctyrkanalova-nabijecka-pro-np-f-baterie-pro-sony/?gclid=Cj0KCQjwib2mBhDWARIsAPZUn_lgQT7nJ9ZZvFq54Vg4aNAe-1bMs_HDDo1SlC8Me9rQ8lBYtvHazfYaAqf0EALw_wcB" TargetMode="External"/><Relationship Id="rId31" Type="http://schemas.openxmlformats.org/officeDocument/2006/relationships/hyperlink" Target="https://www.shop.o-video.cz/seetec-monitor-p215-9hsd-co-carry-on-broadcast-director/d-7895" TargetMode="External"/><Relationship Id="rId4" Type="http://schemas.openxmlformats.org/officeDocument/2006/relationships/hyperlink" Target="https://www.czc.cz/elgato-cam-link-4k-usb-3-0/252370/produkt?gclid=Cj0KCQjwhY-aBhCUARIsALNIC05fuDfSY85ZnB8KJNmWI5ZOt0A7Mbvvq8gJ9msafgLSKGki0zMwAqwaAvP6EALw_wcB" TargetMode="External"/><Relationship Id="rId9" Type="http://schemas.openxmlformats.org/officeDocument/2006/relationships/hyperlink" Target="https://kytary.cz/zoom-f8n-pro/HN241656/?gclid=Cj0KCQjwhY-aBhCUARIsALNIC06baitkoAzPnD3hs8uBg7_bYaNEao9Nwpv2gKvBtnWkTKMX1ZOPykIaArA3EALw_wcB" TargetMode="External"/><Relationship Id="rId14" Type="http://schemas.openxmlformats.org/officeDocument/2006/relationships/hyperlink" Target="https://www.syntex.cz/blackmagic-design-mini-converter-optical-fiber-12g" TargetMode="External"/><Relationship Id="rId22" Type="http://schemas.openxmlformats.org/officeDocument/2006/relationships/hyperlink" Target="https://www.shop.o-video.cz/sachtler-1002-stativ-pro-kameru-s-brasnou-podlahovou-rozperkou/d-4123" TargetMode="External"/><Relationship Id="rId27" Type="http://schemas.openxmlformats.org/officeDocument/2006/relationships/hyperlink" Target="https://www.shop.o-video.cz/blackmagic-micro-converter-bidirectional-hdmi-sdi-3g-se-zdrojem/d-6285" TargetMode="External"/><Relationship Id="rId30" Type="http://schemas.openxmlformats.org/officeDocument/2006/relationships/hyperlink" Target="https://www.shop.o-video.cz/kramer-bnc-m-bnc-m-3g-sdi-kabel-0-6-metru-micro-kabel/d-6172" TargetMode="External"/><Relationship Id="rId35" Type="http://schemas.openxmlformats.org/officeDocument/2006/relationships/hyperlink" Target="https://www.megapixel.cz/dji-mic?gclid=Cj0KCQjwib2mBhDWARIsAPZUn_k9oQtid-y1vzt3Yv3pzgE_bpSZeDNjD3Lurfzpct8GCNdBtMVOaLQaAqQaEALw_wcB" TargetMode="External"/><Relationship Id="rId8" Type="http://schemas.openxmlformats.org/officeDocument/2006/relationships/hyperlink" Target="https://kytary.cz/sennheiser-avx-835/HN158907/?gclid=Cj0KCQjwhY-aBhCUARIsALNIC05tW0lJo4OASbPCO97agPxJq5hQvizI1AVWl1t6mbQFa4zBNIIQh6UaAkyuEALw_wcB" TargetMode="External"/><Relationship Id="rId3" Type="http://schemas.openxmlformats.org/officeDocument/2006/relationships/hyperlink" Target="https://www.syntex.cz/sennheiser-ew-100-eng-g4-9746" TargetMode="External"/><Relationship Id="rId12" Type="http://schemas.openxmlformats.org/officeDocument/2006/relationships/hyperlink" Target="https://www.syntex.cz/blackmagic-design-atem-1-m-e-advanced-panel" TargetMode="External"/><Relationship Id="rId17" Type="http://schemas.openxmlformats.org/officeDocument/2006/relationships/hyperlink" Target="https://www.alza.cz/orico-cse-5u-wh-d5675749.htm" TargetMode="External"/><Relationship Id="rId25" Type="http://schemas.openxmlformats.org/officeDocument/2006/relationships/hyperlink" Target="https://www.syntex.cz/blackmagic-design-atem-television-studio-hd8" TargetMode="External"/><Relationship Id="rId33" Type="http://schemas.openxmlformats.org/officeDocument/2006/relationships/hyperlink" Target="https://www.svet-svitidel.cz/varta-57681-lcd-smart-nabijecka-8xaa-aaa-nabijeni-2h/?gclid=Cj0KCQjwldKmBhCCARIsAP-0rfwRYOd6kvmS5QiYI38XgzRcplvgirI0PXutvfbS8Y1UfZ6T4gjp4d4aAiKZEALw_wcB" TargetMode="External"/><Relationship Id="rId38" Type="http://schemas.openxmlformats.org/officeDocument/2006/relationships/hyperlink" Target="https://www.shop.o-video.cz/sony-pxw-z150-1-inch-type-4k-exmor-rs-cmos/d-4721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alza.cz/rode-wireless-go-ii-d6436305.htm?kampan=adwav_audio-video_bee_pro_prehravace-a-systemy_audio-video-rode-wireless-go-ii-rod026a2&amp;ppcbee-adtext-variant=rsa_pro_seg1-akce&amp;gclid=Cj0KCQjwhY-aBhCUARIsALNIC06qGvUR7EpmdyVnZviWJGCPzaAdTFdaN5kfYM5sYWXti-nzbz4OEd0aAnctEALw_wcB" TargetMode="External"/><Relationship Id="rId1" Type="http://schemas.openxmlformats.org/officeDocument/2006/relationships/hyperlink" Target="https://www.fotoskoda.cz/obsbot-tiny-4k-ai-camera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elektro-paloucek.cz/elektromaterial-prodluzovaci-kabely-rozdvojky-adaptery-prodluzovaci-kabely-na-bubnu-c-3_2061_2065/prodluzovak-buben-30m-4-zasuvky-230v-p-19985" TargetMode="External"/><Relationship Id="rId21" Type="http://schemas.openxmlformats.org/officeDocument/2006/relationships/hyperlink" Target="https://videoking.cz/shop/zoom-f8n-8-input-10-track-multitrack-field-recorder/?gclid=Cj0KCQjwib2mBhDWARIsAPZUn_nhGK-RzlH6chaGP53kj7gOUhx-VybzyMm4p-RH-DwlnKXHoYTAx2saAirpEALw_wcB" TargetMode="External"/><Relationship Id="rId42" Type="http://schemas.openxmlformats.org/officeDocument/2006/relationships/hyperlink" Target="https://www.syntex.cz/avmatrix-pvs0403u-portable-10-1-inch-4-ch-sdi-hdmi-video-switcher?gad=1&amp;gclid=CjwKCAjw_uGmBhBREiwAeOfsd0m_KcWFc-TlYFTyW0uSswrrfY3pS-dudjCPufBy4cMtMs6IzXH6MRoCwLAQAvD_BwE" TargetMode="External"/><Relationship Id="rId63" Type="http://schemas.openxmlformats.org/officeDocument/2006/relationships/hyperlink" Target="https://www.mironet.cz/avermedia-live-gamer-ultra-gc553-strihova-karta-externi-usb-30-typ-c-2x-hdmi-4k-hdr+dp444725/?gclid=Cj0KCQjw9rSoBhCiARIsAFOipln2vM3bMgRyIUNLsjrH6hViI2C-6E_wUm_yjwlN3RQEurrdpbYT2fAaAo_DEALw_wcB" TargetMode="External"/><Relationship Id="rId84" Type="http://schemas.openxmlformats.org/officeDocument/2006/relationships/hyperlink" Target="https://www.swit-electronic.cz/lc-d421f-kit-4-ch-multi-typ-dv-nabijecka-p165" TargetMode="External"/><Relationship Id="rId138" Type="http://schemas.openxmlformats.org/officeDocument/2006/relationships/hyperlink" Target="https://www.hudebnicentrum.cz/sony-uwp-d22_z30328/?gad_source=1&amp;gclid=Cj0KCQjwhL6pBhDjARIsAGx8D5-MAsFYbAEELi0_4XuseXxpt0A-o75zhEq5fsNBwWCSopuNCz1sku0aAvZ-EALw_wcB" TargetMode="External"/><Relationship Id="rId107" Type="http://schemas.openxmlformats.org/officeDocument/2006/relationships/hyperlink" Target="https://imusicdata.cz/sommer-cable-vtgr-0300-sw-sw-3m" TargetMode="External"/><Relationship Id="rId11" Type="http://schemas.openxmlformats.org/officeDocument/2006/relationships/hyperlink" Target="https://www.thomann.de/cz/rode_lavalier_go.htm" TargetMode="External"/><Relationship Id="rId32" Type="http://schemas.openxmlformats.org/officeDocument/2006/relationships/hyperlink" Target="https://www.shop.o-video.cz/kramer-bnc-m-bnc-m-3g-sdi-kabel-3-metry/d-6185" TargetMode="External"/><Relationship Id="rId53" Type="http://schemas.openxmlformats.org/officeDocument/2006/relationships/hyperlink" Target="https://www.shop.o-video.cz/sony-uwp-d26/d-5007" TargetMode="External"/><Relationship Id="rId74" Type="http://schemas.openxmlformats.org/officeDocument/2006/relationships/hyperlink" Target="https://www.profi-dj.cz/foto-a-video-technika/stativy/video-stativy-a-hlavy/digital-director-a-remote-controls/manfrotto-pan-bar-remote-control-for-camera-with-lanc/?selectedVariant=64499" TargetMode="External"/><Relationship Id="rId128" Type="http://schemas.openxmlformats.org/officeDocument/2006/relationships/hyperlink" Target="https://www.mironet.cz/premiumcord-hdmi-21-3m-propojovaci-kabel-hdmihdmi-cerna+dp454087/" TargetMode="External"/><Relationship Id="rId5" Type="http://schemas.openxmlformats.org/officeDocument/2006/relationships/hyperlink" Target="https://www.syntex.cz/dison-photo-light-l600s-2-2pcs-50w-lights-in-one-set-bi-color" TargetMode="External"/><Relationship Id="rId90" Type="http://schemas.openxmlformats.org/officeDocument/2006/relationships/hyperlink" Target="https://www.shop.o-video.cz/hollyland-mars-t1000/d-6371" TargetMode="External"/><Relationship Id="rId95" Type="http://schemas.openxmlformats.org/officeDocument/2006/relationships/hyperlink" Target="https://www.armorcases.com.au/product/flight-case-for-black-magic-atem-television-studio-pro/" TargetMode="External"/><Relationship Id="rId22" Type="http://schemas.openxmlformats.org/officeDocument/2006/relationships/hyperlink" Target="https://www.shop.o-video.cz/hollyland-solidcom-c1-full-duplex-wireless-intercom-system-with-4-headsets/d-7735" TargetMode="External"/><Relationship Id="rId27" Type="http://schemas.openxmlformats.org/officeDocument/2006/relationships/hyperlink" Target="https://www.datart.cz/kabel-prodluzovaci-na-bubnu-solight-4-zasuvky-10m-cerny-kabel-3x-1-0mm2-pb21b.html?gclid=Cj0KCQjwrMKmBhCJARIsAHuEAPST8zZE4M-3e6MZNDFGRTYz7VyinOTXXvC1q1R-RLMzuK1OwKqZarYaAq8DEALw_wcB" TargetMode="External"/><Relationship Id="rId43" Type="http://schemas.openxmlformats.org/officeDocument/2006/relationships/hyperlink" Target="https://www.shop.o-video.cz/hledani?query=SDI+50m" TargetMode="External"/><Relationship Id="rId48" Type="http://schemas.openxmlformats.org/officeDocument/2006/relationships/hyperlink" Target="https://www.shop.o-video.cz/sony-pxw-z150-1-inch-type-4k-exmor-rs-cmos/d-4721" TargetMode="External"/><Relationship Id="rId64" Type="http://schemas.openxmlformats.org/officeDocument/2006/relationships/hyperlink" Target="https://www.ab-com.cz/elgato-game-capture-hd60x-streaming-adapter-usb-4k60-hdr10/" TargetMode="External"/><Relationship Id="rId69" Type="http://schemas.openxmlformats.org/officeDocument/2006/relationships/hyperlink" Target="https://www.syntex.cz/feelworld-lut6s-6-ultra-bright-led-ips-monitor-hdmi-sdi" TargetMode="External"/><Relationship Id="rId113" Type="http://schemas.openxmlformats.org/officeDocument/2006/relationships/hyperlink" Target="https://www.syntex.cz/seetec-sch-sdi-hdmi-cross-converter?gad=1&amp;gclid=CjwKCAjw_uGmBhBREiwAeOfsd2wPc-QhREz0tikos8lxMsr1OvMAQmHj1gnRW6oF6GjsoS_Jrd-CChoCXugQAvD_BwE" TargetMode="External"/><Relationship Id="rId118" Type="http://schemas.openxmlformats.org/officeDocument/2006/relationships/hyperlink" Target="https://www.ledakce.cz/predlzovaci-kabel-na-bubne--4-zasuvky--10m--16a--3g1-5mm2/?gclid=Cj0KCQjwoeemBhCfARIsADR2QCsvZtUNj7Iqm5BsuvBesXG-ZcKmGqtBvLBVBfVgOtydP7rA_pWKNcsaAuW1EALw_wcB" TargetMode="External"/><Relationship Id="rId134" Type="http://schemas.openxmlformats.org/officeDocument/2006/relationships/hyperlink" Target="https://www.thomann.de/cz/kramer_chdmihdmi_kabel_152m.htm" TargetMode="External"/><Relationship Id="rId139" Type="http://schemas.openxmlformats.org/officeDocument/2006/relationships/hyperlink" Target="https://www.megapixel.cz/lastolite-textilni-pozadi-2-3x4-m-zelene-chromagreen?gad_source=1&amp;gclid=CjwKCAjwvrOpBhBdEiwAR58-3GxFb5Q-ERYTZfEswbuASYYPHTk2C64Fv_nbNa7-Vt5R2PjDcu1w8hoCf5gQAvD_BwE" TargetMode="External"/><Relationship Id="rId80" Type="http://schemas.openxmlformats.org/officeDocument/2006/relationships/hyperlink" Target="https://www.syntex.cz/saramonic-sr-tm7" TargetMode="External"/><Relationship Id="rId85" Type="http://schemas.openxmlformats.org/officeDocument/2006/relationships/hyperlink" Target="https://www.avacom.cz/modely/videokamery/sony/np-f970" TargetMode="External"/><Relationship Id="rId12" Type="http://schemas.openxmlformats.org/officeDocument/2006/relationships/hyperlink" Target="https://www.shop.o-video.cz/blackmagic-micro-converter-bidirectional-hdmi-sdi-3g-se-zdrojem/d-6285" TargetMode="External"/><Relationship Id="rId17" Type="http://schemas.openxmlformats.org/officeDocument/2006/relationships/hyperlink" Target="https://www.megapixel.cz/dji-mic?gclid=Cj0KCQjwib2mBhDWARIsAPZUn_k9oQtid-y1vzt3Yv3pzgE_bpSZeDNjD3Lurfzpct8GCNdBtMVOaLQaAqQaEALw_wcB" TargetMode="External"/><Relationship Id="rId33" Type="http://schemas.openxmlformats.org/officeDocument/2006/relationships/hyperlink" Target="https://www.film-technika.com/tripody-2/manfrotto-nitrotech-608-hlava-a-alu-twin-ms-stativ/" TargetMode="External"/><Relationship Id="rId38" Type="http://schemas.openxmlformats.org/officeDocument/2006/relationships/hyperlink" Target="https://www.shop.o-video.cz/hollyland-mars-4k-450ft-4k-uhd-wireless-video-transmission/d-7841" TargetMode="External"/><Relationship Id="rId59" Type="http://schemas.openxmlformats.org/officeDocument/2006/relationships/hyperlink" Target="https://www.film-technika.com/led/video-led-svetlo-viltrox-vl-d640t-kit-dvou-svetel--stativu-a-prislusenstvi-2/?variantId=19928&amp;gclid=Cj0KCQjw9rSoBhCiARIsAFOipllJwsOZJVBqr25t3YPZPd2KMbbC3eNVQmNZNyoi2jH5-KqSLQB3xtsaAo7NEALw_wcB" TargetMode="External"/><Relationship Id="rId103" Type="http://schemas.openxmlformats.org/officeDocument/2006/relationships/hyperlink" Target="https://www.shop.o-video.cz/datavideo-hs-2850-8/d-4850" TargetMode="External"/><Relationship Id="rId108" Type="http://schemas.openxmlformats.org/officeDocument/2006/relationships/hyperlink" Target="https://imusicdata.cz/sommer-cable-fl59-0050-sw-sw-worldclock-05m" TargetMode="External"/><Relationship Id="rId124" Type="http://schemas.openxmlformats.org/officeDocument/2006/relationships/hyperlink" Target="https://www.datart.cz/router-asus-4g-ax56-lte-ax1800-90ig06g0-mo3110-cerny.html" TargetMode="External"/><Relationship Id="rId129" Type="http://schemas.openxmlformats.org/officeDocument/2006/relationships/hyperlink" Target="https://www.syntex.cz/lilliput-bm280-4k-carry-on-4k-monitor-v-mount?gad=1&amp;gclid=CjwKCAjwvfmoBhAwEiwAG2tqzFRXY5QWfVa2iisXgCvtEesTa9gU18PNfq3xCKBZH3s98RCxxm0cVBoC5o8QAvD_BwE" TargetMode="External"/><Relationship Id="rId54" Type="http://schemas.openxmlformats.org/officeDocument/2006/relationships/hyperlink" Target="https://www.syntex.cz/sony-uwp-d22" TargetMode="External"/><Relationship Id="rId70" Type="http://schemas.openxmlformats.org/officeDocument/2006/relationships/hyperlink" Target="https://www.shop.o-video.cz/hollyland-mars-m1-5-5-wireless-transceiver-monitor/d-7843" TargetMode="External"/><Relationship Id="rId75" Type="http://schemas.openxmlformats.org/officeDocument/2006/relationships/hyperlink" Target="https://www.alza.cz/rode-wireless-pro-d7937770.htm?kampan=adwav_audio-video_pla_all_audio-video_hudebni-nastroje-a-mikrofony_c_1003822___600005848279_~136581765309~&amp;gclid=Cj0KCQjwhL6pBhDjARIsAGx8D58lR5P-V2YeiXNoZ6Cnee1QOD83ipywPt9E52jort7QBAM38k2vQsYaAkqIEALw_wcB" TargetMode="External"/><Relationship Id="rId91" Type="http://schemas.openxmlformats.org/officeDocument/2006/relationships/hyperlink" Target="https://www.came-tv.com/products/kuminik8-single-ear-3-pack" TargetMode="External"/><Relationship Id="rId96" Type="http://schemas.openxmlformats.org/officeDocument/2006/relationships/hyperlink" Target="https://theflightcasecompany.com/hd8-iso-video-production-case" TargetMode="External"/><Relationship Id="rId140" Type="http://schemas.openxmlformats.org/officeDocument/2006/relationships/hyperlink" Target="https://santosom.pt/en/products/santosom-flight-case-video-controller-black-magic-atem-television-studio-pro-stat116" TargetMode="External"/><Relationship Id="rId145" Type="http://schemas.openxmlformats.org/officeDocument/2006/relationships/hyperlink" Target="https://www.thomann.de/cz/manfrotto_ll_lb7627_cover_4m_white.htm" TargetMode="External"/><Relationship Id="rId1" Type="http://schemas.openxmlformats.org/officeDocument/2006/relationships/hyperlink" Target="https://www.syntex.cz/panasonic-ag-cx350" TargetMode="External"/><Relationship Id="rId6" Type="http://schemas.openxmlformats.org/officeDocument/2006/relationships/hyperlink" Target="https://www.czc.cz/elgato-cam-link-4k-usb-3-0/252370/produkt?gclid=Cj0KCQjwhY-aBhCUARIsALNIC05fuDfSY85ZnB8KJNmWI5ZOt0A7Mbvvq8gJ9msafgLSKGki0zMwAqwaAvP6EALw_wcB" TargetMode="External"/><Relationship Id="rId23" Type="http://schemas.openxmlformats.org/officeDocument/2006/relationships/hyperlink" Target="https://www.thomann.de/cz/cerevo_flextally_v2_set.htm" TargetMode="External"/><Relationship Id="rId28" Type="http://schemas.openxmlformats.org/officeDocument/2006/relationships/hyperlink" Target="https://www.ikea.com/cz/cs/p/ladda-dobijeci-baterie-hr06-aa-1-2-v-50504692/" TargetMode="External"/><Relationship Id="rId49" Type="http://schemas.openxmlformats.org/officeDocument/2006/relationships/hyperlink" Target="https://www.alza.cz/sandisk-sdxc-128gb-extreme-pro-uhs-ii-d6540172.htm" TargetMode="External"/><Relationship Id="rId114" Type="http://schemas.openxmlformats.org/officeDocument/2006/relationships/hyperlink" Target="https://www.thomann.de/cz/sommer_cable_vector_plus_bnc_hd_sdi_10m.htm" TargetMode="External"/><Relationship Id="rId119" Type="http://schemas.openxmlformats.org/officeDocument/2006/relationships/hyperlink" Target="https://www.czc.cz/varta-nabijeci-baterie-power-aa-2600-mah-4ks/265179/produkt" TargetMode="External"/><Relationship Id="rId44" Type="http://schemas.openxmlformats.org/officeDocument/2006/relationships/hyperlink" Target="https://www.syntex.cz/blackmagic-design-mini-converter-sdi-distribution?gclid=CjwKCAjwh4ObBhAzEiwAHzZYUwlZ2_ZKrKme_0hweS3WNZ_gCRHhhpFa5UaQnoW3YKBEm2XgXEldMhoC9DUQAvD_BwE" TargetMode="External"/><Relationship Id="rId60" Type="http://schemas.openxmlformats.org/officeDocument/2006/relationships/hyperlink" Target="https://www.fotoveci.cz/neewer-set-2x-led-rgd-svetlo-panel-2x-stativ-200-cm/" TargetMode="External"/><Relationship Id="rId65" Type="http://schemas.openxmlformats.org/officeDocument/2006/relationships/hyperlink" Target="https://www.phototools.cz/zbozi/trvale-led-svetlo-yongnuo-yn360-iii-3200-5500k-rgb/" TargetMode="External"/><Relationship Id="rId81" Type="http://schemas.openxmlformats.org/officeDocument/2006/relationships/hyperlink" Target="https://www.film-technika.com/redukce--kabely/saramonic-tm-ws7-ochrana-proti-vetru-pro-sr-tm7-mikrofon/?gclid=Cj0KCQjw9rSoBhCiARIsAFOipllfI0tlLRxL5tfxUMTKrrdvuS50uEncqSpzzyVFmyJ_KdtxS1FbkggaAonsEALw_wcB" TargetMode="External"/><Relationship Id="rId86" Type="http://schemas.openxmlformats.org/officeDocument/2006/relationships/hyperlink" Target="https://www.alza.cz/patona-pro-sony-np-f970-7800mah-li-ion-7-2v-d7105410.htm" TargetMode="External"/><Relationship Id="rId130" Type="http://schemas.openxmlformats.org/officeDocument/2006/relationships/hyperlink" Target="https://www.ebay.com/itm/404485061166?var=674451636396&amp;_trkparms=amclksrc%3DITM%26aid%3D1110006%26algo%3DHOMESPLICE.SIM%26ao%3D1%26asc%3D255579%26meid%3D8c364aedd0f84bf2bdb657801b2e9191%26pid%3D101195%26rk%3D4%26rkt%3D12%26sd%3D285293997803%26itm%3D674451636396%26pmt%3D1%26noa%3D0%26pg%3D4429486%26algv%3DSimplAMLv11WebTrimmedV3MskuWithLambda85KnnRecallV1V2V4ItemNrtInQueryAndCassiniVisualRankerAndBertRecallWithVMEV3CPCAuto&amp;_trksid=p4429486.c101195.m1851&amp;amdata=cksum%3A4044850611668c364aedd0f84bf2bdb657801b2e9191%7Cenc%3AAQAIAAABUObhgc4Nk8%252BdtAwOww4FKLaj%252FQ5qqgDlQCuqZA43WcPFUWDERCUugbbOk7XQv0JXlBfqCg2xKF3WcPghxGMFw2oSlXvfExEaMYr7I7LmrHcP6czY1wIMt0ORyKiCWt95xldincyyBx3g%252BNDW%252B%252FhWUgTaBhK6xAm%252BJIbCOMehu%252Bdw4m17pzn5FSnOTy01Um9b3uTtVPnZInoZTr%252BGbz8NYStzqHsgXvuiTdmwmG1pAEWG5kn1PZJlGgKqW3wPu4YUtYauHD7DEsGSRLqeDRjijDH4eSUwoQA6zoqH1L1HlYMMYEVZsHfXUBRSZounOxOHMg5w1DmT9%252Bei4Brq3gFGQzwEt4UpNw9PhR0pqgjtenJIs4TUlxaxnA4OCH5io1ZUU9kNjpzZwisBIy5y6fXXDqh8Z0XjzxksHJi1siZO%252FlV0EZq4tzbsBtmHo0hBvvUXpw%253D%253D%7Campid%3APL_CLK%7Cclp%3A4429486" TargetMode="External"/><Relationship Id="rId135" Type="http://schemas.openxmlformats.org/officeDocument/2006/relationships/hyperlink" Target="https://www.thomann.de/cz/kramer_c_hm_hm_10_cable_30m.htm" TargetMode="External"/><Relationship Id="rId13" Type="http://schemas.openxmlformats.org/officeDocument/2006/relationships/hyperlink" Target="https://www.muziker.cz/yololiv-yolobox-pro?gclid=Cj0KCQjwib2mBhDWARIsAPZUn_kNDTLHm4uxNUfGDxoBCNNbzRusMYX7TIKoW1qN3Wl3424G1ehQVigaAoCjEALw_wcB" TargetMode="External"/><Relationship Id="rId18" Type="http://schemas.openxmlformats.org/officeDocument/2006/relationships/hyperlink" Target="https://www.syntex.cz/sennheiser-ew-100-eng-g4-9746" TargetMode="External"/><Relationship Id="rId39" Type="http://schemas.openxmlformats.org/officeDocument/2006/relationships/hyperlink" Target="https://www.film-technika.com/baterie/baterie-np-f960-np-f970-np-f950-np-f930-pro-dslr/" TargetMode="External"/><Relationship Id="rId109" Type="http://schemas.openxmlformats.org/officeDocument/2006/relationships/hyperlink" Target="https://www.cinegearpro.co.uk/products/ruige-action-at-2200hd-21-5-3g-sdi-hdmi-broadcast-director-monitor-case-kit" TargetMode="External"/><Relationship Id="rId34" Type="http://schemas.openxmlformats.org/officeDocument/2006/relationships/hyperlink" Target="https://www.alza.cz/dji-mic-ce-d7055811.htm?kampan=adwsma_smart_pla_all_obecna-css_drony_c_1003822___DJI22_10_605137456056_~140962427674~&amp;gclid=Cj0KCQjwhL6pBhDjARIsAGx8D5_138JJi9E5fNE5GGx6IugBD3_0wTd1ZWuGTXaRhKVogpUZjGmDBtIaAmbJEALw_wcB" TargetMode="External"/><Relationship Id="rId50" Type="http://schemas.openxmlformats.org/officeDocument/2006/relationships/hyperlink" Target="https://www.alza.cz/sony-m-tough-sdxc-256gb-d6124094.htm" TargetMode="External"/><Relationship Id="rId55" Type="http://schemas.openxmlformats.org/officeDocument/2006/relationships/hyperlink" Target="https://www.mironet.cz/ugreen-kabel-usbc-m-usba-m-025-m-cerna+dp609103/" TargetMode="External"/><Relationship Id="rId76" Type="http://schemas.openxmlformats.org/officeDocument/2006/relationships/hyperlink" Target="https://www.mironet.cz/swissten-sitova-adapter-qualcomm-30-quick-charge-smart-ic-5x-usb-50w-bila+dp314509/?gclid=CjwKCAjw9-6oBhBaEiwAHv1QvMw_VQFADyvIstdh0U1fyrTQ8bmAfNZopkMxDogGmMftLTElVKRmjRoCDMUQAvD_BwE" TargetMode="External"/><Relationship Id="rId97" Type="http://schemas.openxmlformats.org/officeDocument/2006/relationships/hyperlink" Target="https://solutions.nextcomputing.com/product/studio-hd550-4k-edition/" TargetMode="External"/><Relationship Id="rId104" Type="http://schemas.openxmlformats.org/officeDocument/2006/relationships/hyperlink" Target="https://www.thomann.de/cz/sommer_cable_vector_plus_bnc_hd_sdi_500m.htm" TargetMode="External"/><Relationship Id="rId120" Type="http://schemas.openxmlformats.org/officeDocument/2006/relationships/hyperlink" Target="https://www.datart.cz/Baterie-akumulator-Eneloop-BK-3HCCE-4BE-4xAA-2450-mAh.html?gclid=Cj0KCQjwldKmBhCCARIsAP-0rfwlnJvnmt2owFV-AkhtOr8Cj2BWLUpoCCK3hzHC20bV3AIQZmCUCP8aAm9SEALw_wcB" TargetMode="External"/><Relationship Id="rId125" Type="http://schemas.openxmlformats.org/officeDocument/2006/relationships/hyperlink" Target="https://www.thomann.de/cz/pro_snake_aoc_hdmi_a_a_15m.htm" TargetMode="External"/><Relationship Id="rId141" Type="http://schemas.openxmlformats.org/officeDocument/2006/relationships/hyperlink" Target="https://www.alza.cz/kandao-meeting-pro-d6284835.htm" TargetMode="External"/><Relationship Id="rId146" Type="http://schemas.openxmlformats.org/officeDocument/2006/relationships/hyperlink" Target="https://www.4studio.cz/lastolite-bila-latka-pro-panoramaticka-pozadi-4x2-3m-lb7627" TargetMode="External"/><Relationship Id="rId7" Type="http://schemas.openxmlformats.org/officeDocument/2006/relationships/hyperlink" Target="https://www.megapixel.cz/rode-mikrofon-ntg2?gclid=CjwKCAjwtNf6BRAwEiwAkt6UQtVX7dKVXYV5M38YTqcL5hMxqhkWhAMANkSSv1DArS1uTNVCVpPkkxoClBkQAvD_BwE" TargetMode="External"/><Relationship Id="rId71" Type="http://schemas.openxmlformats.org/officeDocument/2006/relationships/hyperlink" Target="https://www.syntex.cz/panasonic-ag-vbr89g" TargetMode="External"/><Relationship Id="rId92" Type="http://schemas.openxmlformats.org/officeDocument/2006/relationships/hyperlink" Target="https://cs.feelworld.ltd/produkty/laizeske-w1000s-1000ft-hdmi-sdi-bezdr%C3%A1tov%C3%BD-syst%C3%A9m-p%C5%99enosu-videa-pro-re%C5%BEis%C3%A9ra-a-fotografa" TargetMode="External"/><Relationship Id="rId2" Type="http://schemas.openxmlformats.org/officeDocument/2006/relationships/hyperlink" Target="https://www.alza.cz/kingston-sdxc-128gb-canvas-react-plus-d7080589.htm" TargetMode="External"/><Relationship Id="rId29" Type="http://schemas.openxmlformats.org/officeDocument/2006/relationships/hyperlink" Target="https://www.conrad.cz/cs/p/isdt-n8-nabijecka-akumulatoru-nimh-nicd-nizn-li-ion-lihv-lifepo-aa-aaa-14500-10440-2576694.html?gclid=Cj0KCQjwldKmBhCCARIsAP-0rfwzRhcyo-G8M5rSf0UcKVXsY-XtnOj_9FLWvEd5xcEpsQVmooX6UvwaAgfNEALw_wcB" TargetMode="External"/><Relationship Id="rId24" Type="http://schemas.openxmlformats.org/officeDocument/2006/relationships/hyperlink" Target="https://www.muziker.cz/presonus-eris-e8-xt" TargetMode="External"/><Relationship Id="rId40" Type="http://schemas.openxmlformats.org/officeDocument/2006/relationships/hyperlink" Target="https://www.fotoextra.cz/bateriovy-zdroj-sony-np-f570.html" TargetMode="External"/><Relationship Id="rId45" Type="http://schemas.openxmlformats.org/officeDocument/2006/relationships/hyperlink" Target="https://www.syntex.cz/blackmagic-design-atem-television-studio-hd8" TargetMode="External"/><Relationship Id="rId66" Type="http://schemas.openxmlformats.org/officeDocument/2006/relationships/hyperlink" Target="https://www.thomann.de/cz/sennheiser_mke_600.htm" TargetMode="External"/><Relationship Id="rId87" Type="http://schemas.openxmlformats.org/officeDocument/2006/relationships/hyperlink" Target="https://www.film-technika.com/baterie/2-x-baterie-sony-l-np-f550-pro-monitory-i-led-svetla/?gclid=CjwKCAjw_uGmBhBREiwAeOfsd0Poe27NBMVjSkYARBBcT4eUrhyc7IEt6aXFKq5sUiRmMnKPzC8CBBoCG5oQAvD_BwE" TargetMode="External"/><Relationship Id="rId110" Type="http://schemas.openxmlformats.org/officeDocument/2006/relationships/hyperlink" Target="https://www.film-technika.com/cteci-zarizeni/ikan-pt-elite-pro2-tk-univerzalni-teleprompter-pro-tablety--travel-kit-/" TargetMode="External"/><Relationship Id="rId115" Type="http://schemas.openxmlformats.org/officeDocument/2006/relationships/hyperlink" Target="https://www.syntex.cz/avmatrix-sd1191-1-9-sdi-reclocking-distribution-amplifier?gad=1&amp;gclid=Cj0KCQjwoeemBhCfARIsADR2QCsC59klc9XlG81DGFtEj2cnOH3jmrnhZi9udyJcNvAZqJS-M9MZzsMaAvs1EALw_wcB" TargetMode="External"/><Relationship Id="rId131" Type="http://schemas.openxmlformats.org/officeDocument/2006/relationships/hyperlink" Target="https://www.gofanco.com/12g-sdi-1x8-distribution-amplifier-splitter-pro-12gsdi8p.html" TargetMode="External"/><Relationship Id="rId136" Type="http://schemas.openxmlformats.org/officeDocument/2006/relationships/hyperlink" Target="https://www.syntex.cz/libec-nx-100c-tripod-wfloor-level-spreader" TargetMode="External"/><Relationship Id="rId61" Type="http://schemas.openxmlformats.org/officeDocument/2006/relationships/hyperlink" Target="https://www.foto-eshop.cz/Odrazova-deska-odrazna-deska-80cm-5v1-s-uchyty-d1435.htm?gclid=Cj0KCQjwib2mBhDWARIsAPZUn_l9iwcD0jufNKeLnHnK73sAwjElOeFa-RBw1pv-N6KDw2nKt_vcRKwaAk2FEALw_wcB" TargetMode="External"/><Relationship Id="rId82" Type="http://schemas.openxmlformats.org/officeDocument/2006/relationships/hyperlink" Target="https://www.muziker.cz/zoom-h8-set?gclid=Cj0KCQjw9rSoBhCiARIsAFOipln2zRFRhY2IFnY35urDHDcUlqprEFA0o2XoUnBB9Zed71yNCPFdBW0aAvcqEALw_wcB" TargetMode="External"/><Relationship Id="rId19" Type="http://schemas.openxmlformats.org/officeDocument/2006/relationships/hyperlink" Target="https://pantershop.cz/Mikrofony-a-mikroporty/1009712-1020562-ew-135-P-G4.html" TargetMode="External"/><Relationship Id="rId14" Type="http://schemas.openxmlformats.org/officeDocument/2006/relationships/hyperlink" Target="https://www.thomann.de/cz/flyht_pro_flex_inlay_wp_safe_box_8.htm" TargetMode="External"/><Relationship Id="rId30" Type="http://schemas.openxmlformats.org/officeDocument/2006/relationships/hyperlink" Target="https://www.svet-svitidel.cz/varta-57681-lcd-smart-nabijecka-8xaa-aaa-nabijeni-2h/?gclid=Cj0KCQjwldKmBhCCARIsAP-0rfwRYOd6kvmS5QiYI38XgzRcplvgirI0PXutvfbS8Y1UfZ6T4gjp4d4aAiKZEALw_wcB" TargetMode="External"/><Relationship Id="rId35" Type="http://schemas.openxmlformats.org/officeDocument/2006/relationships/hyperlink" Target="https://www.fotolab.cz/produkt/godox-lc500r-rgb-led?source=google&amp;gclid=CjwKCAjw_uGmBhBREiwAeOfsd3y06SJTFv51A_itE7txz5GJo3JpicWOL1HZCc2fse9JpG_g6XCbCxoCgDcQAvD_BwE" TargetMode="External"/><Relationship Id="rId56" Type="http://schemas.openxmlformats.org/officeDocument/2006/relationships/hyperlink" Target="https://www.levne-baterky.cz/Green-Cell-kabel-USB-USB-C-25cm-rychle-nabijeni-Ultra-Charge-QC-3-0-d7820.htm" TargetMode="External"/><Relationship Id="rId77" Type="http://schemas.openxmlformats.org/officeDocument/2006/relationships/hyperlink" Target="https://www.levne-baterky.cz/Green-Cell-nabijecka-s-rychlym-nabijenim-Ultra-Charge-a-Smart-Charge-5xUSB-52W-d7792.htm?gclid=Cj0KCQjw9rSoBhCiARIsAFOiplkUEn4LTZ9GlVamnoJambUO5nDQ_Pz72YSduSxxyo69j6czuo5qiVEaAtJ0EALw_wcB" TargetMode="External"/><Relationship Id="rId100" Type="http://schemas.openxmlformats.org/officeDocument/2006/relationships/hyperlink" Target="https://www.syntex.cz/datavideo-dac-70" TargetMode="External"/><Relationship Id="rId105" Type="http://schemas.openxmlformats.org/officeDocument/2006/relationships/hyperlink" Target="https://shop.klotz-ais.com/vh8l1nt.html" TargetMode="External"/><Relationship Id="rId126" Type="http://schemas.openxmlformats.org/officeDocument/2006/relationships/hyperlink" Target="https://www.czc.cz/premiumcord-opticky-fiber-kabel-ultra-high-speed-hdmi-2-1-8k-60hz-zlacene-opleteny-15m/369469/produkt?gclid=Cj0KCQjwoeemBhCfARIsADR2QCvhTtPlSDL94-gzY1HNYuy77CFwJG3JTfkNlWsSMNb66MX2oZcDUHUaAhJSEALw_wcB" TargetMode="External"/><Relationship Id="rId147" Type="http://schemas.openxmlformats.org/officeDocument/2006/relationships/printerSettings" Target="../printerSettings/printerSettings1.bin"/><Relationship Id="rId8" Type="http://schemas.openxmlformats.org/officeDocument/2006/relationships/hyperlink" Target="https://www.4studio.cz/lastolite-panoramaticke-pozadi-4x2-3m-chromakey-green-lb7622" TargetMode="External"/><Relationship Id="rId51" Type="http://schemas.openxmlformats.org/officeDocument/2006/relationships/hyperlink" Target="https://shop.disk.cz/rode-lavalier-ii/" TargetMode="External"/><Relationship Id="rId72" Type="http://schemas.openxmlformats.org/officeDocument/2006/relationships/hyperlink" Target="https://www.fotovideoshop.sk/shop/canon-bateria-bp-975/p-1928320.xhtml" TargetMode="External"/><Relationship Id="rId93" Type="http://schemas.openxmlformats.org/officeDocument/2006/relationships/hyperlink" Target="https://www.mxtech-eshop.cz/Komunikacni-zarizeni-viceucelovy-over-the-head-headset-SENA-Bluetooth-Over-the-Head-headset-Tufftalk-Lite-dosah-0-8-km-d104565.htm?gclid=Cj0KCQjw9rSoBhCiARIsAFOiplnyBsZXTwZVK-G9c3AzWcagNqDUtbhJs72bcggLImnB4o4fErfvi4waAjyrEALw_wcB" TargetMode="External"/><Relationship Id="rId98" Type="http://schemas.openxmlformats.org/officeDocument/2006/relationships/hyperlink" Target="https://www.alza.cz/m-audio-bx8-d3-d5039702.htm" TargetMode="External"/><Relationship Id="rId121" Type="http://schemas.openxmlformats.org/officeDocument/2006/relationships/hyperlink" Target="https://www.conrad.cz/cs/p/voltcraft-bc16-nabijecka-akumulatoru-nimh-li-ion-aa-aaa-9-v-2127444.html?gclid=CjwKCAjwvfmoBhAwEiwAG2tqzIEwAfTmbR6hKuJu-yQ92QIpwF3Cu_pUozASe-k_kQQ2TQEM2caNzhoC2AoQAvD_BwE" TargetMode="External"/><Relationship Id="rId142" Type="http://schemas.openxmlformats.org/officeDocument/2006/relationships/hyperlink" Target="https://www.smarty.cz/Owl-3-bila-p128382?utm_source=google&amp;utm_medium=cpc&amp;utm_campaign=PLA_Audio-video&amp;utm_adgroup=z30&amp;gad_source=1&amp;gclid=Cj0KCQjw4bipBhCyARIsAFsieCwOYvhKAUlrsYSpiW54G_ZaBd45eNhnv8fj0Ib-U4rp5AKyc-kDN0kaAqWIEALw_wcB" TargetMode="External"/><Relationship Id="rId3" Type="http://schemas.openxmlformats.org/officeDocument/2006/relationships/hyperlink" Target="https://www.okay.cz/products/sitova-nabijecka-5xusb-60wqc-3-0-3xusb-pd-usb-c-cerna" TargetMode="External"/><Relationship Id="rId25" Type="http://schemas.openxmlformats.org/officeDocument/2006/relationships/hyperlink" Target="https://www.shop.o-video.cz/seetec-monitor-p215-9hsd-co-carry-on-broadcast-director/d-7895" TargetMode="External"/><Relationship Id="rId46" Type="http://schemas.openxmlformats.org/officeDocument/2006/relationships/hyperlink" Target="https://www.elviapro.cz/sony-rm-1bp-ovladac.html?gclid=Cj0KCQjwoeemBhCfARIsADR2QCsK15t30buuYJ2pluDLprJBVSuEAAGhSR0UJNegZAith6hMPX5kL3saAq5xEALw_wcB" TargetMode="External"/><Relationship Id="rId67" Type="http://schemas.openxmlformats.org/officeDocument/2006/relationships/hyperlink" Target="https://www.megapixel.cz/rode-windshield-ws6" TargetMode="External"/><Relationship Id="rId116" Type="http://schemas.openxmlformats.org/officeDocument/2006/relationships/hyperlink" Target="https://www.manutan.cz/cs/mcz/prodluzovaci-kabely-na-bubnu-manutan-1500019?gclid=Cj0KCQjwoeemBhCfARIsADR2QCvQRT45TGULm0hEASj3W2ocopcYKNIp1qZ7bJQADirPsrliplIy1NAaAj6OEALw_wcB" TargetMode="External"/><Relationship Id="rId137" Type="http://schemas.openxmlformats.org/officeDocument/2006/relationships/hyperlink" Target="https://www.thomann.de/cz/sennheiser_ew_100_eng_g4_e_band.htm" TargetMode="External"/><Relationship Id="rId20" Type="http://schemas.openxmlformats.org/officeDocument/2006/relationships/hyperlink" Target="https://www.film-technika.com/led/redhead-rgb-ts-ii-barevne-led-svetlo-pro-foto-i-video/" TargetMode="External"/><Relationship Id="rId41" Type="http://schemas.openxmlformats.org/officeDocument/2006/relationships/hyperlink" Target="https://www.shop.o-video.cz/epiphan-pearl-mini-all-in-one-3-input-video-production-system/d-6443" TargetMode="External"/><Relationship Id="rId62" Type="http://schemas.openxmlformats.org/officeDocument/2006/relationships/hyperlink" Target="https://www.film-technika.com/odrazne-desky/odrazna-deska-5v1--80cm/" TargetMode="External"/><Relationship Id="rId83" Type="http://schemas.openxmlformats.org/officeDocument/2006/relationships/hyperlink" Target="https://www.swit-electronic.cz/flow2000-sdi-a-hdmi-600m-bezdratovy-video-prenosovy-system-p918" TargetMode="External"/><Relationship Id="rId88" Type="http://schemas.openxmlformats.org/officeDocument/2006/relationships/hyperlink" Target="https://www.oehling.cz/p/nanlite-baterie-2000mah-typu-np-f" TargetMode="External"/><Relationship Id="rId111" Type="http://schemas.openxmlformats.org/officeDocument/2006/relationships/hyperlink" Target="https://www.film-technika.com/cteci-zarizeni/desview-t22-profesionalni-cteci-zarizeni-s-21-5--monitorem/" TargetMode="External"/><Relationship Id="rId132" Type="http://schemas.openxmlformats.org/officeDocument/2006/relationships/hyperlink" Target="https://www.elektro-materialy.cz/prodluzovaci-kabel-na-bubn-30m-3x1-5-guma-toraka" TargetMode="External"/><Relationship Id="rId15" Type="http://schemas.openxmlformats.org/officeDocument/2006/relationships/hyperlink" Target="https://www.shop.o-video.cz/sachtler-1002-stativ-pro-kameru-s-brasnou-podlahovou-rozperkou/d-4123" TargetMode="External"/><Relationship Id="rId36" Type="http://schemas.openxmlformats.org/officeDocument/2006/relationships/hyperlink" Target="https://www.thomann.de/cz/lastolite_by_manfrotto_ll_lb7622_green_screen_4x2.3m.htm" TargetMode="External"/><Relationship Id="rId57" Type="http://schemas.openxmlformats.org/officeDocument/2006/relationships/hyperlink" Target="https://www.thomann.de/cz/flyht_pro_wp_safe_box_8_ip65.htm" TargetMode="External"/><Relationship Id="rId106" Type="http://schemas.openxmlformats.org/officeDocument/2006/relationships/hyperlink" Target="https://www.thomann.de/cz/sommer_cable_vector_plus_bnc_hd_sdi_30m.htm" TargetMode="External"/><Relationship Id="rId127" Type="http://schemas.openxmlformats.org/officeDocument/2006/relationships/hyperlink" Target="https://www.alza.cz/vention-8k-hdmi-cable-3m-black-d7177733.htm?kampan=adwacc_prislusenstvi-pro-mt_pla_all_obecna-css_kabely---video_c_1003822___VENTk144_662762481323_~151946794962~&amp;gclid=Cj0KCQjwoeemBhCfARIsADR2QCu0NpMtziGL19P4ygeUvYRQR9Vy66FR9tdRIwvaBCI7_y0YDWZv5HoaAp2qEALw_wcB" TargetMode="External"/><Relationship Id="rId10" Type="http://schemas.openxmlformats.org/officeDocument/2006/relationships/hyperlink" Target="https://www.film-technika.com/viceslotove/newell-df-4ch-ctyrkanalova-nabijecka-pro-np-f-baterie-pro-sony/?gclid=Cj0KCQjwib2mBhDWARIsAPZUn_lgQT7nJ9ZZvFq54Vg4aNAe-1bMs_HDDo1SlC8Me9rQ8lBYtvHazfYaAqf0EALw_wcB" TargetMode="External"/><Relationship Id="rId31" Type="http://schemas.openxmlformats.org/officeDocument/2006/relationships/hyperlink" Target="https://www.shop.o-video.cz/kramer-bnc-m-bnc-m-3g-sdi-kabel-0-6-metru-micro-kabel/d-6172" TargetMode="External"/><Relationship Id="rId52" Type="http://schemas.openxmlformats.org/officeDocument/2006/relationships/hyperlink" Target="https://pantershop.cz/Mikrofony-a-mikroporty/1009627-ME-2-4044155252477.html" TargetMode="External"/><Relationship Id="rId73" Type="http://schemas.openxmlformats.org/officeDocument/2006/relationships/hyperlink" Target="https://www.syntex.cz/varizoom-vz-rock-pzfi" TargetMode="External"/><Relationship Id="rId78" Type="http://schemas.openxmlformats.org/officeDocument/2006/relationships/hyperlink" Target="https://www.muziker.cz/b-w-type-6700-blk-rpd-divider-system" TargetMode="External"/><Relationship Id="rId94" Type="http://schemas.openxmlformats.org/officeDocument/2006/relationships/hyperlink" Target="https://en.vocas.nl/cuebi-wireless-tally-light-set-of-4.html?gclid=Cj0KCQjwoeemBhCfARIsADR2QCv2swVzcKNP4HT3zhe_ZTaFHt7IDo7-2QdLPbPdmdd6UOv7dC8Zy8waAkwlEALw_wcB" TargetMode="External"/><Relationship Id="rId99" Type="http://schemas.openxmlformats.org/officeDocument/2006/relationships/hyperlink" Target="https://www.hudebnicentrum.cz/behringer-nekkst-k8_z27868/" TargetMode="External"/><Relationship Id="rId101" Type="http://schemas.openxmlformats.org/officeDocument/2006/relationships/hyperlink" Target="https://www.amazon.com/Datavideo-DAC-70-Down-Cross-Converter/dp/B00I4ERRO6" TargetMode="External"/><Relationship Id="rId122" Type="http://schemas.openxmlformats.org/officeDocument/2006/relationships/hyperlink" Target="https://www.alza.cz/tp-link-archer-mr500-d7624952.htm" TargetMode="External"/><Relationship Id="rId143" Type="http://schemas.openxmlformats.org/officeDocument/2006/relationships/hyperlink" Target="https://www.mironet.cz/kandao-meeting-ultra-standard-360-cerna-4k-hdr-wifi-bt-64gb-rom-microsd-az-1000gb+dp614373/?gclid=Cj0KCQjw4bipBhCyARIsAFsieCyqiJ-a53SuFLxygtw2OsyXGzvOHdf4rivHBZCLn4fcPKMIGjRuSygaAtZiEALw_wcB" TargetMode="External"/><Relationship Id="rId4" Type="http://schemas.openxmlformats.org/officeDocument/2006/relationships/hyperlink" Target="https://www.alza.cz/vention-usb-2-0-to-usb-c-3a-cable-0-25m-black-d7375137.htm" TargetMode="External"/><Relationship Id="rId9" Type="http://schemas.openxmlformats.org/officeDocument/2006/relationships/hyperlink" Target="https://www.thomann.de/cz/tascam_portacapture_x8.htm" TargetMode="External"/><Relationship Id="rId26" Type="http://schemas.openxmlformats.org/officeDocument/2006/relationships/hyperlink" Target="https://www.syntex.cz/lilliput-q5-5-5-full-hd-on-camera-monitor" TargetMode="External"/><Relationship Id="rId47" Type="http://schemas.openxmlformats.org/officeDocument/2006/relationships/hyperlink" Target="https://www.kaufland.cz/product/348216921/?utm_source=heureka&amp;utm_medium=cpc&amp;utm_content=cz&amp;utm_campaign=pricecomparison&amp;utm_term" TargetMode="External"/><Relationship Id="rId68" Type="http://schemas.openxmlformats.org/officeDocument/2006/relationships/hyperlink" Target="https://www.thomann.de/cz/sennheiser_mzh_600.htm" TargetMode="External"/><Relationship Id="rId89" Type="http://schemas.openxmlformats.org/officeDocument/2006/relationships/hyperlink" Target="https://www.shop.o-video.cz/hollyland-solidcom-c1-pro-wireless-intercom-system-with-4-enc-headsets/d-8041" TargetMode="External"/><Relationship Id="rId112" Type="http://schemas.openxmlformats.org/officeDocument/2006/relationships/hyperlink" Target="https://www.shop.o-video.cz/datavideo-tp-650-cteci-zarizeni-pro-ipad-pro/d-4761" TargetMode="External"/><Relationship Id="rId133" Type="http://schemas.openxmlformats.org/officeDocument/2006/relationships/hyperlink" Target="https://www.thomann.de/cz/varytec_cable_drum_10_m_3x15_mm.htm" TargetMode="External"/><Relationship Id="rId16" Type="http://schemas.openxmlformats.org/officeDocument/2006/relationships/hyperlink" Target="https://www.fotoskoda.cz/sony-npf970/" TargetMode="External"/><Relationship Id="rId37" Type="http://schemas.openxmlformats.org/officeDocument/2006/relationships/hyperlink" Target="https://videoking.cz/shop/dji-transmission-combo/?gclid=CjwKCAjw_uGmBhBREiwAeOfsdx2b9FgJ8br6v9YddjdjM9ZFP1dOiAJCzthocvyAw0hxpeN5TRkxqxoC53AQAvD_BwE" TargetMode="External"/><Relationship Id="rId58" Type="http://schemas.openxmlformats.org/officeDocument/2006/relationships/hyperlink" Target="https://nanukcase.cz/cs/10022-nanuk-odolny-cestovni-kufr-model-965-cerna" TargetMode="External"/><Relationship Id="rId79" Type="http://schemas.openxmlformats.org/officeDocument/2006/relationships/hyperlink" Target="https://www.daganet.cz/odrazne-desky/13535-5v1-odrazna-deska-80cm-s-ruckami.html?SubmitCurrency=1&amp;id_currency=1" TargetMode="External"/><Relationship Id="rId102" Type="http://schemas.openxmlformats.org/officeDocument/2006/relationships/hyperlink" Target="https://www.thomann.de/cz/patona_4way_charger_for_sony_f_bat.htm" TargetMode="External"/><Relationship Id="rId123" Type="http://schemas.openxmlformats.org/officeDocument/2006/relationships/hyperlink" Target="https://www.datart.cz/router-d-link-g416-eagle-pro-ai-ax1500-4g-smart-g416-ee-bila.html" TargetMode="External"/><Relationship Id="rId144" Type="http://schemas.openxmlformats.org/officeDocument/2006/relationships/hyperlink" Target="https://www.syntex.cz/manfrotto-panoramic-background-cover-4m-white-frame-not-included?gad_source=1&amp;gclid=Cj0KCQjwhL6pBhDjARIsAGx8D58HNQQGYDBkPnfZmNw8lluaB3wfKoh3a9EklTvHf6LhtAi5yd1YqKUaAgV9EALw_wcB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toskoda.cz/velbon-638-videomate-stativ/" TargetMode="External"/><Relationship Id="rId2" Type="http://schemas.openxmlformats.org/officeDocument/2006/relationships/hyperlink" Target="https://www.fotoskoda.cz/obsbot-tiny-4k-ai-camera/" TargetMode="External"/><Relationship Id="rId1" Type="http://schemas.openxmlformats.org/officeDocument/2006/relationships/hyperlink" Target="https://www.czc.cz/sony-zv-1/288954/produkt?gclid=Cj0KCQjwhY-aBhCUARIsALNIC07L9cGL4TVrfYMZRlBeBGYaMOekdFpw7P40AEWTR6liA_GDL1TZtwwaAslxEALw_wcB" TargetMode="External"/><Relationship Id="rId5" Type="http://schemas.openxmlformats.org/officeDocument/2006/relationships/hyperlink" Target="https://www.film-technika.com/kruhova-svetla-ring-light/14--20w-kruhove-ringlight-led-svetlo-stativ/" TargetMode="External"/><Relationship Id="rId4" Type="http://schemas.openxmlformats.org/officeDocument/2006/relationships/hyperlink" Target="https://www.alza.cz/rode-wireless-go-ii-d6436305.htm?kampan=adwav_audio-video_bee_pro_prehravace-a-systemy_audio-video-rode-wireless-go-ii-rod026a2&amp;ppcbee-adtext-variant=rsa_pro_seg1-akce&amp;gclid=Cj0KCQjwhY-aBhCUARIsALNIC06qGvUR7EpmdyVnZviWJGCPzaAdTFdaN5kfYM5sYWXti-nzbz4OEd0aAnctEALw_wcB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homann.de/cz/obsbot_tiny_2.htm" TargetMode="External"/><Relationship Id="rId2" Type="http://schemas.openxmlformats.org/officeDocument/2006/relationships/hyperlink" Target="https://www.megapixel.cz/rode-bezdratovy-set-wireless-go-ii" TargetMode="External"/><Relationship Id="rId1" Type="http://schemas.openxmlformats.org/officeDocument/2006/relationships/hyperlink" Target="https://www.megapixel.cz/dji-mic?gclid=Cj0KCQjwib2mBhDWARIsAPZUn_k9oQtid-y1vzt3Yv3pzgE_bpSZeDNjD3Lurfzpct8GCNdBtMVOaLQaAqQaEALw_wcB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alza.cz/logitech-ptz-pro-2-camera-d5124501.htm?o=1" TargetMode="External"/></Relationships>
</file>

<file path=xl/worksheets/_rels/sheet7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conrad.cz/cs/p/voltcraft-bc16-nabijecka-akumulatoru-nimh-li-ion-aa-aaa-9-v-2127444.html?gclid=CjwKCAjwvfmoBhAwEiwAG2tqzIEwAfTmbR6hKuJu-yQ92QIpwF3Cu_pUozASe-k_kQQ2TQEM2caNzhoC2AoQAvD_BwE" TargetMode="External"/><Relationship Id="rId21" Type="http://schemas.openxmlformats.org/officeDocument/2006/relationships/hyperlink" Target="https://www.shop.o-video.cz/hollyland-solidcom-c1-full-duplex-wireless-intercom-system-with-4-headsets/d-7735" TargetMode="External"/><Relationship Id="rId42" Type="http://schemas.openxmlformats.org/officeDocument/2006/relationships/hyperlink" Target="https://www.shop.o-video.cz/hledani?query=SDI+50m" TargetMode="External"/><Relationship Id="rId63" Type="http://schemas.openxmlformats.org/officeDocument/2006/relationships/hyperlink" Target="https://www.ab-com.cz/elgato-game-capture-hd60x-streaming-adapter-usb-4k60-hdr10/" TargetMode="External"/><Relationship Id="rId84" Type="http://schemas.openxmlformats.org/officeDocument/2006/relationships/hyperlink" Target="https://www.avacom.cz/modely/videokamery/sony/np-f970" TargetMode="External"/><Relationship Id="rId138" Type="http://schemas.openxmlformats.org/officeDocument/2006/relationships/hyperlink" Target="https://www.mironet.cz/kandao-meeting-ultra-standard-360-cerna-4k-hdr-wifi-bt-64gb-rom-microsd-az-1000gb+dp614373/?gclid=Cj0KCQjw4bipBhCyARIsAFsieCyqiJ-a53SuFLxygtw2OsyXGzvOHdf4rivHBZCLn4fcPKMIGjRuSygaAtZiEALw_wcB" TargetMode="External"/><Relationship Id="rId107" Type="http://schemas.openxmlformats.org/officeDocument/2006/relationships/hyperlink" Target="https://www.film-technika.com/cteci-zarizeni/desview-t22-profesionalni-cteci-zarizeni-s-21-5--monitorem/" TargetMode="External"/><Relationship Id="rId11" Type="http://schemas.openxmlformats.org/officeDocument/2006/relationships/hyperlink" Target="https://www.thomann.de/cz/rode_lavalier_go.htm" TargetMode="External"/><Relationship Id="rId32" Type="http://schemas.openxmlformats.org/officeDocument/2006/relationships/hyperlink" Target="https://www.film-technika.com/tripody-2/manfrotto-nitrotech-608-hlava-a-alu-twin-ms-stativ/" TargetMode="External"/><Relationship Id="rId53" Type="http://schemas.openxmlformats.org/officeDocument/2006/relationships/hyperlink" Target="https://www.syntex.cz/sony-uwp-d22" TargetMode="External"/><Relationship Id="rId74" Type="http://schemas.openxmlformats.org/officeDocument/2006/relationships/hyperlink" Target="https://www.alza.cz/rode-wireless-pro-d7937770.htm?kampan=adwav_audio-video_pla_all_audio-video_hudebni-nastroje-a-mikrofony_c_1003822___600005848279_~136581765309~&amp;gclid=Cj0KCQjwhL6pBhDjARIsAGx8D58lR5P-V2YeiXNoZ6Cnee1QOD83ipywPt9E52jort7QBAM38k2vQsYaAkqIEALw_wcB" TargetMode="External"/><Relationship Id="rId128" Type="http://schemas.openxmlformats.org/officeDocument/2006/relationships/hyperlink" Target="https://www.elektro-materialy.cz/prodluzovaci-kabel-na-bubn-30m-3x1-5-guma-toraka" TargetMode="External"/><Relationship Id="rId149" Type="http://schemas.openxmlformats.org/officeDocument/2006/relationships/hyperlink" Target="https://www.fotori.cz/eshop/smallrig-3986-universal-tripod-dolly?gclid=CjwKCAiAjfyqBhAsEiwA-UdzJBNq5XWqtHl-0cbR7l2fzcKAAyNiKCjuZreBU-6wVy6OkIFbL09BAhoC5icQAvD_BwE" TargetMode="External"/><Relationship Id="rId5" Type="http://schemas.openxmlformats.org/officeDocument/2006/relationships/hyperlink" Target="https://www.syntex.cz/dison-photo-light-l600s-2-2pcs-50w-lights-in-one-set-bi-color" TargetMode="External"/><Relationship Id="rId95" Type="http://schemas.openxmlformats.org/officeDocument/2006/relationships/hyperlink" Target="https://www.alza.cz/m-audio-bx8-d3-d5039702.htm" TargetMode="External"/><Relationship Id="rId22" Type="http://schemas.openxmlformats.org/officeDocument/2006/relationships/hyperlink" Target="https://www.thomann.de/cz/cerevo_flextally_v2_set.htm" TargetMode="External"/><Relationship Id="rId27" Type="http://schemas.openxmlformats.org/officeDocument/2006/relationships/hyperlink" Target="https://www.ikea.com/cz/cs/p/ladda-dobijeci-baterie-hr06-aa-1-2-v-50504692/" TargetMode="External"/><Relationship Id="rId43" Type="http://schemas.openxmlformats.org/officeDocument/2006/relationships/hyperlink" Target="https://www.syntex.cz/blackmagic-design-mini-converter-sdi-distribution?gclid=CjwKCAjwh4ObBhAzEiwAHzZYUwlZ2_ZKrKme_0hweS3WNZ_gCRHhhpFa5UaQnoW3YKBEm2XgXEldMhoC9DUQAvD_BwE" TargetMode="External"/><Relationship Id="rId48" Type="http://schemas.openxmlformats.org/officeDocument/2006/relationships/hyperlink" Target="https://www.alza.cz/sandisk-sdxc-128gb-extreme-pro-uhs-ii-d6540172.htm" TargetMode="External"/><Relationship Id="rId64" Type="http://schemas.openxmlformats.org/officeDocument/2006/relationships/hyperlink" Target="https://www.phototools.cz/zbozi/trvale-led-svetlo-yongnuo-yn360-iii-3200-5500k-rgb/" TargetMode="External"/><Relationship Id="rId69" Type="http://schemas.openxmlformats.org/officeDocument/2006/relationships/hyperlink" Target="https://www.shop.o-video.cz/hollyland-mars-m1-5-5-wireless-transceiver-monitor/d-7843" TargetMode="External"/><Relationship Id="rId113" Type="http://schemas.openxmlformats.org/officeDocument/2006/relationships/hyperlink" Target="https://www.elektro-paloucek.cz/elektromaterial-prodluzovaci-kabely-rozdvojky-adaptery-prodluzovaci-kabely-na-bubnu-c-3_2061_2065/prodluzovak-buben-30m-4-zasuvky-230v-p-19985" TargetMode="External"/><Relationship Id="rId118" Type="http://schemas.openxmlformats.org/officeDocument/2006/relationships/hyperlink" Target="https://www.alza.cz/tp-link-archer-mr500-d7624952.htm" TargetMode="External"/><Relationship Id="rId134" Type="http://schemas.openxmlformats.org/officeDocument/2006/relationships/hyperlink" Target="https://www.hudebnicentrum.cz/sony-uwp-d22_z30328/?gad_source=1&amp;gclid=Cj0KCQjwhL6pBhDjARIsAGx8D5-MAsFYbAEELi0_4XuseXxpt0A-o75zhEq5fsNBwWCSopuNCz1sku0aAvZ-EALw_wcB" TargetMode="External"/><Relationship Id="rId139" Type="http://schemas.openxmlformats.org/officeDocument/2006/relationships/hyperlink" Target="https://www.syntex.cz/manfrotto-panoramic-background-cover-4m-white-frame-not-included?gad_source=1&amp;gclid=Cj0KCQjwhL6pBhDjARIsAGx8D58HNQQGYDBkPnfZmNw8lluaB3wfKoh3a9EklTvHf6LhtAi5yd1YqKUaAgV9EALw_wcB" TargetMode="External"/><Relationship Id="rId80" Type="http://schemas.openxmlformats.org/officeDocument/2006/relationships/hyperlink" Target="https://www.film-technika.com/redukce--kabely/saramonic-tm-ws7-ochrana-proti-vetru-pro-sr-tm7-mikrofon/?gclid=Cj0KCQjw9rSoBhCiARIsAFOipllfI0tlLRxL5tfxUMTKrrdvuS50uEncqSpzzyVFmyJ_KdtxS1FbkggaAonsEALw_wcB" TargetMode="External"/><Relationship Id="rId85" Type="http://schemas.openxmlformats.org/officeDocument/2006/relationships/hyperlink" Target="https://www.alza.cz/patona-pro-sony-np-f970-7800mah-li-ion-7-2v-d7105410.htm" TargetMode="External"/><Relationship Id="rId150" Type="http://schemas.openxmlformats.org/officeDocument/2006/relationships/hyperlink" Target="https://www.syntex.cz/libec-dl-2rb?gad_source=1&amp;gclid=CjwKCAiAjfyqBhAsEiwA-UdzJMzNL2Blqib4Oz65hoJ3NpT5Oe_Y_zTaKbUl9PZvhOUcgi95AehkYRoCn9IQAvD_BwE" TargetMode="External"/><Relationship Id="rId12" Type="http://schemas.openxmlformats.org/officeDocument/2006/relationships/hyperlink" Target="https://www.shop.o-video.cz/blackmagic-micro-converter-bidirectional-hdmi-sdi-3g-se-zdrojem/d-6285" TargetMode="External"/><Relationship Id="rId17" Type="http://schemas.openxmlformats.org/officeDocument/2006/relationships/hyperlink" Target="https://www.syntex.cz/sennheiser-ew-100-eng-g4-9746" TargetMode="External"/><Relationship Id="rId33" Type="http://schemas.openxmlformats.org/officeDocument/2006/relationships/hyperlink" Target="https://www.alza.cz/dji-mic-ce-d7055811.htm?kampan=adwsma_smart_pla_all_obecna-css_drony_c_1003822___DJI22_10_605137456056_~140962427674~&amp;gclid=Cj0KCQjwhL6pBhDjARIsAGx8D5_138JJi9E5fNE5GGx6IugBD3_0wTd1ZWuGTXaRhKVogpUZjGmDBtIaAmbJEALw_wcB" TargetMode="External"/><Relationship Id="rId38" Type="http://schemas.openxmlformats.org/officeDocument/2006/relationships/hyperlink" Target="https://www.film-technika.com/baterie/baterie-np-f960-np-f970-np-f950-np-f930-pro-dslr/" TargetMode="External"/><Relationship Id="rId59" Type="http://schemas.openxmlformats.org/officeDocument/2006/relationships/hyperlink" Target="https://www.fotoveci.cz/neewer-set-2x-led-rgd-svetlo-panel-2x-stativ-200-cm/" TargetMode="External"/><Relationship Id="rId103" Type="http://schemas.openxmlformats.org/officeDocument/2006/relationships/hyperlink" Target="https://imusicdata.cz/sommer-cable-vtgr-0300-sw-sw-3m" TargetMode="External"/><Relationship Id="rId108" Type="http://schemas.openxmlformats.org/officeDocument/2006/relationships/hyperlink" Target="https://www.shop.o-video.cz/datavideo-tp-650-cteci-zarizeni-pro-ipad-pro/d-4761" TargetMode="External"/><Relationship Id="rId124" Type="http://schemas.openxmlformats.org/officeDocument/2006/relationships/hyperlink" Target="https://www.mironet.cz/premiumcord-hdmi-21-3m-propojovaci-kabel-hdmihdmi-cerna+dp454087/" TargetMode="External"/><Relationship Id="rId129" Type="http://schemas.openxmlformats.org/officeDocument/2006/relationships/hyperlink" Target="https://www.thomann.de/cz/varytec_cable_drum_10_m_3x15_mm.htm" TargetMode="External"/><Relationship Id="rId54" Type="http://schemas.openxmlformats.org/officeDocument/2006/relationships/hyperlink" Target="https://www.mironet.cz/ugreen-kabel-usbc-m-usba-m-025-m-cerna+dp609103/" TargetMode="External"/><Relationship Id="rId70" Type="http://schemas.openxmlformats.org/officeDocument/2006/relationships/hyperlink" Target="https://www.syntex.cz/panasonic-ag-vbr89g" TargetMode="External"/><Relationship Id="rId75" Type="http://schemas.openxmlformats.org/officeDocument/2006/relationships/hyperlink" Target="https://www.mironet.cz/swissten-sitova-adapter-qualcomm-30-quick-charge-smart-ic-5x-usb-50w-bila+dp314509/?gclid=CjwKCAjw9-6oBhBaEiwAHv1QvMw_VQFADyvIstdh0U1fyrTQ8bmAfNZopkMxDogGmMftLTElVKRmjRoCDMUQAvD_BwE" TargetMode="External"/><Relationship Id="rId91" Type="http://schemas.openxmlformats.org/officeDocument/2006/relationships/hyperlink" Target="https://cs.feelworld.ltd/produkty/laizeske-w1000s-1000ft-hdmi-sdi-bezdr%C3%A1tov%C3%BD-syst%C3%A9m-p%C5%99enosu-videa-pro-re%C5%BEis%C3%A9ra-a-fotografa" TargetMode="External"/><Relationship Id="rId96" Type="http://schemas.openxmlformats.org/officeDocument/2006/relationships/hyperlink" Target="https://www.hudebnicentrum.cz/behringer-nekkst-k8_z27868/" TargetMode="External"/><Relationship Id="rId140" Type="http://schemas.openxmlformats.org/officeDocument/2006/relationships/hyperlink" Target="https://www.thomann.de/cz/manfrotto_ll_lb7627_cover_4m_white.htm" TargetMode="External"/><Relationship Id="rId145" Type="http://schemas.openxmlformats.org/officeDocument/2006/relationships/hyperlink" Target="https://www.gklivecases.com/products-1" TargetMode="External"/><Relationship Id="rId1" Type="http://schemas.openxmlformats.org/officeDocument/2006/relationships/hyperlink" Target="https://www.fotoskoda.cz/canon-xa50/" TargetMode="External"/><Relationship Id="rId6" Type="http://schemas.openxmlformats.org/officeDocument/2006/relationships/hyperlink" Target="https://www.czc.cz/elgato-cam-link-4k-usb-3-0/252370/produkt?gclid=Cj0KCQjwhY-aBhCUARIsALNIC05fuDfSY85ZnB8KJNmWI5ZOt0A7Mbvvq8gJ9msafgLSKGki0zMwAqwaAvP6EALw_wcB" TargetMode="External"/><Relationship Id="rId23" Type="http://schemas.openxmlformats.org/officeDocument/2006/relationships/hyperlink" Target="https://www.muziker.cz/presonus-eris-e8-xt" TargetMode="External"/><Relationship Id="rId28" Type="http://schemas.openxmlformats.org/officeDocument/2006/relationships/hyperlink" Target="https://www.conrad.cz/cs/p/isdt-n8-nabijecka-akumulatoru-nimh-nicd-nizn-li-ion-lihv-lifepo-aa-aaa-14500-10440-2576694.html?gclid=Cj0KCQjwldKmBhCCARIsAP-0rfwzRhcyo-G8M5rSf0UcKVXsY-XtnOj_9FLWvEd5xcEpsQVmooX6UvwaAgfNEALw_wcB" TargetMode="External"/><Relationship Id="rId49" Type="http://schemas.openxmlformats.org/officeDocument/2006/relationships/hyperlink" Target="https://www.alza.cz/sony-m-tough-sdxc-256gb-d6124094.htm" TargetMode="External"/><Relationship Id="rId114" Type="http://schemas.openxmlformats.org/officeDocument/2006/relationships/hyperlink" Target="https://www.ledakce.cz/predlzovaci-kabel-na-bubne--4-zasuvky--10m--16a--3g1-5mm2/?gclid=Cj0KCQjwoeemBhCfARIsADR2QCsvZtUNj7Iqm5BsuvBesXG-ZcKmGqtBvLBVBfVgOtydP7rA_pWKNcsaAuW1EALw_wcB" TargetMode="External"/><Relationship Id="rId119" Type="http://schemas.openxmlformats.org/officeDocument/2006/relationships/hyperlink" Target="https://www.datart.cz/router-d-link-g416-eagle-pro-ai-ax1500-4g-smart-g416-ee-bila.html" TargetMode="External"/><Relationship Id="rId44" Type="http://schemas.openxmlformats.org/officeDocument/2006/relationships/hyperlink" Target="https://www.syntex.cz/blackmagic-design-atem-sdi-extreme-iso?gad_source=1&amp;gclid=Cj0KCQiApOyqBhDlARIsAGfnyMpLCtFpBHV1n_LjYYy7R64XZOCHDLxnErVFCqrn30iGP0WEJCX0duAaAg0wEALw_wcB" TargetMode="External"/><Relationship Id="rId60" Type="http://schemas.openxmlformats.org/officeDocument/2006/relationships/hyperlink" Target="https://www.foto-eshop.cz/Odrazova-deska-odrazna-deska-80cm-5v1-s-uchyty-d1435.htm?gclid=Cj0KCQjwib2mBhDWARIsAPZUn_l9iwcD0jufNKeLnHnK73sAwjElOeFa-RBw1pv-N6KDw2nKt_vcRKwaAk2FEALw_wcB" TargetMode="External"/><Relationship Id="rId65" Type="http://schemas.openxmlformats.org/officeDocument/2006/relationships/hyperlink" Target="https://www.thomann.de/cz/sennheiser_mke_600.htm" TargetMode="External"/><Relationship Id="rId81" Type="http://schemas.openxmlformats.org/officeDocument/2006/relationships/hyperlink" Target="https://www.muziker.cz/zoom-h8-set?gclid=Cj0KCQjw9rSoBhCiARIsAFOipln2zRFRhY2IFnY35urDHDcUlqprEFA0o2XoUnBB9Zed71yNCPFdBW0aAvcqEALw_wcB" TargetMode="External"/><Relationship Id="rId86" Type="http://schemas.openxmlformats.org/officeDocument/2006/relationships/hyperlink" Target="https://www.film-technika.com/baterie/2-x-baterie-sony-l-np-f550-pro-monitory-i-led-svetla/?gclid=CjwKCAjw_uGmBhBREiwAeOfsd0Poe27NBMVjSkYARBBcT4eUrhyc7IEt6aXFKq5sUiRmMnKPzC8CBBoCG5oQAvD_BwE" TargetMode="External"/><Relationship Id="rId130" Type="http://schemas.openxmlformats.org/officeDocument/2006/relationships/hyperlink" Target="https://www.thomann.de/cz/kramer_chdmihdmi_kabel_152m.htm" TargetMode="External"/><Relationship Id="rId135" Type="http://schemas.openxmlformats.org/officeDocument/2006/relationships/hyperlink" Target="https://www.megapixel.cz/lastolite-textilni-pozadi-2-3x4-m-zelene-chromagreen?gad_source=1&amp;gclid=CjwKCAjwvrOpBhBdEiwAR58-3GxFb5Q-ERYTZfEswbuASYYPHTk2C64Fv_nbNa7-Vt5R2PjDcu1w8hoCf5gQAvD_BwE" TargetMode="External"/><Relationship Id="rId151" Type="http://schemas.openxmlformats.org/officeDocument/2006/relationships/hyperlink" Target="https://www.syntex.cz/libec-dl-3rb?gad_source=1&amp;gclid=CjwKCAiAjfyqBhAsEiwA-UdzJH7ehbO74fNs6eVptYio9Cytt4FIgaxV0clwpdu_g5j_tFJi2_b2jxoCNqAQAvD_BwE" TargetMode="External"/><Relationship Id="rId13" Type="http://schemas.openxmlformats.org/officeDocument/2006/relationships/hyperlink" Target="https://www.megapixel.cz/yololiv-yolobox-pro-prenosne-zarizeni-pro-live-streaming?gad_source=1&amp;gclid=Cj0KCQiA6vaqBhCbARIsACF9M6lYRm4znytEFNGBANhlVdkAEE1ly9v_fQPybNdpviWTVCtwGUwlHbYaAg7NEALw_wcB" TargetMode="External"/><Relationship Id="rId18" Type="http://schemas.openxmlformats.org/officeDocument/2006/relationships/hyperlink" Target="https://pantershop.cz/Mikrofony-a-mikroporty/1009712-1020562-ew-135-P-G4.html" TargetMode="External"/><Relationship Id="rId39" Type="http://schemas.openxmlformats.org/officeDocument/2006/relationships/hyperlink" Target="https://www.fotoextra.cz/bateriovy-zdroj-sony-np-f570.html" TargetMode="External"/><Relationship Id="rId109" Type="http://schemas.openxmlformats.org/officeDocument/2006/relationships/hyperlink" Target="https://www.syntex.cz/seetec-sch-sdi-hdmi-cross-converter?gad=1&amp;gclid=CjwKCAjw_uGmBhBREiwAeOfsd2wPc-QhREz0tikos8lxMsr1OvMAQmHj1gnRW6oF6GjsoS_Jrd-CChoCXugQAvD_BwE" TargetMode="External"/><Relationship Id="rId34" Type="http://schemas.openxmlformats.org/officeDocument/2006/relationships/hyperlink" Target="https://www.fotolab.cz/produkt/godox-lc500r-rgb-led?source=google&amp;gclid=CjwKCAjw_uGmBhBREiwAeOfsd3y06SJTFv51A_itE7txz5GJo3JpicWOL1HZCc2fse9JpG_g6XCbCxoCgDcQAvD_BwE" TargetMode="External"/><Relationship Id="rId50" Type="http://schemas.openxmlformats.org/officeDocument/2006/relationships/hyperlink" Target="https://shop.disk.cz/rode-lavalier-ii/" TargetMode="External"/><Relationship Id="rId55" Type="http://schemas.openxmlformats.org/officeDocument/2006/relationships/hyperlink" Target="https://www.levne-baterky.cz/Green-Cell-kabel-USB-USB-C-25cm-rychle-nabijeni-Ultra-Charge-QC-3-0-d7820.htm" TargetMode="External"/><Relationship Id="rId76" Type="http://schemas.openxmlformats.org/officeDocument/2006/relationships/hyperlink" Target="https://www.levne-baterky.cz/Green-Cell-nabijecka-s-rychlym-nabijenim-Ultra-Charge-a-Smart-Charge-5xUSB-52W-d7792.htm" TargetMode="External"/><Relationship Id="rId97" Type="http://schemas.openxmlformats.org/officeDocument/2006/relationships/hyperlink" Target="https://www.syntex.cz/datavideo-dac-70" TargetMode="External"/><Relationship Id="rId104" Type="http://schemas.openxmlformats.org/officeDocument/2006/relationships/hyperlink" Target="https://imusicdata.cz/sommer-cable-fl59-0050-sw-sw-worldclock-05m" TargetMode="External"/><Relationship Id="rId120" Type="http://schemas.openxmlformats.org/officeDocument/2006/relationships/hyperlink" Target="https://www.datart.cz/router-asus-4g-ax56-lte-ax1800-90ig06g0-mo3110-cerny.html" TargetMode="External"/><Relationship Id="rId125" Type="http://schemas.openxmlformats.org/officeDocument/2006/relationships/hyperlink" Target="https://www.syntex.cz/lilliput-bm280-4k-carry-on-4k-monitor-v-mount?gad=1&amp;gclid=CjwKCAjwvfmoBhAwEiwAG2tqzFRXY5QWfVa2iisXgCvtEesTa9gU18PNfq3xCKBZH3s98RCxxm0cVBoC5o8QAvD_BwE" TargetMode="External"/><Relationship Id="rId141" Type="http://schemas.openxmlformats.org/officeDocument/2006/relationships/hyperlink" Target="https://www.4studio.cz/lastolite-bila-latka-pro-panoramaticka-pozadi-4x2-3m-lb7627" TargetMode="External"/><Relationship Id="rId146" Type="http://schemas.openxmlformats.org/officeDocument/2006/relationships/hyperlink" Target="https://www.thomann.de/cz/obsbot_tiny_2.htm" TargetMode="External"/><Relationship Id="rId7" Type="http://schemas.openxmlformats.org/officeDocument/2006/relationships/hyperlink" Target="https://www.megapixel.cz/rode-mikrofon-ntg2?gclid=CjwKCAjwtNf6BRAwEiwAkt6UQtVX7dKVXYV5M38YTqcL5hMxqhkWhAMANkSSv1DArS1uTNVCVpPkkxoClBkQAvD_BwE" TargetMode="External"/><Relationship Id="rId71" Type="http://schemas.openxmlformats.org/officeDocument/2006/relationships/hyperlink" Target="https://www.fotovideoshop.sk/shop/canon-bateria-bp-975/p-1928320.xhtml" TargetMode="External"/><Relationship Id="rId92" Type="http://schemas.openxmlformats.org/officeDocument/2006/relationships/hyperlink" Target="https://www.mxtech-eshop.cz/Komunikacni-zarizeni-viceucelovy-over-the-head-headset-SENA-Bluetooth-Over-the-Head-headset-Tufftalk-Lite-dosah-0-8-km-d104565.htm?gclid=Cj0KCQjw9rSoBhCiARIsAFOiplnyBsZXTwZVK-G9c3AzWcagNqDUtbhJs72bcggLImnB4o4fErfvi4waAjyrEALw_wcB" TargetMode="External"/><Relationship Id="rId2" Type="http://schemas.openxmlformats.org/officeDocument/2006/relationships/hyperlink" Target="https://www.alza.cz/kingston-sdxc-128gb-canvas-react-plus-d7080589.htm" TargetMode="External"/><Relationship Id="rId29" Type="http://schemas.openxmlformats.org/officeDocument/2006/relationships/hyperlink" Target="https://www.svet-svitidel.cz/varta-57681-lcd-smart-nabijecka-8xaa-aaa-nabijeni-2h/?gclid=Cj0KCQjwldKmBhCCARIsAP-0rfwRYOd6kvmS5QiYI38XgzRcplvgirI0PXutvfbS8Y1UfZ6T4gjp4d4aAiKZEALw_wcB" TargetMode="External"/><Relationship Id="rId24" Type="http://schemas.openxmlformats.org/officeDocument/2006/relationships/hyperlink" Target="https://www.shop.o-video.cz/seetec-monitor-p215-9hsd-co-carry-on-broadcast-director/d-7895" TargetMode="External"/><Relationship Id="rId40" Type="http://schemas.openxmlformats.org/officeDocument/2006/relationships/hyperlink" Target="https://www.shop.o-video.cz/epiphan-pearl-mini-all-in-one-3-input-video-production-system/d-6443" TargetMode="External"/><Relationship Id="rId45" Type="http://schemas.openxmlformats.org/officeDocument/2006/relationships/hyperlink" Target="https://www.elviapro.cz/sony-rm-1bp-ovladac.html?gclid=Cj0KCQjwoeemBhCfARIsADR2QCsK15t30buuYJ2pluDLprJBVSuEAAGhSR0UJNegZAith6hMPX5kL3saAq5xEALw_wcB" TargetMode="External"/><Relationship Id="rId66" Type="http://schemas.openxmlformats.org/officeDocument/2006/relationships/hyperlink" Target="https://www.megapixel.cz/rode-windshield-ws6" TargetMode="External"/><Relationship Id="rId87" Type="http://schemas.openxmlformats.org/officeDocument/2006/relationships/hyperlink" Target="https://www.oehling.cz/p/nanlite-baterie-2000mah-typu-np-f" TargetMode="External"/><Relationship Id="rId110" Type="http://schemas.openxmlformats.org/officeDocument/2006/relationships/hyperlink" Target="https://www.thomann.de/cz/sommer_cable_vector_plus_bnc_hd_sdi_10m.htm" TargetMode="External"/><Relationship Id="rId115" Type="http://schemas.openxmlformats.org/officeDocument/2006/relationships/hyperlink" Target="https://www.czc.cz/varta-nabijeci-baterie-power-aa-2600-mah-4ks/265179/produkt" TargetMode="External"/><Relationship Id="rId131" Type="http://schemas.openxmlformats.org/officeDocument/2006/relationships/hyperlink" Target="https://www.thomann.de/cz/kramer_c_hm_hm_10_cable_30m.htm" TargetMode="External"/><Relationship Id="rId136" Type="http://schemas.openxmlformats.org/officeDocument/2006/relationships/hyperlink" Target="https://www.alza.cz/kandao-meeting-pro-d6284835.htm" TargetMode="External"/><Relationship Id="rId61" Type="http://schemas.openxmlformats.org/officeDocument/2006/relationships/hyperlink" Target="https://www.film-technika.com/odrazne-desky/odrazna-deska-5v1--80cm/" TargetMode="External"/><Relationship Id="rId82" Type="http://schemas.openxmlformats.org/officeDocument/2006/relationships/hyperlink" Target="https://www.swit-electronic.cz/flow2000-sdi-a-hdmi-600m-bezdratovy-video-prenosovy-system-p918" TargetMode="External"/><Relationship Id="rId152" Type="http://schemas.openxmlformats.org/officeDocument/2006/relationships/hyperlink" Target="https://www.shop.o-video.cz/seetec-lut215-21-5-inch/d-7646" TargetMode="External"/><Relationship Id="rId19" Type="http://schemas.openxmlformats.org/officeDocument/2006/relationships/hyperlink" Target="https://www.film-technika.com/led/redhead-rgb-ts-ii-barevne-led-svetlo-pro-foto-i-video/" TargetMode="External"/><Relationship Id="rId14" Type="http://schemas.openxmlformats.org/officeDocument/2006/relationships/hyperlink" Target="https://www.thomann.de/cz/flyht_pro_flex_inlay_wp_safe_box_8.htm" TargetMode="External"/><Relationship Id="rId30" Type="http://schemas.openxmlformats.org/officeDocument/2006/relationships/hyperlink" Target="https://www.shop.o-video.cz/kramer-bnc-m-bnc-m-3g-sdi-kabel-0-6-metru-micro-kabel/d-6172" TargetMode="External"/><Relationship Id="rId35" Type="http://schemas.openxmlformats.org/officeDocument/2006/relationships/hyperlink" Target="https://www.thomann.de/cz/lastolite_by_manfrotto_ll_lb7622_green_screen_4x2.3m.htm" TargetMode="External"/><Relationship Id="rId56" Type="http://schemas.openxmlformats.org/officeDocument/2006/relationships/hyperlink" Target="https://www.thomann.de/cz/flyht_pro_wp_safe_box_8_ip65.htm" TargetMode="External"/><Relationship Id="rId77" Type="http://schemas.openxmlformats.org/officeDocument/2006/relationships/hyperlink" Target="https://www.muziker.cz/b-w-type-6700-blk-rpd-divider-system" TargetMode="External"/><Relationship Id="rId100" Type="http://schemas.openxmlformats.org/officeDocument/2006/relationships/hyperlink" Target="https://www.thomann.de/cz/sommer_cable_vector_plus_bnc_hd_sdi_500m.htm" TargetMode="External"/><Relationship Id="rId105" Type="http://schemas.openxmlformats.org/officeDocument/2006/relationships/hyperlink" Target="https://www.cinegearpro.co.uk/products/ruige-action-at-2200hd-21-5-3g-sdi-hdmi-broadcast-director-monitor-case-kit" TargetMode="External"/><Relationship Id="rId126" Type="http://schemas.openxmlformats.org/officeDocument/2006/relationships/hyperlink" Target="https://www.ebay.com/itm/404485061166?var=674451636396&amp;_trkparms=amclksrc%3DITM%26aid%3D1110006%26algo%3DHOMESPLICE.SIM%26ao%3D1%26asc%3D255579%26meid%3D8c364aedd0f84bf2bdb657801b2e9191%26pid%3D101195%26rk%3D4%26rkt%3D12%26sd%3D285293997803%26itm%3D674451636396%26pmt%3D1%26noa%3D0%26pg%3D4429486%26algv%3DSimplAMLv11WebTrimmedV3MskuWithLambda85KnnRecallV1V2V4ItemNrtInQueryAndCassiniVisualRankerAndBertRecallWithVMEV3CPCAuto&amp;_trksid=p4429486.c101195.m1851&amp;amdata=cksum%3A4044850611668c364aedd0f84bf2bdb657801b2e9191%7Cenc%3AAQAIAAABUObhgc4Nk8%252BdtAwOww4FKLaj%252FQ5qqgDlQCuqZA43WcPFUWDERCUugbbOk7XQv0JXlBfqCg2xKF3WcPghxGMFw2oSlXvfExEaMYr7I7LmrHcP6czY1wIMt0ORyKiCWt95xldincyyBx3g%252BNDW%252B%252FhWUgTaBhK6xAm%252BJIbCOMehu%252Bdw4m17pzn5FSnOTy01Um9b3uTtVPnZInoZTr%252BGbz8NYStzqHsgXvuiTdmwmG1pAEWG5kn1PZJlGgKqW3wPu4YUtYauHD7DEsGSRLqeDRjijDH4eSUwoQA6zoqH1L1HlYMMYEVZsHfXUBRSZounOxOHMg5w1DmT9%252Bei4Brq3gFGQzwEt4UpNw9PhR0pqgjtenJIs4TUlxaxnA4OCH5io1ZUU9kNjpzZwisBIy5y6fXXDqh8Z0XjzxksHJi1siZO%252FlV0EZq4tzbsBtmHo0hBvvUXpw%253D%253D%7Campid%3APL_CLK%7Cclp%3A4429486" TargetMode="External"/><Relationship Id="rId147" Type="http://schemas.openxmlformats.org/officeDocument/2006/relationships/hyperlink" Target="https://www.alza.cz/logitech-ptz-pro-2-camera-d5124501.htm?o=1" TargetMode="External"/><Relationship Id="rId8" Type="http://schemas.openxmlformats.org/officeDocument/2006/relationships/hyperlink" Target="https://www.4studio.cz/lastolite-panoramaticke-pozadi-4x2-3m-chromakey-green-lb7622" TargetMode="External"/><Relationship Id="rId51" Type="http://schemas.openxmlformats.org/officeDocument/2006/relationships/hyperlink" Target="https://pantershop.cz/Mikrofony-a-mikroporty/1009627-ME-2-4044155252477.html" TargetMode="External"/><Relationship Id="rId72" Type="http://schemas.openxmlformats.org/officeDocument/2006/relationships/hyperlink" Target="https://www.syntex.cz/varizoom-vz-rock-pzfi" TargetMode="External"/><Relationship Id="rId93" Type="http://schemas.openxmlformats.org/officeDocument/2006/relationships/hyperlink" Target="https://en.vocas.nl/cuebi-wireless-tally-light-set-of-4.html?gclid=Cj0KCQjwoeemBhCfARIsADR2QCv2swVzcKNP4HT3zhe_ZTaFHt7IDo7-2QdLPbPdmdd6UOv7dC8Zy8waAkwlEALw_wcB" TargetMode="External"/><Relationship Id="rId98" Type="http://schemas.openxmlformats.org/officeDocument/2006/relationships/hyperlink" Target="https://www.amazon.com/Datavideo-DAC-70-Down-Cross-Converter/dp/B00I4ERRO6" TargetMode="External"/><Relationship Id="rId121" Type="http://schemas.openxmlformats.org/officeDocument/2006/relationships/hyperlink" Target="https://www.thomann.de/cz/pro_snake_aoc_hdmi_a_a_15m.htm" TargetMode="External"/><Relationship Id="rId142" Type="http://schemas.openxmlformats.org/officeDocument/2006/relationships/hyperlink" Target="https://www.fotoskoda.cz/sony-npf970/" TargetMode="External"/><Relationship Id="rId3" Type="http://schemas.openxmlformats.org/officeDocument/2006/relationships/hyperlink" Target="https://www.okay.cz/products/sitova-nabijecka-5xusb-60wqc-3-0-3xusb-pd-usb-c-cerna" TargetMode="External"/><Relationship Id="rId25" Type="http://schemas.openxmlformats.org/officeDocument/2006/relationships/hyperlink" Target="https://www.syntex.cz/lilliput-q5-5-5-full-hd-on-camera-monitor" TargetMode="External"/><Relationship Id="rId46" Type="http://schemas.openxmlformats.org/officeDocument/2006/relationships/hyperlink" Target="https://www.alza.cz/panasonic-hc-x2000-d5769010.htm?kampan=adwdfv_digitalni-foto-video_pla_all_obecna_kamery_c_1003829___OP281a_599279283803_~136473251029~&amp;gclid=Cj0KCQiA6vaqBhCbARIsACF9M6leYXX6NiGbAA6uilgU46c2Yl5cxp4eeOQ2N3Vps2JR1e5h_vbO2DQaAl26EALw_wcB" TargetMode="External"/><Relationship Id="rId67" Type="http://schemas.openxmlformats.org/officeDocument/2006/relationships/hyperlink" Target="https://www.thomann.de/cz/sennheiser_mzh_600.htm" TargetMode="External"/><Relationship Id="rId116" Type="http://schemas.openxmlformats.org/officeDocument/2006/relationships/hyperlink" Target="https://www.datart.cz/Baterie-akumulator-Eneloop-BK-3HCCE-4BE-4xAA-2450-mAh.html?gclid=Cj0KCQjwldKmBhCCARIsAP-0rfwlnJvnmt2owFV-AkhtOr8Cj2BWLUpoCCK3hzHC20bV3AIQZmCUCP8aAm9SEALw_wcB" TargetMode="External"/><Relationship Id="rId137" Type="http://schemas.openxmlformats.org/officeDocument/2006/relationships/hyperlink" Target="https://www.smarty.cz/Owl-3-bila-p128382?utm_source=google&amp;utm_medium=cpc&amp;utm_campaign=PLA_Audio-video&amp;utm_adgroup=z30&amp;gad_source=1&amp;gclid=Cj0KCQjw4bipBhCyARIsAFsieCwOYvhKAUlrsYSpiW54G_ZaBd45eNhnv8fj0Ib-U4rp5AKyc-kDN0kaAqWIEALw_wcB" TargetMode="External"/><Relationship Id="rId20" Type="http://schemas.openxmlformats.org/officeDocument/2006/relationships/hyperlink" Target="https://videoking.cz/shop/zoom-f8n-8-input-10-track-multitrack-field-recorder/?gclid=Cj0KCQjwib2mBhDWARIsAPZUn_nhGK-RzlH6chaGP53kj7gOUhx-VybzyMm4p-RH-DwlnKXHoYTAx2saAirpEALw_wcB" TargetMode="External"/><Relationship Id="rId41" Type="http://schemas.openxmlformats.org/officeDocument/2006/relationships/hyperlink" Target="https://www.syntex.cz/avmatrix-pvs0403u-portable-10-1-inch-4-ch-sdi-hdmi-video-switcher?gad=1&amp;gclid=CjwKCAjw_uGmBhBREiwAeOfsd0m_KcWFc-TlYFTyW0uSswrrfY3pS-dudjCPufBy4cMtMs6IzXH6MRoCwLAQAvD_BwE" TargetMode="External"/><Relationship Id="rId62" Type="http://schemas.openxmlformats.org/officeDocument/2006/relationships/hyperlink" Target="https://www.mironet.cz/avermedia-live-gamer-ultra-gc553-strihova-karta-externi-usb-30-typ-c-2x-hdmi-4k-hdr+dp444725/?gclid=Cj0KCQjw9rSoBhCiARIsAFOipln2vM3bMgRyIUNLsjrH6hViI2C-6E_wUm_yjwlN3RQEurrdpbYT2fAaAo_DEALw_wcB" TargetMode="External"/><Relationship Id="rId83" Type="http://schemas.openxmlformats.org/officeDocument/2006/relationships/hyperlink" Target="https://www.swit-electronic.cz/lc-d421f-kit-4-ch-multi-typ-dv-nabijecka-p165" TargetMode="External"/><Relationship Id="rId88" Type="http://schemas.openxmlformats.org/officeDocument/2006/relationships/hyperlink" Target="https://www.shop.o-video.cz/hollyland-solidcom-c1-pro-wireless-intercom-system-with-4-enc-headsets/d-8041" TargetMode="External"/><Relationship Id="rId111" Type="http://schemas.openxmlformats.org/officeDocument/2006/relationships/hyperlink" Target="https://www.syntex.cz/avmatrix-sd1191-1-9-sdi-reclocking-distribution-amplifier?gad=1&amp;gclid=Cj0KCQjwoeemBhCfARIsADR2QCsC59klc9XlG81DGFtEj2cnOH3jmrnhZi9udyJcNvAZqJS-M9MZzsMaAvs1EALw_wcB" TargetMode="External"/><Relationship Id="rId132" Type="http://schemas.openxmlformats.org/officeDocument/2006/relationships/hyperlink" Target="https://www.syntex.cz/sachtler-sa-0373a-tripod-system" TargetMode="External"/><Relationship Id="rId153" Type="http://schemas.openxmlformats.org/officeDocument/2006/relationships/hyperlink" Target="https://www.shop.o-video.cz/seetec-monitor-4k156-9hsd-15-6-inch/d-8070" TargetMode="External"/><Relationship Id="rId15" Type="http://schemas.openxmlformats.org/officeDocument/2006/relationships/hyperlink" Target="https://www.shop.o-video.cz/camgear-elite-8-ms-al-system/d-6118/d-6119" TargetMode="External"/><Relationship Id="rId36" Type="http://schemas.openxmlformats.org/officeDocument/2006/relationships/hyperlink" Target="https://videoking.cz/shop/dji-transmission-combo/?gclid=CjwKCAjw_uGmBhBREiwAeOfsdx2b9FgJ8br6v9YddjdjM9ZFP1dOiAJCzthocvyAw0hxpeN5TRkxqxoC53AQAvD_BwE" TargetMode="External"/><Relationship Id="rId57" Type="http://schemas.openxmlformats.org/officeDocument/2006/relationships/hyperlink" Target="https://nanukcase.cz/cs/10022-nanuk-odolny-cestovni-kufr-model-965-cerna" TargetMode="External"/><Relationship Id="rId106" Type="http://schemas.openxmlformats.org/officeDocument/2006/relationships/hyperlink" Target="https://www.film-technika.com/cteci-zarizeni/ikan-pt-elite-pro2-tk-univerzalni-teleprompter-pro-tablety--travel-kit-/" TargetMode="External"/><Relationship Id="rId127" Type="http://schemas.openxmlformats.org/officeDocument/2006/relationships/hyperlink" Target="https://www.gofanco.com/12g-sdi-1x8-distribution-amplifier-splitter-pro-12gsdi8p.html" TargetMode="External"/><Relationship Id="rId10" Type="http://schemas.openxmlformats.org/officeDocument/2006/relationships/hyperlink" Target="https://www.film-technika.com/viceslotove/newell-df-4ch-ctyrkanalova-nabijecka-pro-np-f-baterie-pro-sony/?gclid=Cj0KCQjwib2mBhDWARIsAPZUn_lgQT7nJ9ZZvFq54Vg4aNAe-1bMs_HDDo1SlC8Me9rQ8lBYtvHazfYaAqf0EALw_wcB" TargetMode="External"/><Relationship Id="rId31" Type="http://schemas.openxmlformats.org/officeDocument/2006/relationships/hyperlink" Target="https://www.shop.o-video.cz/kramer-bnc-m-bnc-m-3g-sdi-kabel-3-metry/d-6185" TargetMode="External"/><Relationship Id="rId52" Type="http://schemas.openxmlformats.org/officeDocument/2006/relationships/hyperlink" Target="https://www.shop.o-video.cz/sony-uwp-d26/d-5007" TargetMode="External"/><Relationship Id="rId73" Type="http://schemas.openxmlformats.org/officeDocument/2006/relationships/hyperlink" Target="https://www.profi-dj.cz/foto-a-video-technika/stativy/video-stativy-a-hlavy/digital-director-a-remote-controls/manfrotto-pan-bar-remote-control-for-camera-with-lanc/?selectedVariant=64499" TargetMode="External"/><Relationship Id="rId78" Type="http://schemas.openxmlformats.org/officeDocument/2006/relationships/hyperlink" Target="https://www.daganet.cz/odrazne-desky/13535-5v1-odrazna-deska-80cm-s-ruckami.html?SubmitCurrency=1&amp;id_currency=1" TargetMode="External"/><Relationship Id="rId94" Type="http://schemas.openxmlformats.org/officeDocument/2006/relationships/hyperlink" Target="https://www.syntex.cz/datavideo-seb-1200" TargetMode="External"/><Relationship Id="rId99" Type="http://schemas.openxmlformats.org/officeDocument/2006/relationships/hyperlink" Target="https://www.thomann.de/cz/patona_4way_charger_for_sony_f_bat.htm" TargetMode="External"/><Relationship Id="rId101" Type="http://schemas.openxmlformats.org/officeDocument/2006/relationships/hyperlink" Target="https://shop.klotz-ais.com/vh8l1nt.html" TargetMode="External"/><Relationship Id="rId122" Type="http://schemas.openxmlformats.org/officeDocument/2006/relationships/hyperlink" Target="https://www.czc.cz/premiumcord-opticky-fiber-kabel-ultra-high-speed-hdmi-2-1-8k-60hz-zlacene-opleteny-15m/369469/produkt?gclid=Cj0KCQjwoeemBhCfARIsADR2QCvhTtPlSDL94-gzY1HNYuy77CFwJG3JTfkNlWsSMNb66MX2oZcDUHUaAhJSEALw_wcB" TargetMode="External"/><Relationship Id="rId143" Type="http://schemas.openxmlformats.org/officeDocument/2006/relationships/hyperlink" Target="https://www.pocketvideostudiony.com/product/atem-mini-extreme-case-m1022022-sdi-xlr/11?cs=true&amp;cst=custom" TargetMode="External"/><Relationship Id="rId148" Type="http://schemas.openxmlformats.org/officeDocument/2006/relationships/hyperlink" Target="https://www.thomann.de/cz/blackmagic_design_smartview_4k_v2.htm?glp=1&amp;gad_source=1&amp;gclid=CjwKCAiAjfyqBhAsEiwA-UdzJJsYT4L3GiO_N96LKdm9e2Y_QYdJZY15h4veBTcXqxyS1iiUPJGa8xoCplQQAvD_BwE" TargetMode="External"/><Relationship Id="rId4" Type="http://schemas.openxmlformats.org/officeDocument/2006/relationships/hyperlink" Target="https://www.alza.cz/vention-usb-2-0-to-usb-c-3a-cable-0-25m-black-d7375137.htm" TargetMode="External"/><Relationship Id="rId9" Type="http://schemas.openxmlformats.org/officeDocument/2006/relationships/hyperlink" Target="https://www.thomann.de/cz/tascam_portacapture_x8.htm" TargetMode="External"/><Relationship Id="rId26" Type="http://schemas.openxmlformats.org/officeDocument/2006/relationships/hyperlink" Target="https://www.datart.cz/kabel-prodluzovaci-na-bubnu-solight-4-zasuvky-10m-cerny-kabel-3x-1-0mm2-pb21b.html?gclid=Cj0KCQjwrMKmBhCJARIsAHuEAPST8zZE4M-3e6MZNDFGRTYz7VyinOTXXvC1q1R-RLMzuK1OwKqZarYaAq8DEALw_wcB" TargetMode="External"/><Relationship Id="rId47" Type="http://schemas.openxmlformats.org/officeDocument/2006/relationships/hyperlink" Target="https://www.fotoskoda.cz/canon-xa15-bp-820-power-kit/" TargetMode="External"/><Relationship Id="rId68" Type="http://schemas.openxmlformats.org/officeDocument/2006/relationships/hyperlink" Target="https://www.syntex.cz/feelworld-lut6s-6-ultra-bright-led-ips-monitor-hdmi-sdi" TargetMode="External"/><Relationship Id="rId89" Type="http://schemas.openxmlformats.org/officeDocument/2006/relationships/hyperlink" Target="https://www.shop.o-video.cz/hollyland-mars-t1000/d-6371" TargetMode="External"/><Relationship Id="rId112" Type="http://schemas.openxmlformats.org/officeDocument/2006/relationships/hyperlink" Target="https://www.manutan.cz/cs/mcz/prodluzovaci-kabely-na-bubnu-manutan-1500019?gclid=Cj0KCQjwoeemBhCfARIsADR2QCvQRT45TGULm0hEASj3W2ocopcYKNIp1qZ7bJQADirPsrliplIy1NAaAj6OEALw_wcB" TargetMode="External"/><Relationship Id="rId133" Type="http://schemas.openxmlformats.org/officeDocument/2006/relationships/hyperlink" Target="https://www.thomann.de/cz/sennheiser_ew_100_eng_g4_e_band.htm" TargetMode="External"/><Relationship Id="rId154" Type="http://schemas.openxmlformats.org/officeDocument/2006/relationships/printerSettings" Target="../printerSettings/printerSettings3.bin"/><Relationship Id="rId16" Type="http://schemas.openxmlformats.org/officeDocument/2006/relationships/hyperlink" Target="https://www.megapixel.cz/dji-mic?gclid=Cj0KCQjwib2mBhDWARIsAPZUn_k9oQtid-y1vzt3Yv3pzgE_bpSZeDNjD3Lurfzpct8GCNdBtMVOaLQaAqQaEALw_wcB" TargetMode="External"/><Relationship Id="rId37" Type="http://schemas.openxmlformats.org/officeDocument/2006/relationships/hyperlink" Target="https://www.shop.o-video.cz/hollyland-mars-4k-450ft-4k-uhd-wireless-video-transmission/d-7841" TargetMode="External"/><Relationship Id="rId58" Type="http://schemas.openxmlformats.org/officeDocument/2006/relationships/hyperlink" Target="https://www.film-technika.com/led/video-led-svetlo-viltrox-vl-d640t-kit-dvou-svetel--stativu-a-prislusenstvi-2/?variantId=19928&amp;gclid=Cj0KCQjw9rSoBhCiARIsAFOipllJwsOZJVBqr25t3YPZPd2KMbbC3eNVQmNZNyoi2jH5-KqSLQB3xtsaAo7NEALw_wcB" TargetMode="External"/><Relationship Id="rId79" Type="http://schemas.openxmlformats.org/officeDocument/2006/relationships/hyperlink" Target="https://www.syntex.cz/saramonic-sr-tm7" TargetMode="External"/><Relationship Id="rId102" Type="http://schemas.openxmlformats.org/officeDocument/2006/relationships/hyperlink" Target="https://www.thomann.de/cz/sommer_cable_vector_plus_bnc_hd_sdi_30m.htm" TargetMode="External"/><Relationship Id="rId123" Type="http://schemas.openxmlformats.org/officeDocument/2006/relationships/hyperlink" Target="https://www.alza.cz/vention-8k-hdmi-cable-3m-black-d7177733.htm?kampan=adwacc_prislusenstvi-pro-mt_pla_all_obecna-css_kabely---video_c_1003822___VENTk144_662762481323_~151946794962~&amp;gclid=Cj0KCQjwoeemBhCfARIsADR2QCu0NpMtziGL19P4ygeUvYRQR9Vy66FR9tdRIwvaBCI7_y0YDWZv5HoaAp2qEALw_wcB" TargetMode="External"/><Relationship Id="rId144" Type="http://schemas.openxmlformats.org/officeDocument/2006/relationships/hyperlink" Target="https://bss-streamingservice.de/en/product/configure-your-bss-case-for-atem-extreme-sdi/" TargetMode="External"/><Relationship Id="rId90" Type="http://schemas.openxmlformats.org/officeDocument/2006/relationships/hyperlink" Target="https://www.came-tv.com/products/kuminik8-single-ear-3-pack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fotoskoda.cz/velbon-638-videomate-stativ/" TargetMode="External"/><Relationship Id="rId2" Type="http://schemas.openxmlformats.org/officeDocument/2006/relationships/hyperlink" Target="https://www.megapixel.cz/rode-bezdratovy-set-wireless-go-ii" TargetMode="External"/><Relationship Id="rId1" Type="http://schemas.openxmlformats.org/officeDocument/2006/relationships/hyperlink" Target="https://www.megapixel.cz/dji-mic?gclid=Cj0KCQjwib2mBhDWARIsAPZUn_k9oQtid-y1vzt3Yv3pzgE_bpSZeDNjD3Lurfzpct8GCNdBtMVOaLQaAqQaEALw_wcB" TargetMode="External"/></Relationships>
</file>

<file path=xl/worksheets/_rels/sheet9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elektro-paloucek.cz/elektromaterial-prodluzovaci-kabely-rozdvojky-adaptery-prodluzovaci-kabely-na-bubnu-c-3_2061_2065/prodluzovak-buben-30m-4-zasuvky-230v-p-19985" TargetMode="External"/><Relationship Id="rId18" Type="http://schemas.openxmlformats.org/officeDocument/2006/relationships/hyperlink" Target="https://www.muziker.cz/presonus-eris-e8-xt" TargetMode="External"/><Relationship Id="rId26" Type="http://schemas.openxmlformats.org/officeDocument/2006/relationships/hyperlink" Target="https://www.elviapro.cz/sony-rm-1bp-ovladac.html?gclid=Cj0KCQjwoeemBhCfARIsADR2QCsK15t30buuYJ2pluDLprJBVSuEAAGhSR0UJNegZAith6hMPX5kL3saAq5xEALw_wcB" TargetMode="External"/><Relationship Id="rId21" Type="http://schemas.openxmlformats.org/officeDocument/2006/relationships/hyperlink" Target="https://www.shop.o-video.cz/kramer-bnc-m-bnc-m-3g-sdi-kabel-3-metry/d-6185" TargetMode="External"/><Relationship Id="rId34" Type="http://schemas.openxmlformats.org/officeDocument/2006/relationships/hyperlink" Target="https://www.thomann.de/cz/manfrotto_ll_lb7627_cover_4m_white.htm" TargetMode="External"/><Relationship Id="rId7" Type="http://schemas.openxmlformats.org/officeDocument/2006/relationships/hyperlink" Target="https://kytary.cz/sennheiser-avx-835/HN158907/?gclid=Cj0KCQjwhY-aBhCUARIsALNIC05tW0lJo4OASbPCO97agPxJq5hQvizI1AVWl1t6mbQFa4zBNIIQh6UaAkyuEALw_wcB" TargetMode="External"/><Relationship Id="rId12" Type="http://schemas.openxmlformats.org/officeDocument/2006/relationships/hyperlink" Target="https://www.ebay.com/itm/404485061166?var=674451636396&amp;_trkparms=amclksrc%3DITM%26aid%3D1110006%26algo%3DHOMESPLICE.SIM%26ao%3D1%26asc%3D255579%26meid%3D8c364aedd0f84bf2bdb657801b2e9191%26pid%3D101195%26rk%3D4%26rkt%3D12%26sd%3D285293997803%26itm%3D674451636396%26pmt%3D1%26noa%3D0%26pg%3D4429486%26algv%3DSimplAMLv11WebTrimmedV3MskuWithLambda85KnnRecallV1V2V4ItemNrtInQueryAndCassiniVisualRankerAndBertRecallWithVMEV3CPCAuto&amp;_trksid=p4429486.c101195.m1851&amp;amdata=cksum%3A4044850611668c364aedd0f84bf2bdb657801b2e9191%7Cenc%3AAQAIAAABUObhgc4Nk8%252BdtAwOww4FKLaj%252FQ5qqgDlQCuqZA43WcPFUWDERCUugbbOk7XQv0JXlBfqCg2xKF3WcPghxGMFw2oSlXvfExEaMYr7I7LmrHcP6czY1wIMt0ORyKiCWt95xldincyyBx3g%252BNDW%252B%252FhWUgTaBhK6xAm%252BJIbCOMehu%252Bdw4m17pzn5FSnOTy01Um9b3uTtVPnZInoZTr%252BGbz8NYStzqHsgXvuiTdmwmG1pAEWG5kn1PZJlGgKqW3wPu4YUtYauHD7DEsGSRLqeDRjijDH4eSUwoQA6zoqH1L1HlYMMYEVZsHfXUBRSZounOxOHMg5w1DmT9%252Bei4Brq3gFGQzwEt4UpNw9PhR0pqgjtenJIs4TUlxaxnA4OCH5io1ZUU9kNjpzZwisBIy5y6fXXDqh8Z0XjzxksHJi1siZO%252FlV0EZq4tzbsBtmHo0hBvvUXpw%253D%253D%7Campid%3APL_CLK%7Cclp%3A4429486" TargetMode="External"/><Relationship Id="rId17" Type="http://schemas.openxmlformats.org/officeDocument/2006/relationships/hyperlink" Target="https://www.megapixel.cz/blackmagic-design-atem-television-studio-hd8-iso?gad_source=1&amp;gclid=CjwKCAiAjfyqBhAsEiwA-UdzJBLnYDhYvdF521z1wULbVTo9LnjQZKFxO9Ek9WVpcrEYUHXik3GtSxoC0ScQAvD_BwE" TargetMode="External"/><Relationship Id="rId25" Type="http://schemas.openxmlformats.org/officeDocument/2006/relationships/hyperlink" Target="https://www.svet-svitidel.cz/varta-57681-lcd-smart-nabijecka-8xaa-aaa-nabijeni-2h/?gclid=Cj0KCQjwldKmBhCCARIsAP-0rfwRYOd6kvmS5QiYI38XgzRcplvgirI0PXutvfbS8Y1UfZ6T4gjp4d4aAiKZEALw_wcB" TargetMode="External"/><Relationship Id="rId33" Type="http://schemas.openxmlformats.org/officeDocument/2006/relationships/hyperlink" Target="https://www.alza.cz/kandao-meeting-pro-d6284835.htm" TargetMode="External"/><Relationship Id="rId2" Type="http://schemas.openxmlformats.org/officeDocument/2006/relationships/hyperlink" Target="https://www.syntex.cz/hollyland-solidcom-c1" TargetMode="External"/><Relationship Id="rId16" Type="http://schemas.openxmlformats.org/officeDocument/2006/relationships/hyperlink" Target="https://www.shop.o-video.cz/hollyland-mars-4k-450ft-4k-uhd-wireless-video-transmission/d-7841" TargetMode="External"/><Relationship Id="rId20" Type="http://schemas.openxmlformats.org/officeDocument/2006/relationships/hyperlink" Target="https://www.shop.o-video.cz/hledani?query=SDI+50m" TargetMode="External"/><Relationship Id="rId29" Type="http://schemas.openxmlformats.org/officeDocument/2006/relationships/hyperlink" Target="https://www.fotoskoda.cz/sony-npf970/" TargetMode="External"/><Relationship Id="rId1" Type="http://schemas.openxmlformats.org/officeDocument/2006/relationships/hyperlink" Target="https://www.alza.cz/rode-lavalier-go-d5665467.htm?kampan=adwav_audio-video_pla_all_audio-video_cenove-hity_c_1003829___600005848288_~136508779905~&amp;gclid=Cj0KCQjwhY-aBhCUARIsALNIC04LIofRmMdYTNcIXQ8UgSQZhNEWvzQ6BKFC-zKb8YvMnyZRLfln3tEaAja6EALw_wcB" TargetMode="External"/><Relationship Id="rId6" Type="http://schemas.openxmlformats.org/officeDocument/2006/relationships/hyperlink" Target="https://www.muziker.cz/yololiv-yolobox-pro?gclid=Cj0KCQjwib2mBhDWARIsAPZUn_kNDTLHm4uxNUfGDxoBCNNbzRusMYX7TIKoW1qN3Wl3424G1ehQVigaAoCjEALw_wcB" TargetMode="External"/><Relationship Id="rId11" Type="http://schemas.openxmlformats.org/officeDocument/2006/relationships/hyperlink" Target="https://www.film-technika.com/viceslotove/newell-df-4ch-ctyrkanalova-nabijecka-pro-np-f-baterie-pro-sony/?gclid=Cj0KCQjwib2mBhDWARIsAPZUn_lgQT7nJ9ZZvFq54Vg4aNAe-1bMs_HDDo1SlC8Me9rQ8lBYtvHazfYaAqf0EALw_wcB" TargetMode="External"/><Relationship Id="rId24" Type="http://schemas.openxmlformats.org/officeDocument/2006/relationships/hyperlink" Target="https://www.ikea.com/cz/cs/p/ladda-dobijeci-baterie-hr06-aa-1-2-v-50504692/" TargetMode="External"/><Relationship Id="rId32" Type="http://schemas.openxmlformats.org/officeDocument/2006/relationships/hyperlink" Target="https://www.thomann.de/cz/tascam_portacapture_x8.htm" TargetMode="External"/><Relationship Id="rId37" Type="http://schemas.openxmlformats.org/officeDocument/2006/relationships/printerSettings" Target="../printerSettings/printerSettings4.bin"/><Relationship Id="rId5" Type="http://schemas.openxmlformats.org/officeDocument/2006/relationships/hyperlink" Target="https://www.megapixel.cz/rode-mikrofon-ntg2?gclid=CjwKCAjwtNf6BRAwEiwAkt6UQtVX7dKVXYV5M38YTqcL5hMxqhkWhAMANkSSv1DArS1uTNVCVpPkkxoClBkQAvD_BwE" TargetMode="External"/><Relationship Id="rId15" Type="http://schemas.openxmlformats.org/officeDocument/2006/relationships/hyperlink" Target="https://www.alza.cz/kingston-sdxc-128gb-canvas-react-plus-d7080589.htm" TargetMode="External"/><Relationship Id="rId23" Type="http://schemas.openxmlformats.org/officeDocument/2006/relationships/hyperlink" Target="https://www.shop.o-video.cz/seetec-monitor-p215-9hsd-co-carry-on-broadcast-director/d-7895" TargetMode="External"/><Relationship Id="rId28" Type="http://schemas.openxmlformats.org/officeDocument/2006/relationships/hyperlink" Target="https://www.thomann.de/cz/flyht_pro_wp_safe_box_8_ip65.htm" TargetMode="External"/><Relationship Id="rId36" Type="http://schemas.openxmlformats.org/officeDocument/2006/relationships/hyperlink" Target="https://www.fotori.cz/eshop/smallrig-3986-universal-tripod-dolly?gclid=CjwKCAiAjfyqBhAsEiwA-UdzJBNq5XWqtHl-0cbR7l2fzcKAAyNiKCjuZreBU-6wVy6OkIFbL09BAhoC5icQAvD_BwE" TargetMode="External"/><Relationship Id="rId10" Type="http://schemas.openxmlformats.org/officeDocument/2006/relationships/hyperlink" Target="https://www.alza.cz/vention-usb-2-0-to-usb-c-3a-cable-0-25m-black-d7375137.htm" TargetMode="External"/><Relationship Id="rId19" Type="http://schemas.openxmlformats.org/officeDocument/2006/relationships/hyperlink" Target="https://www.shop.o-video.cz/blackmagic-micro-converter-bidirectional-hdmi-sdi-3g-se-zdrojem/d-6285" TargetMode="External"/><Relationship Id="rId31" Type="http://schemas.openxmlformats.org/officeDocument/2006/relationships/hyperlink" Target="https://www.syntex.cz/dison-photo-light-l600s-2-2pcs-50w-lights-in-one-set-bi-color" TargetMode="External"/><Relationship Id="rId4" Type="http://schemas.openxmlformats.org/officeDocument/2006/relationships/hyperlink" Target="https://www.czc.cz/elgato-cam-link-4k-usb-3-0/252370/produkt?gclid=Cj0KCQjwhY-aBhCUARIsALNIC05fuDfSY85ZnB8KJNmWI5ZOt0A7Mbvvq8gJ9msafgLSKGki0zMwAqwaAvP6EALw_wcB" TargetMode="External"/><Relationship Id="rId9" Type="http://schemas.openxmlformats.org/officeDocument/2006/relationships/hyperlink" Target="https://www.alza.cz/orico-cse-5u-wh-d5675749.htm" TargetMode="External"/><Relationship Id="rId14" Type="http://schemas.openxmlformats.org/officeDocument/2006/relationships/hyperlink" Target="https://www.shop.o-video.cz/sachtler-1002-stativ-pro-kameru-s-brasnou-podlahovou-rozperkou/d-4123" TargetMode="External"/><Relationship Id="rId22" Type="http://schemas.openxmlformats.org/officeDocument/2006/relationships/hyperlink" Target="https://www.shop.o-video.cz/kramer-bnc-m-bnc-m-3g-sdi-kabel-0-6-metru-micro-kabel/d-6172" TargetMode="External"/><Relationship Id="rId27" Type="http://schemas.openxmlformats.org/officeDocument/2006/relationships/hyperlink" Target="https://www.megapixel.cz/dji-mic?gclid=Cj0KCQjwib2mBhDWARIsAPZUn_k9oQtid-y1vzt3Yv3pzgE_bpSZeDNjD3Lurfzpct8GCNdBtMVOaLQaAqQaEALw_wcB" TargetMode="External"/><Relationship Id="rId30" Type="http://schemas.openxmlformats.org/officeDocument/2006/relationships/hyperlink" Target="https://www.shop.o-video.cz/sony-pxw-z150-1-inch-type-4k-exmor-rs-cmos/d-4721" TargetMode="External"/><Relationship Id="rId35" Type="http://schemas.openxmlformats.org/officeDocument/2006/relationships/hyperlink" Target="https://www.thomann.de/cz/obsbot_tiny_2.htm" TargetMode="External"/><Relationship Id="rId8" Type="http://schemas.openxmlformats.org/officeDocument/2006/relationships/hyperlink" Target="https://www.syntex.cz/blackmagic-design-mini-converter-sdi-distribution?gclid=CjwKCAjwh4ObBhAzEiwAHzZYUwlZ2_ZKrKme_0hweS3WNZ_gCRHhhpFa5UaQnoW3YKBEm2XgXEldMhoC9DUQAvD_BwE" TargetMode="External"/><Relationship Id="rId3" Type="http://schemas.openxmlformats.org/officeDocument/2006/relationships/hyperlink" Target="https://www.syntex.cz/sennheiser-ew-100-eng-g4-974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8D5F6C-EA24-4B3B-BA51-0610964FB492}">
  <dimension ref="B1:Q60"/>
  <sheetViews>
    <sheetView topLeftCell="A27" workbookViewId="0">
      <selection activeCell="I22" sqref="I22"/>
    </sheetView>
  </sheetViews>
  <sheetFormatPr defaultRowHeight="15" x14ac:dyDescent="0.25"/>
  <cols>
    <col min="1" max="1" width="3.140625" customWidth="1"/>
    <col min="2" max="2" width="85.140625" customWidth="1"/>
    <col min="3" max="3" width="10" customWidth="1"/>
    <col min="4" max="6" width="8.5703125" style="58" customWidth="1"/>
    <col min="7" max="7" width="70.7109375" customWidth="1"/>
    <col min="8" max="8" width="14" customWidth="1"/>
    <col min="9" max="9" width="15" customWidth="1"/>
    <col min="10" max="10" width="7.28515625" customWidth="1"/>
    <col min="11" max="11" width="14.85546875" bestFit="1" customWidth="1"/>
    <col min="13" max="13" width="16.5703125" bestFit="1" customWidth="1"/>
    <col min="14" max="14" width="15" bestFit="1" customWidth="1"/>
    <col min="16" max="16" width="5.140625" bestFit="1" customWidth="1"/>
    <col min="17" max="17" width="18" customWidth="1"/>
    <col min="18" max="18" width="12.7109375" customWidth="1"/>
  </cols>
  <sheetData>
    <row r="1" spans="2:17" x14ac:dyDescent="0.25">
      <c r="B1" s="8" t="s">
        <v>0</v>
      </c>
      <c r="C1" s="8"/>
      <c r="D1" s="55"/>
      <c r="E1" s="50"/>
      <c r="F1" s="66"/>
      <c r="G1" s="8"/>
      <c r="H1" s="8"/>
      <c r="I1" s="9"/>
      <c r="N1" s="4"/>
    </row>
    <row r="2" spans="2:17" ht="30" x14ac:dyDescent="0.25">
      <c r="B2" s="10" t="s">
        <v>1</v>
      </c>
      <c r="C2" s="10"/>
      <c r="D2" s="56"/>
      <c r="E2" s="51"/>
      <c r="F2" s="67"/>
      <c r="G2" s="9"/>
      <c r="H2" s="9"/>
      <c r="I2" s="9"/>
      <c r="N2" s="4"/>
    </row>
    <row r="3" spans="2:17" ht="45" x14ac:dyDescent="0.25">
      <c r="B3" s="11" t="s">
        <v>2</v>
      </c>
      <c r="C3" s="11" t="s">
        <v>3</v>
      </c>
      <c r="D3" s="57" t="s">
        <v>4</v>
      </c>
      <c r="E3" s="52" t="s">
        <v>5</v>
      </c>
      <c r="F3" s="68"/>
      <c r="G3" s="11" t="s">
        <v>6</v>
      </c>
      <c r="H3" s="11" t="s">
        <v>7</v>
      </c>
      <c r="I3" s="11" t="s">
        <v>8</v>
      </c>
      <c r="N3" s="4"/>
    </row>
    <row r="4" spans="2:17" x14ac:dyDescent="0.25">
      <c r="B4" t="s">
        <v>9</v>
      </c>
      <c r="C4" t="s">
        <v>10</v>
      </c>
      <c r="D4" s="58">
        <v>6</v>
      </c>
      <c r="E4" s="51"/>
      <c r="F4" s="67"/>
      <c r="G4" s="2" t="s">
        <v>11</v>
      </c>
      <c r="H4" s="12">
        <v>7500</v>
      </c>
      <c r="I4" s="13">
        <f>D4*H4</f>
        <v>45000</v>
      </c>
      <c r="J4" t="s">
        <v>12</v>
      </c>
      <c r="K4" s="13">
        <f t="shared" ref="K4:K22" si="0">IF(J4="EUR",I4*$Q$8,IF(J4="CHF",I4*$Q$9,IF(J4="$",I4*$Q$7,I4)))</f>
        <v>45000</v>
      </c>
      <c r="N4" s="4"/>
    </row>
    <row r="5" spans="2:17" x14ac:dyDescent="0.25">
      <c r="B5" t="s">
        <v>13</v>
      </c>
      <c r="C5" t="s">
        <v>14</v>
      </c>
      <c r="D5" s="58">
        <v>5</v>
      </c>
      <c r="E5" s="51"/>
      <c r="F5" s="67"/>
      <c r="G5" s="2" t="s">
        <v>15</v>
      </c>
      <c r="H5" s="14">
        <v>84</v>
      </c>
      <c r="I5" s="6">
        <f t="shared" ref="I5" si="1">5*D5*H5</f>
        <v>2100</v>
      </c>
      <c r="J5" t="s">
        <v>16</v>
      </c>
      <c r="K5" s="13">
        <f t="shared" si="0"/>
        <v>49644</v>
      </c>
      <c r="N5" s="4"/>
    </row>
    <row r="6" spans="2:17" x14ac:dyDescent="0.25">
      <c r="B6" t="s">
        <v>17</v>
      </c>
      <c r="C6" t="s">
        <v>14</v>
      </c>
      <c r="D6" s="58">
        <v>3</v>
      </c>
      <c r="E6" s="51"/>
      <c r="F6" s="67"/>
      <c r="G6" s="2" t="s">
        <v>15</v>
      </c>
      <c r="H6" s="14">
        <v>642</v>
      </c>
      <c r="I6" s="6">
        <f t="shared" ref="I6:I13" si="2">5*D6*H6</f>
        <v>9630</v>
      </c>
      <c r="J6" t="s">
        <v>16</v>
      </c>
      <c r="K6" s="13">
        <f t="shared" si="0"/>
        <v>227653.2</v>
      </c>
      <c r="N6" s="4"/>
      <c r="P6" s="200" t="s">
        <v>18</v>
      </c>
      <c r="Q6" s="201"/>
    </row>
    <row r="7" spans="2:17" x14ac:dyDescent="0.25">
      <c r="B7" t="s">
        <v>19</v>
      </c>
      <c r="C7" t="s">
        <v>14</v>
      </c>
      <c r="D7" s="58">
        <v>1</v>
      </c>
      <c r="E7" s="51"/>
      <c r="F7" s="67"/>
      <c r="G7" s="2" t="s">
        <v>15</v>
      </c>
      <c r="H7" s="14">
        <v>3160</v>
      </c>
      <c r="I7" s="6">
        <f t="shared" si="2"/>
        <v>15800</v>
      </c>
      <c r="J7" t="s">
        <v>16</v>
      </c>
      <c r="K7" s="13">
        <f t="shared" si="0"/>
        <v>373512</v>
      </c>
      <c r="N7" s="4"/>
      <c r="P7" s="15" t="s">
        <v>20</v>
      </c>
      <c r="Q7" s="16">
        <v>22.06</v>
      </c>
    </row>
    <row r="8" spans="2:17" x14ac:dyDescent="0.25">
      <c r="B8" t="s">
        <v>21</v>
      </c>
      <c r="C8" t="s">
        <v>22</v>
      </c>
      <c r="D8" s="58">
        <v>1</v>
      </c>
      <c r="E8" s="51"/>
      <c r="F8" s="67"/>
      <c r="G8" s="2" t="s">
        <v>15</v>
      </c>
      <c r="H8" s="12">
        <v>80000</v>
      </c>
      <c r="I8" s="13">
        <f t="shared" si="2"/>
        <v>400000</v>
      </c>
      <c r="J8" t="s">
        <v>12</v>
      </c>
      <c r="K8" s="13">
        <f t="shared" si="0"/>
        <v>400000</v>
      </c>
      <c r="N8" s="4"/>
      <c r="P8" s="15" t="s">
        <v>23</v>
      </c>
      <c r="Q8" s="16">
        <v>23.64</v>
      </c>
    </row>
    <row r="9" spans="2:17" x14ac:dyDescent="0.25">
      <c r="B9" t="s">
        <v>24</v>
      </c>
      <c r="C9" t="s">
        <v>14</v>
      </c>
      <c r="D9" s="58">
        <v>1</v>
      </c>
      <c r="E9" s="51"/>
      <c r="F9" s="67"/>
      <c r="G9" s="2" t="s">
        <v>15</v>
      </c>
      <c r="H9" s="14">
        <f>93*12</f>
        <v>1116</v>
      </c>
      <c r="I9" s="6">
        <f t="shared" si="2"/>
        <v>5580</v>
      </c>
      <c r="J9" t="s">
        <v>16</v>
      </c>
      <c r="K9" s="13">
        <f t="shared" si="0"/>
        <v>131911.20000000001</v>
      </c>
      <c r="N9" s="4"/>
      <c r="P9" s="17" t="s">
        <v>25</v>
      </c>
      <c r="Q9" s="18">
        <v>24.24</v>
      </c>
    </row>
    <row r="10" spans="2:17" ht="15" customHeight="1" x14ac:dyDescent="0.25">
      <c r="B10" s="42" t="s">
        <v>26</v>
      </c>
      <c r="C10" t="s">
        <v>14</v>
      </c>
      <c r="D10" s="58">
        <v>1</v>
      </c>
      <c r="E10" s="51"/>
      <c r="F10" s="67"/>
      <c r="G10" s="2" t="s">
        <v>27</v>
      </c>
      <c r="H10" s="14">
        <v>888</v>
      </c>
      <c r="I10" s="6">
        <f t="shared" si="2"/>
        <v>4440</v>
      </c>
      <c r="J10" t="s">
        <v>16</v>
      </c>
      <c r="K10" s="13">
        <f t="shared" si="0"/>
        <v>104961.60000000001</v>
      </c>
    </row>
    <row r="11" spans="2:17" x14ac:dyDescent="0.25">
      <c r="B11" s="3" t="s">
        <v>28</v>
      </c>
      <c r="C11" s="3" t="s">
        <v>14</v>
      </c>
      <c r="D11" s="72">
        <v>2</v>
      </c>
      <c r="E11" s="51"/>
      <c r="F11" s="67"/>
      <c r="G11" s="19" t="s">
        <v>29</v>
      </c>
      <c r="H11" s="20">
        <f>1500*12</f>
        <v>18000</v>
      </c>
      <c r="I11" s="13">
        <f>5*D11*H11</f>
        <v>180000</v>
      </c>
      <c r="J11" s="3" t="s">
        <v>12</v>
      </c>
      <c r="K11" s="21">
        <f t="shared" si="0"/>
        <v>180000</v>
      </c>
      <c r="M11" s="3" t="s">
        <v>30</v>
      </c>
      <c r="N11" s="71"/>
    </row>
    <row r="12" spans="2:17" x14ac:dyDescent="0.25">
      <c r="B12" t="s">
        <v>31</v>
      </c>
      <c r="C12" t="s">
        <v>14</v>
      </c>
      <c r="D12" s="58">
        <v>1</v>
      </c>
      <c r="E12" s="51"/>
      <c r="F12" s="67"/>
      <c r="G12" s="2" t="s">
        <v>32</v>
      </c>
      <c r="H12" s="22">
        <v>1800</v>
      </c>
      <c r="I12" s="6">
        <f t="shared" si="2"/>
        <v>9000</v>
      </c>
      <c r="J12" t="s">
        <v>16</v>
      </c>
      <c r="K12" s="13">
        <f t="shared" si="0"/>
        <v>212760</v>
      </c>
    </row>
    <row r="13" spans="2:17" x14ac:dyDescent="0.25">
      <c r="B13" t="s">
        <v>33</v>
      </c>
      <c r="C13" t="s">
        <v>34</v>
      </c>
      <c r="D13" s="58">
        <v>1</v>
      </c>
      <c r="E13" s="51"/>
      <c r="F13" s="67"/>
      <c r="G13" s="2" t="s">
        <v>35</v>
      </c>
      <c r="H13" s="23">
        <v>279</v>
      </c>
      <c r="I13" s="6">
        <f t="shared" si="2"/>
        <v>1395</v>
      </c>
      <c r="J13" t="s">
        <v>25</v>
      </c>
      <c r="K13" s="13">
        <f t="shared" si="0"/>
        <v>33814.799999999996</v>
      </c>
      <c r="M13" s="5"/>
    </row>
    <row r="14" spans="2:17" x14ac:dyDescent="0.25">
      <c r="B14" s="65" t="s">
        <v>36</v>
      </c>
      <c r="C14" t="s">
        <v>37</v>
      </c>
      <c r="D14" s="58">
        <v>3</v>
      </c>
      <c r="E14" s="51"/>
      <c r="F14" s="67"/>
      <c r="G14" s="2" t="s">
        <v>38</v>
      </c>
      <c r="H14" s="24">
        <f>16*12</f>
        <v>192</v>
      </c>
      <c r="I14" s="25">
        <f>5*H14*D14</f>
        <v>2880</v>
      </c>
      <c r="J14" t="s">
        <v>20</v>
      </c>
      <c r="K14" s="13">
        <f t="shared" si="0"/>
        <v>63532.799999999996</v>
      </c>
    </row>
    <row r="15" spans="2:17" x14ac:dyDescent="0.25">
      <c r="B15" s="42" t="s">
        <v>39</v>
      </c>
      <c r="C15" t="s">
        <v>37</v>
      </c>
      <c r="D15" s="58">
        <v>2</v>
      </c>
      <c r="E15" s="51"/>
      <c r="F15" s="67"/>
      <c r="G15" s="2" t="s">
        <v>40</v>
      </c>
      <c r="H15" s="24">
        <f>150</f>
        <v>150</v>
      </c>
      <c r="I15" s="25">
        <f t="shared" ref="I15" si="3">5*H15*D15</f>
        <v>1500</v>
      </c>
      <c r="J15" t="s">
        <v>20</v>
      </c>
      <c r="K15" s="13">
        <f t="shared" si="0"/>
        <v>33090</v>
      </c>
    </row>
    <row r="16" spans="2:17" x14ac:dyDescent="0.25">
      <c r="B16" t="s">
        <v>41</v>
      </c>
      <c r="C16" t="s">
        <v>37</v>
      </c>
      <c r="D16" s="58">
        <v>1</v>
      </c>
      <c r="E16" s="51"/>
      <c r="F16" s="67"/>
      <c r="G16" s="2" t="s">
        <v>42</v>
      </c>
      <c r="H16" s="14">
        <f>14.5*12</f>
        <v>174</v>
      </c>
      <c r="I16" s="6">
        <f>5*D16*H16</f>
        <v>870</v>
      </c>
      <c r="J16" t="s">
        <v>16</v>
      </c>
      <c r="K16" s="13">
        <f t="shared" si="0"/>
        <v>20566.8</v>
      </c>
    </row>
    <row r="17" spans="2:14" x14ac:dyDescent="0.25">
      <c r="B17" s="43" t="s">
        <v>43</v>
      </c>
      <c r="C17" t="s">
        <v>37</v>
      </c>
      <c r="D17" s="58">
        <v>1</v>
      </c>
      <c r="E17" s="51"/>
      <c r="F17" s="67"/>
      <c r="G17" s="2" t="s">
        <v>44</v>
      </c>
      <c r="H17" s="24">
        <f>25*12</f>
        <v>300</v>
      </c>
      <c r="I17" s="25">
        <f>5*H17*D17</f>
        <v>1500</v>
      </c>
      <c r="J17" t="s">
        <v>20</v>
      </c>
      <c r="K17" s="13">
        <f t="shared" si="0"/>
        <v>33090</v>
      </c>
    </row>
    <row r="18" spans="2:14" x14ac:dyDescent="0.25">
      <c r="B18" s="42" t="s">
        <v>45</v>
      </c>
      <c r="C18" t="s">
        <v>37</v>
      </c>
      <c r="D18" s="58">
        <v>5</v>
      </c>
      <c r="E18" s="51"/>
      <c r="F18" s="67"/>
      <c r="G18" s="2" t="s">
        <v>46</v>
      </c>
      <c r="H18" s="14">
        <f>9*12</f>
        <v>108</v>
      </c>
      <c r="I18" s="6">
        <f>5*D18*H18</f>
        <v>2700</v>
      </c>
      <c r="J18" t="s">
        <v>16</v>
      </c>
      <c r="K18" s="13">
        <f t="shared" si="0"/>
        <v>63828</v>
      </c>
    </row>
    <row r="19" spans="2:14" x14ac:dyDescent="0.25">
      <c r="B19" s="42" t="s">
        <v>47</v>
      </c>
      <c r="C19" t="s">
        <v>37</v>
      </c>
      <c r="D19" s="58">
        <v>1</v>
      </c>
      <c r="E19" s="51"/>
      <c r="F19" s="67"/>
      <c r="G19" s="2" t="s">
        <v>48</v>
      </c>
      <c r="H19" s="14">
        <f>25*12</f>
        <v>300</v>
      </c>
      <c r="I19" s="6">
        <f>5*D19*H19</f>
        <v>1500</v>
      </c>
      <c r="J19" t="s">
        <v>16</v>
      </c>
      <c r="K19" s="13">
        <f t="shared" si="0"/>
        <v>35460</v>
      </c>
    </row>
    <row r="20" spans="2:14" x14ac:dyDescent="0.25">
      <c r="B20" t="s">
        <v>49</v>
      </c>
      <c r="C20" t="s">
        <v>37</v>
      </c>
      <c r="D20" s="59">
        <v>1</v>
      </c>
      <c r="E20" s="51"/>
      <c r="F20" s="67"/>
      <c r="G20" s="2" t="s">
        <v>50</v>
      </c>
      <c r="H20" s="14">
        <f>63*12</f>
        <v>756</v>
      </c>
      <c r="I20" s="6">
        <f>5*D20*H20</f>
        <v>3780</v>
      </c>
      <c r="J20" t="s">
        <v>16</v>
      </c>
      <c r="K20" s="13">
        <f t="shared" si="0"/>
        <v>89359.2</v>
      </c>
    </row>
    <row r="21" spans="2:14" x14ac:dyDescent="0.25">
      <c r="B21" t="s">
        <v>51</v>
      </c>
      <c r="C21" t="s">
        <v>37</v>
      </c>
      <c r="D21" s="59" t="s">
        <v>52</v>
      </c>
      <c r="E21" s="51"/>
      <c r="F21" s="67"/>
      <c r="G21" s="2" t="s">
        <v>53</v>
      </c>
      <c r="H21" s="24">
        <f>100</f>
        <v>100</v>
      </c>
      <c r="I21" s="6" t="e">
        <f>5*D21*H21</f>
        <v>#VALUE!</v>
      </c>
      <c r="J21" t="s">
        <v>20</v>
      </c>
      <c r="K21" s="13" t="e">
        <f t="shared" si="0"/>
        <v>#VALUE!</v>
      </c>
    </row>
    <row r="22" spans="2:14" x14ac:dyDescent="0.25">
      <c r="B22" t="s">
        <v>54</v>
      </c>
      <c r="C22" t="s">
        <v>37</v>
      </c>
      <c r="D22" s="58">
        <v>1</v>
      </c>
      <c r="E22" s="51"/>
      <c r="F22" s="67"/>
      <c r="G22" s="2" t="s">
        <v>55</v>
      </c>
      <c r="H22" s="24">
        <f>540</f>
        <v>540</v>
      </c>
      <c r="I22" s="25">
        <f t="shared" ref="I22" si="4">5*H22*D22</f>
        <v>2700</v>
      </c>
      <c r="J22" t="s">
        <v>20</v>
      </c>
      <c r="K22" s="13">
        <f t="shared" si="0"/>
        <v>59562</v>
      </c>
    </row>
    <row r="23" spans="2:14" x14ac:dyDescent="0.25">
      <c r="B23" t="s">
        <v>56</v>
      </c>
      <c r="C23" t="s">
        <v>57</v>
      </c>
      <c r="D23" s="58">
        <v>2</v>
      </c>
      <c r="E23" s="51"/>
      <c r="F23" s="67"/>
    </row>
    <row r="24" spans="2:14" x14ac:dyDescent="0.25">
      <c r="B24" t="s">
        <v>58</v>
      </c>
      <c r="D24" s="58">
        <v>1</v>
      </c>
      <c r="E24" s="51"/>
      <c r="F24" s="67"/>
    </row>
    <row r="25" spans="2:14" s="44" customFormat="1" x14ac:dyDescent="0.25">
      <c r="B25" s="44" t="s">
        <v>59</v>
      </c>
      <c r="D25" s="60">
        <v>1</v>
      </c>
      <c r="E25" s="53"/>
      <c r="F25" s="69"/>
      <c r="H25" s="45"/>
      <c r="N25" s="46"/>
    </row>
    <row r="26" spans="2:14" x14ac:dyDescent="0.25">
      <c r="B26" s="26" t="s">
        <v>60</v>
      </c>
      <c r="C26" s="26"/>
      <c r="D26" s="61" t="s">
        <v>61</v>
      </c>
      <c r="E26" s="54"/>
      <c r="F26" s="70"/>
      <c r="N26" s="4"/>
    </row>
    <row r="27" spans="2:14" x14ac:dyDescent="0.25">
      <c r="B27" s="63" t="s">
        <v>62</v>
      </c>
      <c r="C27" s="49" t="s">
        <v>34</v>
      </c>
      <c r="D27" s="62">
        <v>5</v>
      </c>
      <c r="E27" s="51">
        <v>5</v>
      </c>
      <c r="F27" s="67"/>
      <c r="G27" t="s">
        <v>63</v>
      </c>
    </row>
    <row r="28" spans="2:14" x14ac:dyDescent="0.25">
      <c r="B28" t="s">
        <v>64</v>
      </c>
      <c r="E28" s="51"/>
      <c r="F28" s="67"/>
      <c r="G28" t="s">
        <v>65</v>
      </c>
      <c r="L28" s="202" t="s">
        <v>66</v>
      </c>
      <c r="M28" s="202"/>
      <c r="N28" s="27" t="e">
        <f>SUM(K4:K22)</f>
        <v>#VALUE!</v>
      </c>
    </row>
    <row r="29" spans="2:14" x14ac:dyDescent="0.25">
      <c r="B29" t="s">
        <v>67</v>
      </c>
      <c r="E29" s="51"/>
      <c r="F29" s="67"/>
      <c r="G29" s="2"/>
      <c r="H29" s="13"/>
    </row>
    <row r="30" spans="2:14" x14ac:dyDescent="0.25">
      <c r="B30" t="s">
        <v>68</v>
      </c>
      <c r="E30" s="51"/>
      <c r="F30" s="67"/>
    </row>
    <row r="31" spans="2:14" x14ac:dyDescent="0.25">
      <c r="B31" s="47" t="s">
        <v>69</v>
      </c>
      <c r="D31" s="58">
        <v>1</v>
      </c>
      <c r="E31" s="51"/>
      <c r="F31" s="67"/>
      <c r="G31" s="2" t="s">
        <v>70</v>
      </c>
    </row>
    <row r="32" spans="2:14" s="44" customFormat="1" x14ac:dyDescent="0.25">
      <c r="D32" s="60"/>
      <c r="E32" s="53"/>
      <c r="F32" s="69"/>
      <c r="G32" s="48"/>
    </row>
    <row r="33" spans="2:11" x14ac:dyDescent="0.25">
      <c r="B33" t="s">
        <v>71</v>
      </c>
      <c r="E33" s="51"/>
      <c r="F33" s="67"/>
      <c r="G33" s="26"/>
    </row>
    <row r="34" spans="2:11" x14ac:dyDescent="0.25">
      <c r="B34" t="s">
        <v>72</v>
      </c>
      <c r="E34" s="51"/>
      <c r="F34" s="67"/>
      <c r="G34" s="26"/>
    </row>
    <row r="35" spans="2:11" x14ac:dyDescent="0.25">
      <c r="B35" s="64" t="s">
        <v>73</v>
      </c>
      <c r="C35" s="42" t="s">
        <v>74</v>
      </c>
      <c r="E35" s="51"/>
      <c r="F35" s="67"/>
      <c r="G35" t="s">
        <v>75</v>
      </c>
    </row>
    <row r="36" spans="2:11" s="44" customFormat="1" x14ac:dyDescent="0.25">
      <c r="D36" s="60"/>
      <c r="E36" s="53"/>
      <c r="F36" s="69"/>
      <c r="G36" s="48"/>
    </row>
    <row r="37" spans="2:11" x14ac:dyDescent="0.25">
      <c r="E37" s="51"/>
      <c r="F37" s="67"/>
      <c r="G37" s="26"/>
    </row>
    <row r="38" spans="2:11" x14ac:dyDescent="0.25">
      <c r="B38" s="63" t="s">
        <v>76</v>
      </c>
      <c r="E38" s="51"/>
      <c r="F38" s="67"/>
      <c r="G38" s="2" t="s">
        <v>77</v>
      </c>
    </row>
    <row r="39" spans="2:11" x14ac:dyDescent="0.25">
      <c r="E39" s="51"/>
      <c r="F39" s="67"/>
      <c r="G39" s="26"/>
    </row>
    <row r="40" spans="2:11" x14ac:dyDescent="0.25">
      <c r="E40" s="51"/>
      <c r="F40" s="67"/>
      <c r="G40" s="26"/>
    </row>
    <row r="41" spans="2:11" x14ac:dyDescent="0.25">
      <c r="E41" s="51"/>
      <c r="F41" s="67"/>
      <c r="G41" s="26"/>
    </row>
    <row r="42" spans="2:11" x14ac:dyDescent="0.25">
      <c r="E42" s="51"/>
      <c r="F42" s="67"/>
      <c r="G42" s="26"/>
    </row>
    <row r="43" spans="2:11" x14ac:dyDescent="0.25">
      <c r="E43" s="51"/>
      <c r="F43" s="67"/>
    </row>
    <row r="44" spans="2:11" x14ac:dyDescent="0.25">
      <c r="B44" s="1" t="s">
        <v>78</v>
      </c>
      <c r="E44" s="51"/>
      <c r="F44" s="67"/>
    </row>
    <row r="45" spans="2:11" x14ac:dyDescent="0.25">
      <c r="B45" t="s">
        <v>79</v>
      </c>
      <c r="C45" t="s">
        <v>37</v>
      </c>
      <c r="D45" s="58">
        <v>1</v>
      </c>
      <c r="E45" s="51"/>
      <c r="F45" s="67"/>
      <c r="G45" s="2" t="s">
        <v>80</v>
      </c>
      <c r="H45" s="24">
        <v>1200</v>
      </c>
      <c r="I45" s="25">
        <f>5*H45*D45</f>
        <v>6000</v>
      </c>
      <c r="J45" t="s">
        <v>20</v>
      </c>
      <c r="K45" s="13">
        <f>IF(J45="EUR",I45*$Q$8,IF(J45="CHF",I45*$Q$9,IF(J45="$",I45*$Q$7,I45)))</f>
        <v>132360</v>
      </c>
    </row>
    <row r="46" spans="2:11" x14ac:dyDescent="0.25">
      <c r="B46" t="s">
        <v>81</v>
      </c>
      <c r="C46" t="s">
        <v>82</v>
      </c>
      <c r="E46" s="51"/>
      <c r="F46" s="67"/>
      <c r="G46" s="2"/>
      <c r="H46" s="28"/>
      <c r="I46" s="13"/>
      <c r="K46" s="13"/>
    </row>
    <row r="47" spans="2:11" x14ac:dyDescent="0.25">
      <c r="B47" s="42" t="s">
        <v>83</v>
      </c>
      <c r="C47" t="s">
        <v>37</v>
      </c>
      <c r="D47" s="58">
        <v>1</v>
      </c>
      <c r="E47" s="51"/>
      <c r="F47" s="67"/>
      <c r="G47" s="2" t="s">
        <v>84</v>
      </c>
      <c r="H47" s="24">
        <f>45*12</f>
        <v>540</v>
      </c>
      <c r="I47" s="25">
        <f>5*H47*D47</f>
        <v>2700</v>
      </c>
      <c r="J47" t="s">
        <v>20</v>
      </c>
      <c r="K47" s="13">
        <f>IF(J47="EUR",I47*$Q$8,IF(J47="CHF",I47*$Q$9,IF(J47="$",I47*$Q$7,I47)))</f>
        <v>59562</v>
      </c>
    </row>
    <row r="48" spans="2:11" x14ac:dyDescent="0.25">
      <c r="E48" s="51"/>
      <c r="F48" s="67"/>
      <c r="G48" s="2"/>
      <c r="H48" s="6"/>
    </row>
    <row r="50" spans="2:8" x14ac:dyDescent="0.25">
      <c r="B50" t="s">
        <v>85</v>
      </c>
      <c r="G50" s="2"/>
      <c r="H50" s="7"/>
    </row>
    <row r="52" spans="2:8" x14ac:dyDescent="0.25">
      <c r="G52" s="2"/>
    </row>
    <row r="53" spans="2:8" x14ac:dyDescent="0.25">
      <c r="G53" s="2"/>
    </row>
    <row r="54" spans="2:8" x14ac:dyDescent="0.25">
      <c r="G54" s="2"/>
    </row>
    <row r="56" spans="2:8" x14ac:dyDescent="0.25">
      <c r="B56" s="1"/>
      <c r="C56" s="1"/>
    </row>
    <row r="60" spans="2:8" x14ac:dyDescent="0.25">
      <c r="G60" s="2"/>
    </row>
  </sheetData>
  <mergeCells count="2">
    <mergeCell ref="P6:Q6"/>
    <mergeCell ref="L28:M28"/>
  </mergeCells>
  <hyperlinks>
    <hyperlink ref="G4" r:id="rId1" xr:uid="{B316D325-9AD9-4B77-83D6-2271F67163D9}"/>
    <hyperlink ref="G6" r:id="rId2" xr:uid="{65AACE55-7297-4DBF-BD47-03E2C87B9595}"/>
    <hyperlink ref="G11" r:id="rId3" display="https://www.vodafone.cz/tarify/?tc=p_CZ_22_AO_P_M_J_M_G_Tarify_SEA_Search_CZ_MBS_read_Google_TA_AL_mobilniinternet_SEA_CC_modified&amp;paidSearchTracking=%2Bneomezen%C3%BD%20%2Binternet_b__10112372804&amp;gclid=Cj0KCQjwhY-aBhCUARIsALNIC04Exoct-qFQ9aTroFDfHy6BQSq_uBUZeVz6DgfSLMXncBsH7-2nkTYaAqjnEALw_wcB" xr:uid="{6DDC3CAB-62DF-4EC5-A5F6-1B6141CBF214}"/>
    <hyperlink ref="G10" r:id="rId4" xr:uid="{BB066C36-8805-48E1-BBE1-D54778DDCAF3}"/>
    <hyperlink ref="G17" r:id="rId5" xr:uid="{1A45CA77-D1ED-4D06-908F-8F9282EADBE9}"/>
    <hyperlink ref="B17" r:id="rId6" xr:uid="{9E72A871-DEB1-47AE-8EA7-67A13DC2D9FA}"/>
    <hyperlink ref="G12" r:id="rId7" xr:uid="{6BDB1DBA-3E14-4FF0-AF98-9ED5FCD58C30}"/>
    <hyperlink ref="G13" r:id="rId8" xr:uid="{73952AC3-155E-4297-829C-CBFC5FE479C4}"/>
    <hyperlink ref="G14" r:id="rId9" xr:uid="{70A3AE38-90BC-4128-8E0E-60C7FE1E546F}"/>
    <hyperlink ref="G15" r:id="rId10" xr:uid="{CF04D212-28AB-4E22-A39F-C4E8EE16354F}"/>
    <hyperlink ref="G47" r:id="rId11" location="figma-for-design-prototyping" xr:uid="{226EAD78-8CB2-4549-A59B-4453540AEEC4}"/>
    <hyperlink ref="G16" r:id="rId12" xr:uid="{35A356DC-1650-4C9D-BCF4-BE109A979EB7}"/>
    <hyperlink ref="G18" r:id="rId13" xr:uid="{4A4C01F2-E924-42FC-9183-421375B47F14}"/>
    <hyperlink ref="G19" r:id="rId14" xr:uid="{012F8D02-B9EC-49F8-AE89-DB016C5083E8}"/>
    <hyperlink ref="G20" r:id="rId15" location="access_token=eyJhbGciOiJSUzI1NiIsIng1dSI6Imltc19uYTEta2V5LWF0LTEuY2VyIiwia2lkIjoiaW1zX25hMS1rZXktYXQtMSIsIml0dCI6ImF0In0.eyJpZCI6IjE2NjY3MTYzNzEwOTRfNzQ2YmU5MzUtYjI0NC00Y2U2LThiZDMtOWMxOTFhNmFkZjFjX2V3MSIsInR5cGUiOiJhY2Nlc3NfdG9rZW4iLCJjbGllbnRfaWQiOiJDcmVhdGl2ZUNsb3VkUGxhbnNXZWIxIiwidXNlcl9pZCI6IkZBMjg2RTRCNUI3MzRGQzUwQTQ5NUUyQ0BBZG9iZUlEIiwic3RhdGUiOiIiLCJhcyI6Imltcy1uYTEiLCJhYV9pZCI6IkZBMjg2RTRCNUI3MzRGQzUwQTQ5NUUyQ0BBZG9iZUlEIiwiY3RwIjowLCJmZyI6Ilc0T1E1QVVDVlBFNUtYVUtHTVFGWUhZQTZZPT09PT09Iiwic2lkIjoiMTY2MDYzNDgyNzA1OF80YzhkMjM4Zi0zMzhlLTQxYTItYjcwNC01NmQ2MmVkZjZlZjdfZXcxIiwibW9pIjoiMjU1N2FhODgiLCJwYmEiOiIiLCJleHBpcmVzX2luIjoiODY0MDAwMDAiLCJzY29wZSI6IkFkb2JlSUQsb3BlbmlkLGduYXYscmVhZF9vcmdhbml6YXRpb25zLGFkZGl0aW9uYWxfaW5mby5zY3JlZW5fbmFtZSxhZGRpdGlvbmFsX2luZm8uc2Vjb25kYXJ5X2VtYWlsLGFkZGl0aW9uYWxfaW5mby5yb2xlcyIsImNyZWF0ZWRfYXQiOiIxNjY2NzE2MzcxMDk0In0.WgOIgnE8JWawbYKHmh4clRLBjj0CBesERcqzGIcFNH71t6b4WBQe7x4UsD57kR96fWRKaA6TFwlZOswRWO0VCGd68c-kOsZbPJ7Xpa-5vc6mNylLumBPJpjqTAoJEawvWxED6cu8u4FakWSftlyv5fD4_WjYTou7hlvMLWED_wYzci5MLXEvxlQntkBjm-c6BXcaslnlOx6UPeDfbpcSTXxLzizBKSDUjWZgebp-HaEiAl0WNJ2kdsn1zKOg358PBQ1Y5kExvuF-yWhENr_bOJWs_HzkaFR6ujSMiKiQUwI3l5CFqFti3xHaWcNkEpnnYvzSTqh1Nyx-8jE4Mejakg&amp;token_type=bearer&amp;expires_in=86399998" display="https://www.adobe.com/cz/creativecloud/plans.html?#access_token=eyJhbGciOiJSUzI1NiIsIng1dSI6Imltc19uYTEta2V5LWF0LTEuY2VyIiwia2lkIjoiaW1zX25hMS1rZXktYXQtMSIsIml0dCI6ImF0In0.eyJpZCI6IjE2NjY3MTYzNzEwOTRfNzQ2YmU5MzUtYjI0NC00Y2U2LThiZDMtOWMxOTFhNmFkZjFjX2V3MSIsInR5cGUiOiJhY2Nlc3NfdG9rZW4iLCJjbGllbnRfaWQiOiJDcmVhdGl2ZUNsb3VkUGxhbnNXZWIxIiwidXNlcl9pZCI6IkZBMjg2RTRCNUI3MzRGQzUwQTQ5NUUyQ0BBZG9iZUlEIiwic3RhdGUiOiIiLCJhcyI6Imltcy1uYTEiLCJhYV9pZCI6IkZBMjg2RTRCNUI3MzRGQzUwQTQ5NUUyQ0BBZG9iZUlEIiwiY3RwIjowLCJmZyI6Ilc0T1E1QVVDVlBFNUtYVUtHTVFGWUhZQTZZPT09PT09Iiwic2lkIjoiMTY2MDYzNDgyNzA1OF80YzhkMjM4Zi0zMzhlLTQxYTItYjcwNC01NmQ2MmVkZjZlZjdfZXcxIiwibW9pIjoiMjU1N2FhODgiLCJwYmEiOiIiLCJleHBpcmVzX2luIjoiODY0MDAwMDAiLCJzY29wZSI6IkFkb2JlSUQsb3BlbmlkLGduYXYscmVhZF9vcmdhbml6YXRpb25zLGFkZGl0aW9uYWxfaW5mby5zY3JlZW5fbmFtZSxhZGRpdGlvbmFsX2luZm8uc2Vjb25kYXJ5X2VtYWlsLGFkZGl0aW9uYWxfaW5mby5yb2xlcyIsImNyZWF0ZWRfYXQiOiIxNjY2NzE2MzcxMDk0In0.WgOIgnE8JWawbYKHmh4clRLBjj0CBesERcqzGIcFNH71t6b4WBQe7x4UsD57kR96fWRKaA6TFwlZOswRWO0VCGd68c-kOsZbPJ7Xpa-5vc6mNylLumBPJpjqTAoJEawvWxED6cu8u4FakWSftlyv5fD4_WjYTou7hlvMLWED_wYzci5MLXEvxlQntkBjm-c6BXcaslnlOx6UPeDfbpcSTXxLzizBKSDUjWZgebp-HaEiAl0WNJ2kdsn1zKOg358PBQ1Y5kExvuF-yWhENr_bOJWs_HzkaFR6ujSMiKiQUwI3l5CFqFti3xHaWcNkEpnnYvzSTqh1Nyx-8jE4Mejakg&amp;token_type=bearer&amp;expires_in=86399998" xr:uid="{C443B518-9429-4CB7-BEDE-FEDA01FAB89D}"/>
    <hyperlink ref="G21" r:id="rId16" xr:uid="{05A74729-8F71-43E5-B732-6DDFF19B8AA8}"/>
    <hyperlink ref="G45" r:id="rId17" xr:uid="{34EED27D-CA78-4065-9599-6AD2F3365ECF}"/>
    <hyperlink ref="G22" r:id="rId18" xr:uid="{AB336ACF-A1CF-4B75-BA3A-3C6A1B3EB80E}"/>
    <hyperlink ref="G7" r:id="rId19" xr:uid="{7C8215F8-53AF-4F1C-816B-A96E108E7D8D}"/>
    <hyperlink ref="G8" r:id="rId20" xr:uid="{CD03E126-3CFD-41A5-A195-658AEBE9020E}"/>
    <hyperlink ref="G5" r:id="rId21" xr:uid="{50ACE806-43AE-435D-8D3C-8533FE1FCFCD}"/>
    <hyperlink ref="G38" r:id="rId22" xr:uid="{FFB54F50-F177-41A5-B885-023A2C829186}"/>
    <hyperlink ref="G31" r:id="rId23" xr:uid="{6F925D4D-BC26-41F8-8F1E-236073D4EC1A}"/>
    <hyperlink ref="G9" r:id="rId24" xr:uid="{FDAA1399-AA8C-473C-8AC2-35530FF19F64}"/>
  </hyperlinks>
  <pageMargins left="0.7" right="0.7" top="0.75" bottom="0.75" header="0.3" footer="0.3"/>
  <legacyDrawing r:id="rId2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9704BE-AEF9-4952-8FEC-812280F6BEAB}">
  <sheetPr>
    <pageSetUpPr fitToPage="1"/>
  </sheetPr>
  <dimension ref="A2:G70"/>
  <sheetViews>
    <sheetView tabSelected="1" topLeftCell="A36" workbookViewId="0">
      <selection activeCell="B57" sqref="B57"/>
    </sheetView>
  </sheetViews>
  <sheetFormatPr defaultRowHeight="15" x14ac:dyDescent="0.25"/>
  <cols>
    <col min="2" max="2" width="50.28515625" customWidth="1"/>
    <col min="3" max="3" width="14" customWidth="1"/>
    <col min="4" max="4" width="7" customWidth="1"/>
    <col min="5" max="5" width="18" customWidth="1"/>
    <col min="6" max="6" width="16.5703125" bestFit="1" customWidth="1"/>
    <col min="7" max="7" width="15" bestFit="1" customWidth="1"/>
    <col min="10" max="11" width="12.7109375" customWidth="1"/>
  </cols>
  <sheetData>
    <row r="2" spans="1:5" x14ac:dyDescent="0.25">
      <c r="B2" s="1" t="s">
        <v>908</v>
      </c>
    </row>
    <row r="3" spans="1:5" x14ac:dyDescent="0.25">
      <c r="B3" s="1"/>
    </row>
    <row r="4" spans="1:5" ht="60" x14ac:dyDescent="0.25">
      <c r="A4" s="192"/>
      <c r="B4" s="190" t="s">
        <v>904</v>
      </c>
      <c r="C4" s="181" t="s">
        <v>909</v>
      </c>
      <c r="D4" s="181" t="s">
        <v>905</v>
      </c>
      <c r="E4" s="181" t="s">
        <v>910</v>
      </c>
    </row>
    <row r="5" spans="1:5" x14ac:dyDescent="0.25">
      <c r="A5" s="191">
        <v>1</v>
      </c>
      <c r="B5" s="181" t="s">
        <v>878</v>
      </c>
      <c r="C5" s="189"/>
      <c r="D5" s="183">
        <v>3</v>
      </c>
      <c r="E5" s="184">
        <f t="shared" ref="E5:E36" si="0">C5*D5</f>
        <v>0</v>
      </c>
    </row>
    <row r="6" spans="1:5" x14ac:dyDescent="0.25">
      <c r="A6" s="182">
        <v>2</v>
      </c>
      <c r="B6" s="181" t="s">
        <v>879</v>
      </c>
      <c r="C6" s="189"/>
      <c r="D6" s="183">
        <v>3</v>
      </c>
      <c r="E6" s="184">
        <f t="shared" si="0"/>
        <v>0</v>
      </c>
    </row>
    <row r="7" spans="1:5" x14ac:dyDescent="0.25">
      <c r="A7" s="182">
        <v>3</v>
      </c>
      <c r="B7" s="181" t="s">
        <v>100</v>
      </c>
      <c r="C7" s="189"/>
      <c r="D7" s="183">
        <v>3</v>
      </c>
      <c r="E7" s="184">
        <f t="shared" si="0"/>
        <v>0</v>
      </c>
    </row>
    <row r="8" spans="1:5" x14ac:dyDescent="0.25">
      <c r="A8" s="182">
        <v>4</v>
      </c>
      <c r="B8" s="181" t="s">
        <v>880</v>
      </c>
      <c r="C8" s="189"/>
      <c r="D8" s="183">
        <v>9</v>
      </c>
      <c r="E8" s="184">
        <f t="shared" si="0"/>
        <v>0</v>
      </c>
    </row>
    <row r="9" spans="1:5" x14ac:dyDescent="0.25">
      <c r="A9" s="182">
        <v>5</v>
      </c>
      <c r="B9" s="181" t="s">
        <v>102</v>
      </c>
      <c r="C9" s="189"/>
      <c r="D9" s="183">
        <v>3</v>
      </c>
      <c r="E9" s="184">
        <f t="shared" si="0"/>
        <v>0</v>
      </c>
    </row>
    <row r="10" spans="1:5" x14ac:dyDescent="0.25">
      <c r="A10" s="182">
        <v>6</v>
      </c>
      <c r="B10" s="181" t="s">
        <v>881</v>
      </c>
      <c r="C10" s="189"/>
      <c r="D10" s="183">
        <v>3</v>
      </c>
      <c r="E10" s="184">
        <f t="shared" si="0"/>
        <v>0</v>
      </c>
    </row>
    <row r="11" spans="1:5" x14ac:dyDescent="0.25">
      <c r="A11" s="182">
        <v>7</v>
      </c>
      <c r="B11" s="181" t="s">
        <v>882</v>
      </c>
      <c r="C11" s="189"/>
      <c r="D11" s="183">
        <v>6</v>
      </c>
      <c r="E11" s="184">
        <f t="shared" si="0"/>
        <v>0</v>
      </c>
    </row>
    <row r="12" spans="1:5" x14ac:dyDescent="0.25">
      <c r="A12" s="182">
        <v>8</v>
      </c>
      <c r="B12" s="181" t="s">
        <v>883</v>
      </c>
      <c r="C12" s="189"/>
      <c r="D12" s="183">
        <v>1</v>
      </c>
      <c r="E12" s="184">
        <f t="shared" si="0"/>
        <v>0</v>
      </c>
    </row>
    <row r="13" spans="1:5" x14ac:dyDescent="0.25">
      <c r="A13" s="182">
        <v>9</v>
      </c>
      <c r="B13" s="181" t="s">
        <v>884</v>
      </c>
      <c r="C13" s="189"/>
      <c r="D13" s="183">
        <v>1</v>
      </c>
      <c r="E13" s="184">
        <f t="shared" si="0"/>
        <v>0</v>
      </c>
    </row>
    <row r="14" spans="1:5" x14ac:dyDescent="0.25">
      <c r="A14" s="182">
        <v>10</v>
      </c>
      <c r="B14" s="181" t="s">
        <v>112</v>
      </c>
      <c r="C14" s="189"/>
      <c r="D14" s="183">
        <v>3</v>
      </c>
      <c r="E14" s="184">
        <f t="shared" si="0"/>
        <v>0</v>
      </c>
    </row>
    <row r="15" spans="1:5" x14ac:dyDescent="0.25">
      <c r="A15" s="182">
        <v>11</v>
      </c>
      <c r="B15" s="181" t="s">
        <v>114</v>
      </c>
      <c r="C15" s="189"/>
      <c r="D15" s="183">
        <v>10</v>
      </c>
      <c r="E15" s="184">
        <f t="shared" si="0"/>
        <v>0</v>
      </c>
    </row>
    <row r="16" spans="1:5" x14ac:dyDescent="0.25">
      <c r="A16" s="182">
        <v>12</v>
      </c>
      <c r="B16" s="181" t="s">
        <v>885</v>
      </c>
      <c r="C16" s="189"/>
      <c r="D16" s="183">
        <v>4</v>
      </c>
      <c r="E16" s="184">
        <f t="shared" si="0"/>
        <v>0</v>
      </c>
    </row>
    <row r="17" spans="1:7" x14ac:dyDescent="0.25">
      <c r="A17" s="182">
        <v>13</v>
      </c>
      <c r="B17" s="181" t="s">
        <v>886</v>
      </c>
      <c r="C17" s="189"/>
      <c r="D17" s="183">
        <v>3</v>
      </c>
      <c r="E17" s="184">
        <f t="shared" si="0"/>
        <v>0</v>
      </c>
    </row>
    <row r="18" spans="1:7" x14ac:dyDescent="0.25">
      <c r="A18" s="182">
        <v>14</v>
      </c>
      <c r="B18" s="181" t="s">
        <v>120</v>
      </c>
      <c r="C18" s="189"/>
      <c r="D18" s="183">
        <v>1</v>
      </c>
      <c r="E18" s="184">
        <f t="shared" si="0"/>
        <v>0</v>
      </c>
    </row>
    <row r="19" spans="1:7" x14ac:dyDescent="0.25">
      <c r="A19" s="182">
        <v>15</v>
      </c>
      <c r="B19" s="181" t="s">
        <v>887</v>
      </c>
      <c r="C19" s="189"/>
      <c r="D19" s="183">
        <v>2</v>
      </c>
      <c r="E19" s="184">
        <f t="shared" si="0"/>
        <v>0</v>
      </c>
    </row>
    <row r="20" spans="1:7" x14ac:dyDescent="0.25">
      <c r="A20" s="182">
        <v>16</v>
      </c>
      <c r="B20" s="181" t="s">
        <v>888</v>
      </c>
      <c r="C20" s="189"/>
      <c r="D20" s="183">
        <v>1</v>
      </c>
      <c r="E20" s="184">
        <f t="shared" si="0"/>
        <v>0</v>
      </c>
    </row>
    <row r="21" spans="1:7" x14ac:dyDescent="0.25">
      <c r="A21" s="182">
        <v>17</v>
      </c>
      <c r="B21" s="181" t="s">
        <v>126</v>
      </c>
      <c r="C21" s="189"/>
      <c r="D21" s="183">
        <v>1</v>
      </c>
      <c r="E21" s="184">
        <f t="shared" si="0"/>
        <v>0</v>
      </c>
    </row>
    <row r="22" spans="1:7" x14ac:dyDescent="0.25">
      <c r="A22" s="182">
        <v>18</v>
      </c>
      <c r="B22" s="181" t="s">
        <v>889</v>
      </c>
      <c r="C22" s="189"/>
      <c r="D22" s="183">
        <v>1</v>
      </c>
      <c r="E22" s="184">
        <f t="shared" si="0"/>
        <v>0</v>
      </c>
    </row>
    <row r="23" spans="1:7" x14ac:dyDescent="0.25">
      <c r="A23" s="182">
        <v>19</v>
      </c>
      <c r="B23" s="181" t="s">
        <v>890</v>
      </c>
      <c r="C23" s="189"/>
      <c r="D23" s="183">
        <v>1</v>
      </c>
      <c r="E23" s="184">
        <f t="shared" si="0"/>
        <v>0</v>
      </c>
      <c r="G23" s="4"/>
    </row>
    <row r="24" spans="1:7" x14ac:dyDescent="0.25">
      <c r="A24" s="182">
        <v>20</v>
      </c>
      <c r="B24" s="181" t="s">
        <v>891</v>
      </c>
      <c r="C24" s="189"/>
      <c r="D24" s="183">
        <v>1</v>
      </c>
      <c r="E24" s="184">
        <f t="shared" si="0"/>
        <v>0</v>
      </c>
      <c r="G24" s="4"/>
    </row>
    <row r="25" spans="1:7" x14ac:dyDescent="0.25">
      <c r="A25" s="182">
        <v>21</v>
      </c>
      <c r="B25" s="181" t="s">
        <v>134</v>
      </c>
      <c r="C25" s="189"/>
      <c r="D25" s="183">
        <v>1</v>
      </c>
      <c r="E25" s="184">
        <f t="shared" si="0"/>
        <v>0</v>
      </c>
    </row>
    <row r="26" spans="1:7" x14ac:dyDescent="0.25">
      <c r="A26" s="182">
        <v>22</v>
      </c>
      <c r="B26" s="181" t="s">
        <v>892</v>
      </c>
      <c r="C26" s="189"/>
      <c r="D26" s="183">
        <v>3</v>
      </c>
      <c r="E26" s="184">
        <f t="shared" si="0"/>
        <v>0</v>
      </c>
      <c r="G26" s="4"/>
    </row>
    <row r="27" spans="1:7" x14ac:dyDescent="0.25">
      <c r="A27" s="182">
        <v>23</v>
      </c>
      <c r="B27" s="181" t="s">
        <v>138</v>
      </c>
      <c r="C27" s="189"/>
      <c r="D27" s="183">
        <v>1</v>
      </c>
      <c r="E27" s="184">
        <f t="shared" si="0"/>
        <v>0</v>
      </c>
    </row>
    <row r="28" spans="1:7" x14ac:dyDescent="0.25">
      <c r="A28" s="182">
        <v>24</v>
      </c>
      <c r="B28" s="181" t="s">
        <v>893</v>
      </c>
      <c r="C28" s="189"/>
      <c r="D28" s="183">
        <v>3</v>
      </c>
      <c r="E28" s="184">
        <f t="shared" si="0"/>
        <v>0</v>
      </c>
    </row>
    <row r="29" spans="1:7" x14ac:dyDescent="0.25">
      <c r="A29" s="182">
        <v>25</v>
      </c>
      <c r="B29" s="181" t="s">
        <v>142</v>
      </c>
      <c r="C29" s="189"/>
      <c r="D29" s="183">
        <v>6</v>
      </c>
      <c r="E29" s="184">
        <f t="shared" si="0"/>
        <v>0</v>
      </c>
    </row>
    <row r="30" spans="1:7" x14ac:dyDescent="0.25">
      <c r="A30" s="182">
        <v>26</v>
      </c>
      <c r="B30" s="181" t="s">
        <v>144</v>
      </c>
      <c r="C30" s="189"/>
      <c r="D30" s="183">
        <v>12</v>
      </c>
      <c r="E30" s="184">
        <f t="shared" si="0"/>
        <v>0</v>
      </c>
    </row>
    <row r="31" spans="1:7" x14ac:dyDescent="0.25">
      <c r="A31" s="182">
        <v>27</v>
      </c>
      <c r="B31" s="181" t="s">
        <v>146</v>
      </c>
      <c r="C31" s="189"/>
      <c r="D31" s="183">
        <v>1</v>
      </c>
      <c r="E31" s="184">
        <f t="shared" si="0"/>
        <v>0</v>
      </c>
    </row>
    <row r="32" spans="1:7" x14ac:dyDescent="0.25">
      <c r="A32" s="182">
        <v>28</v>
      </c>
      <c r="B32" s="181" t="s">
        <v>894</v>
      </c>
      <c r="C32" s="189"/>
      <c r="D32" s="183">
        <v>1</v>
      </c>
      <c r="E32" s="184">
        <f t="shared" si="0"/>
        <v>0</v>
      </c>
      <c r="G32" s="4"/>
    </row>
    <row r="33" spans="1:7" x14ac:dyDescent="0.25">
      <c r="A33" s="182">
        <v>29</v>
      </c>
      <c r="B33" s="181" t="s">
        <v>895</v>
      </c>
      <c r="C33" s="189"/>
      <c r="D33" s="183">
        <v>1</v>
      </c>
      <c r="E33" s="184">
        <f t="shared" si="0"/>
        <v>0</v>
      </c>
    </row>
    <row r="34" spans="1:7" x14ac:dyDescent="0.25">
      <c r="A34" s="182">
        <v>30</v>
      </c>
      <c r="B34" s="181" t="s">
        <v>897</v>
      </c>
      <c r="C34" s="189"/>
      <c r="D34" s="183">
        <v>1</v>
      </c>
      <c r="E34" s="184">
        <f t="shared" si="0"/>
        <v>0</v>
      </c>
    </row>
    <row r="35" spans="1:7" x14ac:dyDescent="0.25">
      <c r="A35" s="182">
        <v>31</v>
      </c>
      <c r="B35" s="181" t="s">
        <v>898</v>
      </c>
      <c r="C35" s="189"/>
      <c r="D35" s="183">
        <v>1</v>
      </c>
      <c r="E35" s="184">
        <f t="shared" si="0"/>
        <v>0</v>
      </c>
    </row>
    <row r="36" spans="1:7" x14ac:dyDescent="0.25">
      <c r="A36" s="182">
        <v>32</v>
      </c>
      <c r="B36" s="181" t="s">
        <v>899</v>
      </c>
      <c r="C36" s="189"/>
      <c r="D36" s="183">
        <v>1</v>
      </c>
      <c r="E36" s="184">
        <f t="shared" si="0"/>
        <v>0</v>
      </c>
    </row>
    <row r="37" spans="1:7" x14ac:dyDescent="0.25">
      <c r="A37" s="182">
        <v>33</v>
      </c>
      <c r="B37" s="181" t="s">
        <v>900</v>
      </c>
      <c r="C37" s="189"/>
      <c r="D37" s="183">
        <v>4</v>
      </c>
      <c r="E37" s="184">
        <f t="shared" ref="E37:E54" si="1">C37*D37</f>
        <v>0</v>
      </c>
      <c r="G37" s="4"/>
    </row>
    <row r="38" spans="1:7" x14ac:dyDescent="0.25">
      <c r="A38" s="182">
        <v>34</v>
      </c>
      <c r="B38" s="181" t="s">
        <v>158</v>
      </c>
      <c r="C38" s="189"/>
      <c r="D38" s="183">
        <v>1</v>
      </c>
      <c r="E38" s="184">
        <f t="shared" si="1"/>
        <v>0</v>
      </c>
      <c r="G38" s="4"/>
    </row>
    <row r="39" spans="1:7" x14ac:dyDescent="0.25">
      <c r="A39" s="182">
        <v>35</v>
      </c>
      <c r="B39" s="181" t="s">
        <v>901</v>
      </c>
      <c r="C39" s="189"/>
      <c r="D39" s="183">
        <v>6</v>
      </c>
      <c r="E39" s="184">
        <f t="shared" si="1"/>
        <v>0</v>
      </c>
    </row>
    <row r="40" spans="1:7" x14ac:dyDescent="0.25">
      <c r="A40" s="182">
        <v>36</v>
      </c>
      <c r="B40" s="181" t="s">
        <v>162</v>
      </c>
      <c r="C40" s="189"/>
      <c r="D40" s="183">
        <v>4</v>
      </c>
      <c r="E40" s="184">
        <f t="shared" si="1"/>
        <v>0</v>
      </c>
    </row>
    <row r="41" spans="1:7" x14ac:dyDescent="0.25">
      <c r="A41" s="182">
        <v>37</v>
      </c>
      <c r="B41" s="181" t="s">
        <v>164</v>
      </c>
      <c r="C41" s="189"/>
      <c r="D41" s="183">
        <v>6</v>
      </c>
      <c r="E41" s="184">
        <f t="shared" si="1"/>
        <v>0</v>
      </c>
    </row>
    <row r="42" spans="1:7" x14ac:dyDescent="0.25">
      <c r="A42" s="182">
        <v>38</v>
      </c>
      <c r="B42" s="181" t="s">
        <v>166</v>
      </c>
      <c r="C42" s="189"/>
      <c r="D42" s="183">
        <v>6</v>
      </c>
      <c r="E42" s="184">
        <f t="shared" si="1"/>
        <v>0</v>
      </c>
    </row>
    <row r="43" spans="1:7" x14ac:dyDescent="0.25">
      <c r="A43" s="182">
        <v>39</v>
      </c>
      <c r="B43" s="181" t="s">
        <v>168</v>
      </c>
      <c r="C43" s="189"/>
      <c r="D43" s="183">
        <v>1</v>
      </c>
      <c r="E43" s="184">
        <f t="shared" si="1"/>
        <v>0</v>
      </c>
    </row>
    <row r="44" spans="1:7" x14ac:dyDescent="0.25">
      <c r="A44" s="182">
        <v>40</v>
      </c>
      <c r="B44" s="181" t="s">
        <v>170</v>
      </c>
      <c r="C44" s="189"/>
      <c r="D44" s="183">
        <v>2</v>
      </c>
      <c r="E44" s="184">
        <f t="shared" si="1"/>
        <v>0</v>
      </c>
      <c r="G44" s="4"/>
    </row>
    <row r="45" spans="1:7" x14ac:dyDescent="0.25">
      <c r="A45" s="182">
        <v>41</v>
      </c>
      <c r="B45" s="181" t="s">
        <v>172</v>
      </c>
      <c r="C45" s="189"/>
      <c r="D45" s="183">
        <v>1</v>
      </c>
      <c r="E45" s="184">
        <f t="shared" si="1"/>
        <v>0</v>
      </c>
      <c r="G45" s="4"/>
    </row>
    <row r="46" spans="1:7" x14ac:dyDescent="0.25">
      <c r="A46" s="182">
        <v>42</v>
      </c>
      <c r="B46" s="181" t="s">
        <v>174</v>
      </c>
      <c r="C46" s="189"/>
      <c r="D46" s="183">
        <v>3</v>
      </c>
      <c r="E46" s="184">
        <f t="shared" si="1"/>
        <v>0</v>
      </c>
      <c r="G46" s="4"/>
    </row>
    <row r="47" spans="1:7" x14ac:dyDescent="0.25">
      <c r="A47" s="182">
        <v>43</v>
      </c>
      <c r="B47" s="181" t="s">
        <v>176</v>
      </c>
      <c r="C47" s="189"/>
      <c r="D47" s="183">
        <v>4</v>
      </c>
      <c r="E47" s="184">
        <f t="shared" si="1"/>
        <v>0</v>
      </c>
      <c r="G47" s="4"/>
    </row>
    <row r="48" spans="1:7" x14ac:dyDescent="0.25">
      <c r="A48" s="182">
        <v>44</v>
      </c>
      <c r="B48" s="181" t="s">
        <v>178</v>
      </c>
      <c r="C48" s="189"/>
      <c r="D48" s="183">
        <v>2</v>
      </c>
      <c r="E48" s="184">
        <f t="shared" si="1"/>
        <v>0</v>
      </c>
      <c r="G48" s="4"/>
    </row>
    <row r="49" spans="1:7" x14ac:dyDescent="0.25">
      <c r="A49" s="182">
        <v>45</v>
      </c>
      <c r="B49" s="181" t="s">
        <v>180</v>
      </c>
      <c r="C49" s="189"/>
      <c r="D49" s="183">
        <v>1</v>
      </c>
      <c r="E49" s="184">
        <f t="shared" si="1"/>
        <v>0</v>
      </c>
      <c r="G49" s="4"/>
    </row>
    <row r="50" spans="1:7" x14ac:dyDescent="0.25">
      <c r="A50" s="182">
        <v>46</v>
      </c>
      <c r="B50" s="181" t="s">
        <v>182</v>
      </c>
      <c r="C50" s="189"/>
      <c r="D50" s="183">
        <v>5</v>
      </c>
      <c r="E50" s="184">
        <f t="shared" si="1"/>
        <v>0</v>
      </c>
      <c r="G50" s="4"/>
    </row>
    <row r="51" spans="1:7" x14ac:dyDescent="0.25">
      <c r="A51" s="182">
        <v>47</v>
      </c>
      <c r="B51" s="181" t="s">
        <v>184</v>
      </c>
      <c r="C51" s="189"/>
      <c r="D51" s="183">
        <v>5</v>
      </c>
      <c r="E51" s="184">
        <f t="shared" si="1"/>
        <v>0</v>
      </c>
      <c r="G51" s="4"/>
    </row>
    <row r="52" spans="1:7" x14ac:dyDescent="0.25">
      <c r="A52" s="182">
        <v>48</v>
      </c>
      <c r="B52" s="181" t="s">
        <v>186</v>
      </c>
      <c r="C52" s="189"/>
      <c r="D52" s="183">
        <v>1</v>
      </c>
      <c r="E52" s="184">
        <f t="shared" si="1"/>
        <v>0</v>
      </c>
      <c r="G52" s="4"/>
    </row>
    <row r="53" spans="1:7" x14ac:dyDescent="0.25">
      <c r="A53" s="182">
        <v>49</v>
      </c>
      <c r="B53" s="181" t="s">
        <v>902</v>
      </c>
      <c r="C53" s="189"/>
      <c r="D53" s="183">
        <v>1</v>
      </c>
      <c r="E53" s="184">
        <f t="shared" si="1"/>
        <v>0</v>
      </c>
      <c r="G53" s="4"/>
    </row>
    <row r="54" spans="1:7" x14ac:dyDescent="0.25">
      <c r="A54" s="182">
        <v>50</v>
      </c>
      <c r="B54" s="181" t="s">
        <v>903</v>
      </c>
      <c r="C54" s="189"/>
      <c r="D54" s="183">
        <v>1</v>
      </c>
      <c r="E54" s="184">
        <f t="shared" si="1"/>
        <v>0</v>
      </c>
      <c r="G54" s="4"/>
    </row>
    <row r="55" spans="1:7" x14ac:dyDescent="0.25">
      <c r="B55" s="185" t="s">
        <v>906</v>
      </c>
      <c r="C55" s="185" t="s">
        <v>907</v>
      </c>
      <c r="D55" s="185" t="s">
        <v>907</v>
      </c>
      <c r="E55" s="186">
        <f>SUM(E5:E54)</f>
        <v>0</v>
      </c>
      <c r="F55" s="5"/>
    </row>
    <row r="56" spans="1:7" ht="15.75" thickBot="1" x14ac:dyDescent="0.3"/>
    <row r="57" spans="1:7" ht="15.75" x14ac:dyDescent="0.25">
      <c r="B57" s="212" t="s">
        <v>912</v>
      </c>
      <c r="C57" s="213"/>
      <c r="D57" s="214"/>
      <c r="E57" s="196"/>
      <c r="F57" s="197"/>
    </row>
    <row r="58" spans="1:7" ht="16.5" thickBot="1" x14ac:dyDescent="0.3">
      <c r="B58" s="193" t="s">
        <v>911</v>
      </c>
      <c r="C58" s="194"/>
      <c r="D58" s="195"/>
      <c r="E58" s="198"/>
      <c r="F58" s="199"/>
    </row>
    <row r="63" spans="1:7" x14ac:dyDescent="0.25">
      <c r="G63" s="4"/>
    </row>
    <row r="64" spans="1:7" x14ac:dyDescent="0.25">
      <c r="G64" s="4"/>
    </row>
    <row r="67" spans="7:7" x14ac:dyDescent="0.25">
      <c r="G67" s="4"/>
    </row>
    <row r="69" spans="7:7" x14ac:dyDescent="0.25">
      <c r="G69" s="4"/>
    </row>
    <row r="70" spans="7:7" x14ac:dyDescent="0.25">
      <c r="G70" s="4"/>
    </row>
  </sheetData>
  <autoFilter ref="A4:E54" xr:uid="{B41587AD-B17E-4432-8EAC-10FA16FFF47F}">
    <sortState xmlns:xlrd2="http://schemas.microsoft.com/office/spreadsheetml/2017/richdata2" ref="A5:E55">
      <sortCondition ref="A4:A54"/>
    </sortState>
  </autoFilter>
  <printOptions horizontalCentered="1"/>
  <pageMargins left="0.15748031496062992" right="0.15748031496062992" top="0.43307086614173229" bottom="0.39370078740157483" header="0.31496062992125984" footer="0.31496062992125984"/>
  <pageSetup paperSize="9" scale="9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E795F-9BDB-4C0F-9B53-AF327BF9A359}">
  <dimension ref="A2:K71"/>
  <sheetViews>
    <sheetView workbookViewId="0">
      <selection activeCell="A54" sqref="A54"/>
    </sheetView>
  </sheetViews>
  <sheetFormatPr defaultRowHeight="15" x14ac:dyDescent="0.25"/>
  <cols>
    <col min="2" max="2" width="50.28515625" customWidth="1"/>
    <col min="3" max="3" width="7" customWidth="1"/>
    <col min="4" max="4" width="88.140625" customWidth="1"/>
    <col min="5" max="5" width="14" customWidth="1"/>
    <col min="6" max="6" width="15" customWidth="1"/>
    <col min="7" max="7" width="19" hidden="1" customWidth="1"/>
    <col min="8" max="8" width="14.85546875" bestFit="1" customWidth="1"/>
    <col min="10" max="10" width="16.5703125" bestFit="1" customWidth="1"/>
    <col min="11" max="11" width="15" bestFit="1" customWidth="1"/>
    <col min="14" max="15" width="12.7109375" customWidth="1"/>
  </cols>
  <sheetData>
    <row r="2" spans="1:8" x14ac:dyDescent="0.25">
      <c r="B2" s="1" t="s">
        <v>86</v>
      </c>
    </row>
    <row r="3" spans="1:8" x14ac:dyDescent="0.25">
      <c r="B3" s="1"/>
    </row>
    <row r="4" spans="1:8" x14ac:dyDescent="0.25">
      <c r="B4" s="29" t="s">
        <v>87</v>
      </c>
      <c r="C4" s="30"/>
      <c r="D4" s="30"/>
      <c r="E4" s="30"/>
      <c r="F4" s="30"/>
    </row>
    <row r="5" spans="1:8" ht="60" x14ac:dyDescent="0.25">
      <c r="B5" s="31" t="s">
        <v>88</v>
      </c>
      <c r="C5" s="30"/>
      <c r="D5" s="30"/>
      <c r="E5" s="30"/>
      <c r="F5" s="30"/>
    </row>
    <row r="6" spans="1:8" ht="45" x14ac:dyDescent="0.25">
      <c r="B6" s="32" t="s">
        <v>89</v>
      </c>
      <c r="C6" s="32" t="s">
        <v>90</v>
      </c>
      <c r="D6" s="32" t="s">
        <v>6</v>
      </c>
      <c r="E6" s="32" t="s">
        <v>91</v>
      </c>
      <c r="F6" s="32" t="s">
        <v>92</v>
      </c>
      <c r="G6" s="33" t="s">
        <v>93</v>
      </c>
      <c r="H6" s="34"/>
    </row>
    <row r="7" spans="1:8" x14ac:dyDescent="0.25">
      <c r="A7">
        <v>1</v>
      </c>
      <c r="B7" s="3" t="s">
        <v>94</v>
      </c>
      <c r="C7">
        <v>3</v>
      </c>
      <c r="D7" s="142" t="s">
        <v>95</v>
      </c>
      <c r="E7">
        <v>82500</v>
      </c>
      <c r="F7">
        <f t="shared" ref="F7:F43" si="0">C7*E7</f>
        <v>247500</v>
      </c>
      <c r="G7" t="e">
        <f>C7*#REF!</f>
        <v>#REF!</v>
      </c>
    </row>
    <row r="8" spans="1:8" x14ac:dyDescent="0.25">
      <c r="A8">
        <v>2</v>
      </c>
      <c r="B8" s="3" t="s">
        <v>96</v>
      </c>
      <c r="C8">
        <v>3</v>
      </c>
      <c r="D8" s="139" t="s">
        <v>97</v>
      </c>
      <c r="E8">
        <v>5490</v>
      </c>
      <c r="F8">
        <f t="shared" si="0"/>
        <v>16470</v>
      </c>
    </row>
    <row r="9" spans="1:8" x14ac:dyDescent="0.25">
      <c r="A9">
        <v>3</v>
      </c>
      <c r="B9" s="73" t="s">
        <v>98</v>
      </c>
      <c r="C9">
        <v>9</v>
      </c>
      <c r="D9" s="78" t="s">
        <v>99</v>
      </c>
      <c r="E9">
        <v>2900</v>
      </c>
      <c r="F9">
        <f t="shared" si="0"/>
        <v>26100</v>
      </c>
    </row>
    <row r="10" spans="1:8" ht="45" x14ac:dyDescent="0.25">
      <c r="A10">
        <v>4</v>
      </c>
      <c r="B10" s="3" t="s">
        <v>100</v>
      </c>
      <c r="C10">
        <v>3</v>
      </c>
      <c r="D10" s="78" t="s">
        <v>101</v>
      </c>
      <c r="E10">
        <v>6600</v>
      </c>
      <c r="F10">
        <f t="shared" si="0"/>
        <v>19800</v>
      </c>
    </row>
    <row r="11" spans="1:8" ht="30" x14ac:dyDescent="0.25">
      <c r="A11">
        <v>5</v>
      </c>
      <c r="B11" s="73" t="s">
        <v>102</v>
      </c>
      <c r="C11">
        <v>3</v>
      </c>
      <c r="D11" s="78" t="s">
        <v>103</v>
      </c>
      <c r="E11">
        <v>20000</v>
      </c>
      <c r="F11">
        <f t="shared" si="0"/>
        <v>60000</v>
      </c>
      <c r="G11" t="e">
        <f>C11*#REF!</f>
        <v>#REF!</v>
      </c>
    </row>
    <row r="12" spans="1:8" x14ac:dyDescent="0.25">
      <c r="A12">
        <v>6</v>
      </c>
      <c r="B12" s="73" t="s">
        <v>104</v>
      </c>
      <c r="C12">
        <v>3</v>
      </c>
      <c r="D12" s="2" t="s">
        <v>105</v>
      </c>
      <c r="E12">
        <v>10000</v>
      </c>
      <c r="F12">
        <f t="shared" si="0"/>
        <v>30000</v>
      </c>
      <c r="G12" t="e">
        <f>C12*#REF!</f>
        <v>#REF!</v>
      </c>
    </row>
    <row r="13" spans="1:8" x14ac:dyDescent="0.25">
      <c r="A13">
        <v>7</v>
      </c>
      <c r="B13" s="73" t="s">
        <v>106</v>
      </c>
      <c r="C13">
        <v>6</v>
      </c>
      <c r="D13" s="2" t="s">
        <v>107</v>
      </c>
      <c r="E13">
        <v>1400</v>
      </c>
      <c r="F13">
        <f t="shared" si="0"/>
        <v>8400</v>
      </c>
      <c r="G13" t="e">
        <f>C13*#REF!</f>
        <v>#REF!</v>
      </c>
    </row>
    <row r="14" spans="1:8" x14ac:dyDescent="0.25">
      <c r="A14">
        <v>8</v>
      </c>
      <c r="B14" s="73" t="s">
        <v>108</v>
      </c>
      <c r="C14">
        <v>1</v>
      </c>
      <c r="D14" s="2" t="s">
        <v>109</v>
      </c>
      <c r="E14">
        <v>20000</v>
      </c>
      <c r="F14">
        <f t="shared" si="0"/>
        <v>20000</v>
      </c>
      <c r="G14" t="e">
        <f>C14*#REF!</f>
        <v>#REF!</v>
      </c>
    </row>
    <row r="15" spans="1:8" x14ac:dyDescent="0.25">
      <c r="A15">
        <v>9</v>
      </c>
      <c r="B15" s="73" t="s">
        <v>110</v>
      </c>
      <c r="C15">
        <v>1</v>
      </c>
      <c r="D15" s="2" t="s">
        <v>111</v>
      </c>
      <c r="E15">
        <v>17000</v>
      </c>
      <c r="F15">
        <f t="shared" si="0"/>
        <v>17000</v>
      </c>
      <c r="G15" t="e">
        <f>C15*#REF!</f>
        <v>#REF!</v>
      </c>
    </row>
    <row r="16" spans="1:8" x14ac:dyDescent="0.25">
      <c r="A16">
        <v>10</v>
      </c>
      <c r="B16" s="73" t="s">
        <v>112</v>
      </c>
      <c r="C16">
        <v>5</v>
      </c>
      <c r="D16" s="77" t="s">
        <v>113</v>
      </c>
      <c r="E16">
        <v>550</v>
      </c>
      <c r="F16">
        <f t="shared" si="0"/>
        <v>2750</v>
      </c>
      <c r="G16" t="e">
        <f>C16*#REF!</f>
        <v>#REF!</v>
      </c>
    </row>
    <row r="17" spans="1:11" x14ac:dyDescent="0.25">
      <c r="A17">
        <v>11</v>
      </c>
      <c r="B17" s="73" t="s">
        <v>114</v>
      </c>
      <c r="C17">
        <v>10</v>
      </c>
      <c r="D17" s="77" t="s">
        <v>115</v>
      </c>
      <c r="E17">
        <v>80</v>
      </c>
      <c r="F17">
        <f t="shared" si="0"/>
        <v>800</v>
      </c>
      <c r="G17" t="e">
        <f>C17*#REF!</f>
        <v>#REF!</v>
      </c>
    </row>
    <row r="18" spans="1:11" x14ac:dyDescent="0.25">
      <c r="A18">
        <v>12</v>
      </c>
      <c r="B18" s="73" t="s">
        <v>116</v>
      </c>
      <c r="C18">
        <v>3</v>
      </c>
      <c r="D18" s="78" t="s">
        <v>117</v>
      </c>
      <c r="E18">
        <v>5500</v>
      </c>
      <c r="F18">
        <f t="shared" si="0"/>
        <v>16500</v>
      </c>
      <c r="G18" t="e">
        <f>C18*#REF!</f>
        <v>#REF!</v>
      </c>
    </row>
    <row r="19" spans="1:11" x14ac:dyDescent="0.25">
      <c r="A19">
        <v>13</v>
      </c>
      <c r="B19" s="73" t="s">
        <v>118</v>
      </c>
      <c r="C19">
        <v>3</v>
      </c>
      <c r="D19" s="2" t="s">
        <v>119</v>
      </c>
      <c r="E19">
        <v>8700</v>
      </c>
      <c r="F19">
        <f t="shared" si="0"/>
        <v>26100</v>
      </c>
      <c r="G19" t="e">
        <f>C19*#REF!</f>
        <v>#REF!</v>
      </c>
    </row>
    <row r="20" spans="1:11" ht="39" x14ac:dyDescent="0.25">
      <c r="A20">
        <v>14</v>
      </c>
      <c r="B20" s="73" t="s">
        <v>120</v>
      </c>
      <c r="C20">
        <v>1</v>
      </c>
      <c r="D20" s="75" t="s">
        <v>121</v>
      </c>
      <c r="E20">
        <v>600</v>
      </c>
      <c r="F20">
        <f t="shared" si="0"/>
        <v>600</v>
      </c>
      <c r="G20" t="e">
        <f>C20*#REF!</f>
        <v>#REF!</v>
      </c>
    </row>
    <row r="21" spans="1:11" x14ac:dyDescent="0.25">
      <c r="A21">
        <v>15</v>
      </c>
      <c r="B21" s="73" t="s">
        <v>122</v>
      </c>
      <c r="C21">
        <v>3</v>
      </c>
      <c r="D21" s="2" t="s">
        <v>123</v>
      </c>
      <c r="E21">
        <v>3000</v>
      </c>
      <c r="F21">
        <f t="shared" si="0"/>
        <v>9000</v>
      </c>
      <c r="G21" t="e">
        <f>C21*#REF!</f>
        <v>#REF!</v>
      </c>
    </row>
    <row r="22" spans="1:11" x14ac:dyDescent="0.25">
      <c r="A22">
        <v>16</v>
      </c>
      <c r="B22" s="73" t="s">
        <v>124</v>
      </c>
      <c r="C22">
        <v>1</v>
      </c>
      <c r="D22" s="2" t="s">
        <v>125</v>
      </c>
      <c r="E22">
        <v>2100</v>
      </c>
      <c r="F22">
        <f t="shared" si="0"/>
        <v>2100</v>
      </c>
      <c r="G22" t="e">
        <f>C22*#REF!</f>
        <v>#REF!</v>
      </c>
    </row>
    <row r="23" spans="1:11" x14ac:dyDescent="0.25">
      <c r="A23">
        <v>17</v>
      </c>
      <c r="B23" s="73" t="s">
        <v>126</v>
      </c>
      <c r="C23">
        <v>1</v>
      </c>
      <c r="D23" s="2" t="s">
        <v>127</v>
      </c>
      <c r="E23">
        <v>5800</v>
      </c>
      <c r="F23">
        <f t="shared" si="0"/>
        <v>5800</v>
      </c>
      <c r="G23" t="e">
        <f>C23*#REF!</f>
        <v>#REF!</v>
      </c>
    </row>
    <row r="24" spans="1:11" x14ac:dyDescent="0.25">
      <c r="A24">
        <v>18</v>
      </c>
      <c r="B24" s="73" t="s">
        <v>128</v>
      </c>
      <c r="C24">
        <v>1</v>
      </c>
      <c r="D24" s="75" t="s">
        <v>129</v>
      </c>
      <c r="E24">
        <v>1300</v>
      </c>
      <c r="F24">
        <f t="shared" si="0"/>
        <v>1300</v>
      </c>
      <c r="G24" t="e">
        <f>C24*#REF!</f>
        <v>#REF!</v>
      </c>
    </row>
    <row r="25" spans="1:11" x14ac:dyDescent="0.25">
      <c r="A25">
        <v>19</v>
      </c>
      <c r="B25" s="73" t="s">
        <v>130</v>
      </c>
      <c r="C25">
        <v>1</v>
      </c>
      <c r="D25" s="2" t="s">
        <v>131</v>
      </c>
      <c r="E25">
        <v>20000</v>
      </c>
      <c r="F25">
        <f t="shared" si="0"/>
        <v>20000</v>
      </c>
      <c r="G25" t="e">
        <f>C25*#REF!</f>
        <v>#REF!</v>
      </c>
      <c r="K25" s="4"/>
    </row>
    <row r="26" spans="1:11" x14ac:dyDescent="0.25">
      <c r="A26">
        <v>20</v>
      </c>
      <c r="B26" s="76" t="s">
        <v>132</v>
      </c>
      <c r="C26">
        <v>1</v>
      </c>
      <c r="D26" s="2" t="s">
        <v>133</v>
      </c>
      <c r="E26">
        <v>6500</v>
      </c>
      <c r="F26">
        <f t="shared" si="0"/>
        <v>6500</v>
      </c>
      <c r="K26" s="4"/>
    </row>
    <row r="27" spans="1:11" x14ac:dyDescent="0.25">
      <c r="A27">
        <v>21</v>
      </c>
      <c r="B27" s="73" t="s">
        <v>134</v>
      </c>
      <c r="C27">
        <v>1</v>
      </c>
      <c r="D27" s="2" t="s">
        <v>135</v>
      </c>
      <c r="E27">
        <v>12000</v>
      </c>
      <c r="F27">
        <f t="shared" si="0"/>
        <v>12000</v>
      </c>
      <c r="G27" t="e">
        <f>C27*#REF!</f>
        <v>#REF!</v>
      </c>
    </row>
    <row r="28" spans="1:11" x14ac:dyDescent="0.25">
      <c r="A28">
        <v>22</v>
      </c>
      <c r="B28" s="73" t="s">
        <v>136</v>
      </c>
      <c r="C28">
        <v>3</v>
      </c>
      <c r="D28" s="2" t="s">
        <v>137</v>
      </c>
      <c r="E28">
        <v>10500</v>
      </c>
      <c r="F28">
        <f t="shared" si="0"/>
        <v>31500</v>
      </c>
      <c r="G28" t="e">
        <f>C28*#REF!</f>
        <v>#REF!</v>
      </c>
      <c r="K28" s="4"/>
    </row>
    <row r="29" spans="1:11" ht="30" x14ac:dyDescent="0.25">
      <c r="A29">
        <v>23</v>
      </c>
      <c r="B29" s="73" t="s">
        <v>138</v>
      </c>
      <c r="C29">
        <v>1</v>
      </c>
      <c r="D29" s="79" t="s">
        <v>139</v>
      </c>
      <c r="E29">
        <v>22000</v>
      </c>
      <c r="F29">
        <f t="shared" si="0"/>
        <v>22000</v>
      </c>
      <c r="G29" t="e">
        <f>C29*#REF!</f>
        <v>#REF!</v>
      </c>
    </row>
    <row r="30" spans="1:11" ht="45" x14ac:dyDescent="0.25">
      <c r="A30">
        <v>24</v>
      </c>
      <c r="B30" s="73" t="s">
        <v>140</v>
      </c>
      <c r="C30">
        <v>3</v>
      </c>
      <c r="D30" s="77" t="s">
        <v>141</v>
      </c>
      <c r="E30">
        <v>2600</v>
      </c>
      <c r="F30">
        <f t="shared" si="0"/>
        <v>7800</v>
      </c>
      <c r="G30" t="e">
        <f>C30*#REF!</f>
        <v>#REF!</v>
      </c>
    </row>
    <row r="31" spans="1:11" ht="26.25" x14ac:dyDescent="0.25">
      <c r="A31">
        <v>25</v>
      </c>
      <c r="B31" s="73" t="s">
        <v>142</v>
      </c>
      <c r="C31">
        <v>6</v>
      </c>
      <c r="D31" s="74" t="s">
        <v>143</v>
      </c>
      <c r="E31">
        <v>1100</v>
      </c>
      <c r="F31">
        <f t="shared" si="0"/>
        <v>6600</v>
      </c>
      <c r="G31" t="e">
        <f>C31*#REF!</f>
        <v>#REF!</v>
      </c>
    </row>
    <row r="32" spans="1:11" x14ac:dyDescent="0.25">
      <c r="A32">
        <v>26</v>
      </c>
      <c r="B32" s="73" t="s">
        <v>144</v>
      </c>
      <c r="C32">
        <v>12</v>
      </c>
      <c r="D32" s="74" t="s">
        <v>145</v>
      </c>
      <c r="E32">
        <v>500</v>
      </c>
      <c r="F32">
        <f t="shared" si="0"/>
        <v>6000</v>
      </c>
      <c r="G32" t="e">
        <f>C32*#REF!</f>
        <v>#REF!</v>
      </c>
    </row>
    <row r="33" spans="1:11" x14ac:dyDescent="0.25">
      <c r="A33">
        <v>27</v>
      </c>
      <c r="B33" s="73" t="s">
        <v>146</v>
      </c>
      <c r="C33">
        <v>1</v>
      </c>
      <c r="D33" s="2" t="s">
        <v>147</v>
      </c>
      <c r="E33">
        <v>25000</v>
      </c>
      <c r="F33">
        <f t="shared" si="0"/>
        <v>25000</v>
      </c>
      <c r="G33" t="e">
        <f>C33*#REF!</f>
        <v>#REF!</v>
      </c>
    </row>
    <row r="34" spans="1:11" x14ac:dyDescent="0.25">
      <c r="A34">
        <v>28</v>
      </c>
      <c r="B34" s="73" t="s">
        <v>148</v>
      </c>
      <c r="C34">
        <v>1</v>
      </c>
      <c r="D34" s="35" t="s">
        <v>149</v>
      </c>
      <c r="E34">
        <v>17000</v>
      </c>
      <c r="F34">
        <f t="shared" si="0"/>
        <v>17000</v>
      </c>
      <c r="G34" t="e">
        <f>C34*#REF!</f>
        <v>#REF!</v>
      </c>
      <c r="K34" s="4"/>
    </row>
    <row r="35" spans="1:11" x14ac:dyDescent="0.25">
      <c r="A35">
        <v>29</v>
      </c>
      <c r="B35" s="73" t="s">
        <v>150</v>
      </c>
      <c r="C35">
        <v>1</v>
      </c>
      <c r="D35" s="77" t="s">
        <v>151</v>
      </c>
      <c r="E35">
        <v>76000</v>
      </c>
      <c r="F35">
        <f t="shared" si="0"/>
        <v>76000</v>
      </c>
      <c r="G35" t="e">
        <f>C35*#REF!</f>
        <v>#REF!</v>
      </c>
    </row>
    <row r="36" spans="1:11" x14ac:dyDescent="0.25">
      <c r="A36">
        <v>30</v>
      </c>
      <c r="B36" s="73" t="s">
        <v>152</v>
      </c>
      <c r="C36">
        <v>1</v>
      </c>
      <c r="D36" s="74" t="s">
        <v>153</v>
      </c>
      <c r="E36">
        <v>17000</v>
      </c>
      <c r="F36">
        <f t="shared" si="0"/>
        <v>17000</v>
      </c>
      <c r="G36" t="e">
        <f>C36*#REF!</f>
        <v>#REF!</v>
      </c>
    </row>
    <row r="37" spans="1:11" x14ac:dyDescent="0.25">
      <c r="A37">
        <v>31</v>
      </c>
      <c r="B37" s="73" t="s">
        <v>154</v>
      </c>
      <c r="C37">
        <v>1</v>
      </c>
      <c r="D37" s="35" t="s">
        <v>155</v>
      </c>
      <c r="E37">
        <v>26500</v>
      </c>
      <c r="F37">
        <f t="shared" si="0"/>
        <v>26500</v>
      </c>
      <c r="G37" t="e">
        <f>C37*#REF!</f>
        <v>#REF!</v>
      </c>
    </row>
    <row r="38" spans="1:11" x14ac:dyDescent="0.25">
      <c r="A38">
        <v>32</v>
      </c>
      <c r="B38" s="73" t="s">
        <v>156</v>
      </c>
      <c r="C38">
        <v>3</v>
      </c>
      <c r="D38" s="78" t="s">
        <v>157</v>
      </c>
      <c r="E38">
        <v>5000</v>
      </c>
      <c r="F38">
        <f t="shared" si="0"/>
        <v>15000</v>
      </c>
      <c r="G38" t="e">
        <f>C38*#REF!</f>
        <v>#REF!</v>
      </c>
      <c r="K38" s="4"/>
    </row>
    <row r="39" spans="1:11" x14ac:dyDescent="0.25">
      <c r="A39">
        <v>33</v>
      </c>
      <c r="B39" s="73" t="s">
        <v>158</v>
      </c>
      <c r="C39">
        <v>1</v>
      </c>
      <c r="D39" s="77" t="s">
        <v>159</v>
      </c>
      <c r="E39">
        <v>16600</v>
      </c>
      <c r="F39">
        <f t="shared" si="0"/>
        <v>16600</v>
      </c>
      <c r="G39" t="e">
        <f>C39*#REF!</f>
        <v>#REF!</v>
      </c>
      <c r="K39" s="4"/>
    </row>
    <row r="40" spans="1:11" ht="30" x14ac:dyDescent="0.25">
      <c r="A40">
        <v>34</v>
      </c>
      <c r="B40" s="73" t="s">
        <v>160</v>
      </c>
      <c r="C40">
        <v>6</v>
      </c>
      <c r="D40" s="79" t="s">
        <v>161</v>
      </c>
      <c r="E40">
        <v>2300</v>
      </c>
      <c r="F40">
        <f t="shared" si="0"/>
        <v>13800</v>
      </c>
      <c r="G40" t="e">
        <f>C40*#REF!</f>
        <v>#REF!</v>
      </c>
    </row>
    <row r="41" spans="1:11" x14ac:dyDescent="0.25">
      <c r="A41">
        <v>35</v>
      </c>
      <c r="B41" s="73" t="s">
        <v>162</v>
      </c>
      <c r="C41">
        <v>4</v>
      </c>
      <c r="D41" s="77" t="s">
        <v>163</v>
      </c>
      <c r="E41">
        <v>7100</v>
      </c>
      <c r="F41">
        <f t="shared" si="0"/>
        <v>28400</v>
      </c>
      <c r="G41" t="e">
        <f>C41*#REF!</f>
        <v>#REF!</v>
      </c>
    </row>
    <row r="42" spans="1:11" x14ac:dyDescent="0.25">
      <c r="A42">
        <v>36</v>
      </c>
      <c r="B42" s="73" t="s">
        <v>164</v>
      </c>
      <c r="C42">
        <v>5</v>
      </c>
      <c r="D42" s="79" t="s">
        <v>165</v>
      </c>
      <c r="E42">
        <v>550</v>
      </c>
      <c r="F42">
        <f t="shared" si="0"/>
        <v>2750</v>
      </c>
      <c r="G42" t="e">
        <f>C42*#REF!</f>
        <v>#REF!</v>
      </c>
    </row>
    <row r="43" spans="1:11" ht="30" x14ac:dyDescent="0.25">
      <c r="A43">
        <v>37</v>
      </c>
      <c r="B43" s="73" t="s">
        <v>166</v>
      </c>
      <c r="C43">
        <v>5</v>
      </c>
      <c r="D43" s="79" t="s">
        <v>167</v>
      </c>
      <c r="E43">
        <v>350</v>
      </c>
      <c r="F43">
        <f t="shared" si="0"/>
        <v>1750</v>
      </c>
      <c r="G43" t="e">
        <f>C43*#REF!</f>
        <v>#REF!</v>
      </c>
    </row>
    <row r="44" spans="1:11" x14ac:dyDescent="0.25">
      <c r="A44">
        <v>38</v>
      </c>
      <c r="B44" s="73" t="s">
        <v>168</v>
      </c>
      <c r="C44">
        <v>1</v>
      </c>
      <c r="D44" s="35" t="s">
        <v>169</v>
      </c>
      <c r="E44">
        <v>21000</v>
      </c>
      <c r="F44">
        <f t="shared" ref="F44:F53" si="1">C44*E44</f>
        <v>21000</v>
      </c>
      <c r="G44" t="e">
        <f>C44*#REF!</f>
        <v>#REF!</v>
      </c>
    </row>
    <row r="45" spans="1:11" x14ac:dyDescent="0.25">
      <c r="A45">
        <v>39</v>
      </c>
      <c r="B45" s="73" t="s">
        <v>170</v>
      </c>
      <c r="C45">
        <v>2</v>
      </c>
      <c r="D45" s="2" t="s">
        <v>171</v>
      </c>
      <c r="E45">
        <v>4300</v>
      </c>
      <c r="F45">
        <f t="shared" si="1"/>
        <v>8600</v>
      </c>
      <c r="G45" t="e">
        <f>C45*#REF!</f>
        <v>#REF!</v>
      </c>
      <c r="K45" s="4"/>
    </row>
    <row r="46" spans="1:11" x14ac:dyDescent="0.25">
      <c r="A46">
        <v>40</v>
      </c>
      <c r="B46" s="73" t="s">
        <v>172</v>
      </c>
      <c r="C46">
        <v>1</v>
      </c>
      <c r="D46" s="35" t="s">
        <v>173</v>
      </c>
      <c r="E46">
        <v>1200</v>
      </c>
      <c r="F46">
        <f t="shared" si="1"/>
        <v>1200</v>
      </c>
      <c r="G46" t="e">
        <f>C46*#REF!</f>
        <v>#REF!</v>
      </c>
      <c r="K46" s="4"/>
    </row>
    <row r="47" spans="1:11" x14ac:dyDescent="0.25">
      <c r="A47">
        <v>41</v>
      </c>
      <c r="B47" s="73" t="s">
        <v>174</v>
      </c>
      <c r="C47">
        <v>3</v>
      </c>
      <c r="D47" s="2" t="s">
        <v>175</v>
      </c>
      <c r="E47">
        <v>400</v>
      </c>
      <c r="F47">
        <f t="shared" si="1"/>
        <v>1200</v>
      </c>
      <c r="G47" t="e">
        <f>C47*#REF!</f>
        <v>#REF!</v>
      </c>
      <c r="K47" s="4"/>
    </row>
    <row r="48" spans="1:11" x14ac:dyDescent="0.25">
      <c r="A48">
        <v>42</v>
      </c>
      <c r="B48" s="73" t="s">
        <v>176</v>
      </c>
      <c r="C48">
        <v>16</v>
      </c>
      <c r="D48" s="79" t="s">
        <v>177</v>
      </c>
      <c r="E48">
        <v>100</v>
      </c>
      <c r="F48">
        <f t="shared" si="1"/>
        <v>1600</v>
      </c>
      <c r="G48" t="e">
        <f>C48*#REF!</f>
        <v>#REF!</v>
      </c>
      <c r="K48" s="4"/>
    </row>
    <row r="49" spans="1:11" ht="45" x14ac:dyDescent="0.25">
      <c r="A49">
        <v>43</v>
      </c>
      <c r="B49" s="73" t="s">
        <v>178</v>
      </c>
      <c r="C49">
        <v>2</v>
      </c>
      <c r="D49" s="79" t="s">
        <v>179</v>
      </c>
      <c r="E49">
        <v>2000</v>
      </c>
      <c r="F49">
        <f t="shared" si="1"/>
        <v>4000</v>
      </c>
      <c r="G49" t="e">
        <f>C49*#REF!</f>
        <v>#REF!</v>
      </c>
      <c r="K49" s="4"/>
    </row>
    <row r="50" spans="1:11" x14ac:dyDescent="0.25">
      <c r="A50">
        <v>44</v>
      </c>
      <c r="B50" s="73" t="s">
        <v>180</v>
      </c>
      <c r="C50">
        <v>1</v>
      </c>
      <c r="D50" s="74" t="s">
        <v>181</v>
      </c>
      <c r="E50">
        <v>3300</v>
      </c>
      <c r="F50">
        <f t="shared" si="1"/>
        <v>3300</v>
      </c>
      <c r="G50" t="e">
        <f>C50*#REF!</f>
        <v>#REF!</v>
      </c>
      <c r="K50" s="4"/>
    </row>
    <row r="51" spans="1:11" ht="51.75" x14ac:dyDescent="0.25">
      <c r="A51">
        <v>45</v>
      </c>
      <c r="B51" s="73" t="s">
        <v>182</v>
      </c>
      <c r="C51">
        <v>5</v>
      </c>
      <c r="D51" s="74" t="s">
        <v>183</v>
      </c>
      <c r="E51">
        <v>860</v>
      </c>
      <c r="F51">
        <f t="shared" si="1"/>
        <v>4300</v>
      </c>
      <c r="G51" t="e">
        <f>C51*#REF!</f>
        <v>#REF!</v>
      </c>
      <c r="K51" s="4"/>
    </row>
    <row r="52" spans="1:11" ht="26.25" x14ac:dyDescent="0.25">
      <c r="A52">
        <v>46</v>
      </c>
      <c r="B52" s="73" t="s">
        <v>184</v>
      </c>
      <c r="C52">
        <v>5</v>
      </c>
      <c r="D52" s="74" t="s">
        <v>185</v>
      </c>
      <c r="E52">
        <v>190</v>
      </c>
      <c r="F52">
        <f t="shared" si="1"/>
        <v>950</v>
      </c>
      <c r="K52" s="4"/>
    </row>
    <row r="53" spans="1:11" x14ac:dyDescent="0.25">
      <c r="A53">
        <v>47</v>
      </c>
      <c r="B53" s="76" t="s">
        <v>186</v>
      </c>
      <c r="C53" s="76">
        <v>1</v>
      </c>
      <c r="D53" s="156" t="s">
        <v>187</v>
      </c>
      <c r="E53" s="76">
        <v>25000</v>
      </c>
      <c r="F53" s="76">
        <f t="shared" si="1"/>
        <v>25000</v>
      </c>
      <c r="K53" s="4"/>
    </row>
    <row r="54" spans="1:11" x14ac:dyDescent="0.25">
      <c r="D54" s="2"/>
      <c r="K54" s="4"/>
    </row>
    <row r="55" spans="1:11" x14ac:dyDescent="0.25">
      <c r="D55" s="2"/>
      <c r="K55" s="4"/>
    </row>
    <row r="56" spans="1:11" x14ac:dyDescent="0.25">
      <c r="D56" s="2"/>
      <c r="F56" s="141">
        <f>SUM(F7:F53)</f>
        <v>933570</v>
      </c>
    </row>
    <row r="57" spans="1:11" x14ac:dyDescent="0.25">
      <c r="D57" s="2"/>
    </row>
    <row r="58" spans="1:11" x14ac:dyDescent="0.25">
      <c r="A58" s="76"/>
      <c r="B58" s="140" t="s">
        <v>188</v>
      </c>
      <c r="C58" s="76"/>
      <c r="D58" s="76"/>
      <c r="E58" s="76"/>
      <c r="F58" s="76"/>
    </row>
    <row r="59" spans="1:11" x14ac:dyDescent="0.25">
      <c r="B59" t="s">
        <v>189</v>
      </c>
      <c r="C59">
        <v>3</v>
      </c>
      <c r="D59" s="2" t="s">
        <v>190</v>
      </c>
      <c r="E59">
        <v>77000</v>
      </c>
      <c r="F59">
        <f>C59*E59</f>
        <v>231000</v>
      </c>
      <c r="G59" t="e">
        <f>C59*#REF!</f>
        <v>#REF!</v>
      </c>
    </row>
    <row r="60" spans="1:11" x14ac:dyDescent="0.25">
      <c r="B60" t="s">
        <v>191</v>
      </c>
      <c r="C60">
        <v>2</v>
      </c>
      <c r="D60" s="2" t="s">
        <v>192</v>
      </c>
      <c r="E60">
        <v>45000</v>
      </c>
      <c r="F60">
        <f>C60*E60</f>
        <v>90000</v>
      </c>
      <c r="G60" t="e">
        <f>C60*#REF!</f>
        <v>#REF!</v>
      </c>
    </row>
    <row r="62" spans="1:11" x14ac:dyDescent="0.25">
      <c r="A62" s="76"/>
      <c r="B62" s="76" t="s">
        <v>193</v>
      </c>
      <c r="C62" s="76"/>
      <c r="D62" s="76"/>
      <c r="E62" s="76"/>
      <c r="F62" s="76"/>
    </row>
    <row r="64" spans="1:11" x14ac:dyDescent="0.25">
      <c r="B64" t="s">
        <v>194</v>
      </c>
      <c r="C64">
        <v>1</v>
      </c>
      <c r="D64" s="2" t="s">
        <v>195</v>
      </c>
      <c r="E64">
        <v>27000</v>
      </c>
      <c r="F64">
        <f t="shared" ref="F64:F68" si="2">C64*E64</f>
        <v>27000</v>
      </c>
      <c r="G64" t="e">
        <f>C64*#REF!</f>
        <v>#REF!</v>
      </c>
      <c r="K64" s="4"/>
    </row>
    <row r="65" spans="2:11" x14ac:dyDescent="0.25">
      <c r="B65" t="s">
        <v>196</v>
      </c>
      <c r="C65">
        <v>1</v>
      </c>
      <c r="D65" s="2" t="s">
        <v>197</v>
      </c>
      <c r="E65">
        <v>9000</v>
      </c>
      <c r="F65">
        <f t="shared" si="2"/>
        <v>9000</v>
      </c>
      <c r="G65" t="e">
        <f>C65*#REF!</f>
        <v>#REF!</v>
      </c>
      <c r="K65" s="4"/>
    </row>
    <row r="66" spans="2:11" x14ac:dyDescent="0.25">
      <c r="B66" t="s">
        <v>150</v>
      </c>
      <c r="C66">
        <v>1</v>
      </c>
      <c r="D66" s="2" t="s">
        <v>198</v>
      </c>
      <c r="E66">
        <v>100000</v>
      </c>
      <c r="F66">
        <f t="shared" si="2"/>
        <v>100000</v>
      </c>
      <c r="G66" t="e">
        <f>C66*#REF!</f>
        <v>#REF!</v>
      </c>
    </row>
    <row r="67" spans="2:11" x14ac:dyDescent="0.25">
      <c r="B67" t="s">
        <v>199</v>
      </c>
      <c r="C67">
        <v>1</v>
      </c>
      <c r="D67" s="2" t="s">
        <v>200</v>
      </c>
      <c r="E67">
        <v>100000</v>
      </c>
      <c r="F67">
        <f t="shared" si="2"/>
        <v>100000</v>
      </c>
      <c r="G67" t="e">
        <f>C67*#REF!</f>
        <v>#REF!</v>
      </c>
    </row>
    <row r="68" spans="2:11" x14ac:dyDescent="0.25">
      <c r="B68" t="s">
        <v>201</v>
      </c>
      <c r="C68">
        <v>1</v>
      </c>
      <c r="D68" s="2"/>
      <c r="E68">
        <v>40000</v>
      </c>
      <c r="F68">
        <f t="shared" si="2"/>
        <v>40000</v>
      </c>
      <c r="G68" t="e">
        <f>C68*#REF!</f>
        <v>#REF!</v>
      </c>
      <c r="K68" s="4"/>
    </row>
    <row r="70" spans="2:11" x14ac:dyDescent="0.25">
      <c r="B70" t="s">
        <v>202</v>
      </c>
      <c r="C70">
        <v>4</v>
      </c>
      <c r="D70" s="2" t="s">
        <v>203</v>
      </c>
      <c r="E70">
        <v>5500</v>
      </c>
      <c r="F70">
        <f>C70*E70</f>
        <v>22000</v>
      </c>
      <c r="G70" t="e">
        <f>C70*#REF!</f>
        <v>#REF!</v>
      </c>
      <c r="K70" s="4"/>
    </row>
    <row r="71" spans="2:11" x14ac:dyDescent="0.25">
      <c r="B71" t="s">
        <v>204</v>
      </c>
      <c r="C71">
        <v>2</v>
      </c>
      <c r="D71" s="35" t="s">
        <v>205</v>
      </c>
      <c r="E71">
        <v>32000</v>
      </c>
      <c r="F71">
        <f>C71*E71</f>
        <v>64000</v>
      </c>
      <c r="G71" t="e">
        <f>C71*#REF!</f>
        <v>#REF!</v>
      </c>
      <c r="K71" s="4"/>
    </row>
  </sheetData>
  <autoFilter ref="A6:F55" xr:uid="{B41587AD-B17E-4432-8EAC-10FA16FFF47F}">
    <sortState xmlns:xlrd2="http://schemas.microsoft.com/office/spreadsheetml/2017/richdata2" ref="A7:F56">
      <sortCondition ref="A6:A55"/>
    </sortState>
  </autoFilter>
  <hyperlinks>
    <hyperlink ref="D13" r:id="rId1" xr:uid="{9F008EE2-E027-4691-B929-95989C1BBC63}"/>
    <hyperlink ref="D33" r:id="rId2" xr:uid="{5BAB1E97-4BAB-4D37-8C13-2D4DF4BA2207}"/>
    <hyperlink ref="D14" r:id="rId3" location="popis" xr:uid="{9ED427B3-71AE-4800-94A8-10C9460BC390}"/>
    <hyperlink ref="D21" r:id="rId4" xr:uid="{DECD7933-6A39-4090-B778-00CAB095E938}"/>
    <hyperlink ref="D23" r:id="rId5" xr:uid="{482C7E39-5024-4745-B239-C36EF91627F9}"/>
    <hyperlink ref="D59" r:id="rId6" xr:uid="{12F79894-35D1-4715-BA5E-CF234657CD47}"/>
    <hyperlink ref="D37" r:id="rId7" xr:uid="{5439A21A-E20B-4AFF-8BD6-2C45885DE622}"/>
    <hyperlink ref="D15" r:id="rId8" xr:uid="{F0E7CF3A-28C4-44E4-BFD7-DD5EADB033F9}"/>
    <hyperlink ref="D64" r:id="rId9" xr:uid="{E2E9C8D5-E660-4BB7-8CDD-D773CA61ADF2}"/>
    <hyperlink ref="D65" r:id="rId10" xr:uid="{14394796-10DB-4626-9369-FB24C48C6200}"/>
    <hyperlink ref="D60" r:id="rId11" xr:uid="{8CC92AF2-55AB-48C5-8115-35813EFF91F5}"/>
    <hyperlink ref="D66" r:id="rId12" xr:uid="{9B99612D-1AC1-43B7-93F6-8CE607021C7C}"/>
    <hyperlink ref="D67" r:id="rId13" xr:uid="{603C79CD-2796-4301-BF65-A8A62E799515}"/>
    <hyperlink ref="D70" r:id="rId14" xr:uid="{A34E9EB8-915E-4FB3-B8F0-AC8E6790A5F9}"/>
    <hyperlink ref="D71" r:id="rId15" xr:uid="{C96B2BB5-5285-414C-8C9D-259B070C9638}"/>
    <hyperlink ref="D45" r:id="rId16" xr:uid="{04529DAF-D191-4310-BD81-4BEB41624E1D}"/>
    <hyperlink ref="D16" r:id="rId17" xr:uid="{31F8DF4E-EFCD-43DE-8933-19B2FA6FC8BA}"/>
    <hyperlink ref="D17" r:id="rId18" xr:uid="{F5E58470-688C-40E2-9037-C3432FD69F9C}"/>
    <hyperlink ref="D30" r:id="rId19" xr:uid="{A83C7EA7-C889-4298-BE83-4913B838ED3A}"/>
    <hyperlink ref="D34" r:id="rId20" xr:uid="{2B27EC8E-8CE6-4CFA-8AD4-AA04C0747D78}"/>
    <hyperlink ref="D46" r:id="rId21" xr:uid="{F9EA0FA7-6498-4AC0-BDCE-923A96143244}"/>
    <hyperlink ref="D11" r:id="rId22" xr:uid="{3AF95010-1C63-493B-BB31-93635E28F73B}"/>
    <hyperlink ref="D9" r:id="rId23" xr:uid="{E687F69E-8E11-4F50-ADDE-A4B390F42E27}"/>
    <hyperlink ref="D29" r:id="rId24" xr:uid="{77936F04-FF11-488F-8091-9BE58AD2A8A9}"/>
    <hyperlink ref="D35" r:id="rId25" xr:uid="{F3BD1859-BEA5-4227-8B52-5291E94A2D77}"/>
    <hyperlink ref="D38" r:id="rId26" xr:uid="{33477308-4929-4FBF-AAD7-613AFAFACF33}"/>
    <hyperlink ref="D40" r:id="rId27" xr:uid="{0268F603-3F71-4FD7-9058-8334A86B1269}"/>
    <hyperlink ref="D41" r:id="rId28" xr:uid="{F46C8108-F5D7-4133-BEE3-4E799AA04A3B}"/>
    <hyperlink ref="D42" r:id="rId29" xr:uid="{4969E7F8-76C6-442F-B501-7F67A92BCD61}"/>
    <hyperlink ref="D43" r:id="rId30" xr:uid="{E2BF52C4-B90B-4508-8896-F1AA5B1FF17F}"/>
    <hyperlink ref="D44" r:id="rId31" xr:uid="{BCA40AF0-9838-40B2-98C9-91B9C4E3B3F5}"/>
    <hyperlink ref="D48" r:id="rId32" xr:uid="{A86BFEA5-70FE-4AC9-840B-52BFBB79798D}"/>
    <hyperlink ref="D49" r:id="rId33" xr:uid="{65B820EA-EBE1-429B-8AD9-EDC062CD1884}"/>
    <hyperlink ref="D10" r:id="rId34" xr:uid="{AE6746D9-A86B-46DA-9E8D-2F259E5BE644}"/>
    <hyperlink ref="D12" r:id="rId35" location="section-parameters" xr:uid="{4698A6B6-22B4-4044-A13C-66FB3078417C}"/>
    <hyperlink ref="D18" r:id="rId36" xr:uid="{FB682FC1-38BC-4733-96D9-8021A148F32C}"/>
    <hyperlink ref="D8" r:id="rId37" xr:uid="{68915CD4-BC5C-44E0-AE34-89975C09F5FA}"/>
    <hyperlink ref="D7" r:id="rId38" xr:uid="{4DF8143F-4D67-44E8-9D69-F7008A2645E3}"/>
    <hyperlink ref="D19" r:id="rId39" xr:uid="{7DA42705-6BDA-41BB-B684-AD3AA8C2F760}"/>
    <hyperlink ref="D27" r:id="rId40" xr:uid="{D855CC67-C205-41F6-892C-AB1D1DCE8B3D}"/>
    <hyperlink ref="D53" r:id="rId41" xr:uid="{69D1B5C3-83DE-4268-8358-50E7EEB4DFBF}"/>
    <hyperlink ref="D26" r:id="rId42" xr:uid="{C88BC29A-59F4-4AE3-97B9-5D100782B412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AA8D6-AA7A-4F2B-8F3C-0D65DC0A908F}">
  <dimension ref="B1:L22"/>
  <sheetViews>
    <sheetView workbookViewId="0">
      <selection activeCell="F12" sqref="F12"/>
    </sheetView>
  </sheetViews>
  <sheetFormatPr defaultRowHeight="15" x14ac:dyDescent="0.25"/>
  <cols>
    <col min="2" max="2" width="67.7109375" customWidth="1"/>
    <col min="3" max="3" width="7" customWidth="1"/>
    <col min="4" max="4" width="26.140625" customWidth="1"/>
    <col min="5" max="6" width="14" customWidth="1"/>
    <col min="7" max="7" width="15" customWidth="1"/>
    <col min="8" max="8" width="19" customWidth="1"/>
    <col min="9" max="9" width="14.85546875" bestFit="1" customWidth="1"/>
    <col min="11" max="11" width="16.5703125" bestFit="1" customWidth="1"/>
    <col min="12" max="12" width="15" bestFit="1" customWidth="1"/>
    <col min="15" max="16" width="12.7109375" customWidth="1"/>
  </cols>
  <sheetData>
    <row r="1" spans="2:12" x14ac:dyDescent="0.25">
      <c r="D1" s="2"/>
      <c r="H1" s="36"/>
      <c r="L1" s="4"/>
    </row>
    <row r="2" spans="2:12" x14ac:dyDescent="0.25">
      <c r="B2" s="37" t="s">
        <v>206</v>
      </c>
      <c r="C2" s="38"/>
      <c r="D2" s="38"/>
      <c r="E2" s="38"/>
      <c r="F2" s="38"/>
      <c r="G2" s="38"/>
      <c r="L2" s="4"/>
    </row>
    <row r="3" spans="2:12" ht="15" customHeight="1" x14ac:dyDescent="0.25">
      <c r="B3" s="39" t="s">
        <v>207</v>
      </c>
      <c r="C3" s="38"/>
      <c r="D3" s="38"/>
      <c r="E3" s="38"/>
      <c r="F3" s="38"/>
      <c r="G3" s="38"/>
      <c r="L3" s="4"/>
    </row>
    <row r="4" spans="2:12" ht="30" x14ac:dyDescent="0.25">
      <c r="B4" s="40" t="s">
        <v>89</v>
      </c>
      <c r="C4" s="40" t="s">
        <v>90</v>
      </c>
      <c r="D4" s="40" t="s">
        <v>6</v>
      </c>
      <c r="E4" s="40" t="s">
        <v>91</v>
      </c>
      <c r="F4" s="40"/>
      <c r="G4" s="40" t="s">
        <v>92</v>
      </c>
      <c r="L4" s="4"/>
    </row>
    <row r="5" spans="2:12" x14ac:dyDescent="0.25">
      <c r="B5" t="s">
        <v>208</v>
      </c>
      <c r="C5">
        <v>14</v>
      </c>
      <c r="D5" s="2" t="s">
        <v>209</v>
      </c>
      <c r="E5">
        <v>9000</v>
      </c>
      <c r="G5" s="5">
        <f t="shared" ref="G5:G6" si="0">(E5*C5)</f>
        <v>126000</v>
      </c>
    </row>
    <row r="6" spans="2:12" x14ac:dyDescent="0.25">
      <c r="B6" t="s">
        <v>210</v>
      </c>
      <c r="C6">
        <v>14</v>
      </c>
      <c r="D6" s="2" t="s">
        <v>211</v>
      </c>
      <c r="E6">
        <v>7500</v>
      </c>
      <c r="G6" s="5">
        <f t="shared" si="0"/>
        <v>105000</v>
      </c>
      <c r="L6" s="4"/>
    </row>
    <row r="7" spans="2:12" x14ac:dyDescent="0.25">
      <c r="G7" s="141">
        <f>SUM(G5:G6)</f>
        <v>231000</v>
      </c>
      <c r="L7" s="4"/>
    </row>
    <row r="8" spans="2:12" ht="15" customHeight="1" x14ac:dyDescent="0.25">
      <c r="I8" t="s">
        <v>212</v>
      </c>
      <c r="J8">
        <f>SUM(G5:G6)</f>
        <v>231000</v>
      </c>
      <c r="K8" t="s">
        <v>213</v>
      </c>
      <c r="L8" s="4">
        <f>J8</f>
        <v>231000</v>
      </c>
    </row>
    <row r="12" spans="2:12" x14ac:dyDescent="0.25">
      <c r="B12" s="3" t="s">
        <v>214</v>
      </c>
      <c r="D12" s="2"/>
      <c r="E12" s="6"/>
      <c r="F12" s="6"/>
    </row>
    <row r="14" spans="2:12" x14ac:dyDescent="0.25">
      <c r="D14" s="2"/>
    </row>
    <row r="15" spans="2:12" x14ac:dyDescent="0.25">
      <c r="D15" s="2"/>
    </row>
    <row r="16" spans="2:12" x14ac:dyDescent="0.25">
      <c r="D16" s="2"/>
    </row>
    <row r="18" spans="2:4" x14ac:dyDescent="0.25">
      <c r="B18" s="1"/>
    </row>
    <row r="22" spans="2:4" x14ac:dyDescent="0.25">
      <c r="D22" s="2"/>
    </row>
  </sheetData>
  <hyperlinks>
    <hyperlink ref="D5" r:id="rId1" xr:uid="{54A9C3F0-CEAA-40B9-AFC0-44A27622299E}"/>
    <hyperlink ref="D6" r:id="rId2" display="https://www.alza.cz/rode-wireless-go-ii-d6436305.htm?kampan=adwav_audio-video_bee_pro_prehravace-a-systemy_audio-video-rode-wireless-go-ii-rod026a2&amp;ppcbee-adtext-variant=rsa_pro_seg1-akce&amp;gclid=Cj0KCQjwhY-aBhCUARIsALNIC06qGvUR7EpmdyVnZviWJGCPzaAdTFdaN5kfYM5sYWXti-nzbz4OEd0aAnctEALw_wcB" xr:uid="{ED7FADDC-0056-4C22-83D7-DFB440F06B3C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8AEBF-FFA8-48EB-AFCB-FD1EAD4D34D5}">
  <sheetPr>
    <tabColor theme="9" tint="0.39997558519241921"/>
  </sheetPr>
  <dimension ref="A1:I489"/>
  <sheetViews>
    <sheetView topLeftCell="A93" zoomScale="90" zoomScaleNormal="90" workbookViewId="0">
      <selection activeCell="D317" sqref="D317"/>
    </sheetView>
  </sheetViews>
  <sheetFormatPr defaultColWidth="8.7109375" defaultRowHeight="12.75" x14ac:dyDescent="0.2"/>
  <cols>
    <col min="1" max="1" width="34.85546875" style="81" customWidth="1"/>
    <col min="2" max="2" width="23.28515625" style="80" customWidth="1"/>
    <col min="3" max="3" width="41.42578125" style="80" customWidth="1"/>
    <col min="4" max="4" width="49.85546875" style="75" customWidth="1"/>
    <col min="5" max="5" width="73.5703125" style="80" bestFit="1" customWidth="1"/>
    <col min="6" max="16384" width="8.7109375" style="80"/>
  </cols>
  <sheetData>
    <row r="1" spans="1:5" ht="15.6" customHeight="1" thickBot="1" x14ac:dyDescent="0.25">
      <c r="A1" s="203" t="s">
        <v>215</v>
      </c>
      <c r="B1" s="204"/>
      <c r="C1" s="205"/>
    </row>
    <row r="2" spans="1:5" ht="13.5" thickBot="1" x14ac:dyDescent="0.25">
      <c r="A2" s="80"/>
    </row>
    <row r="3" spans="1:5" ht="245.25" customHeight="1" x14ac:dyDescent="0.25">
      <c r="A3" s="90" t="s">
        <v>216</v>
      </c>
      <c r="B3" s="137" t="s">
        <v>217</v>
      </c>
      <c r="C3" s="136"/>
      <c r="D3" s="135" t="s">
        <v>95</v>
      </c>
      <c r="E3" s="75" t="s">
        <v>218</v>
      </c>
    </row>
    <row r="4" spans="1:5" ht="63.75" x14ac:dyDescent="0.25">
      <c r="A4" s="92" t="s">
        <v>219</v>
      </c>
      <c r="B4" s="87" t="s">
        <v>220</v>
      </c>
      <c r="C4" s="86" t="s">
        <v>221</v>
      </c>
      <c r="D4" s="134" t="s">
        <v>222</v>
      </c>
    </row>
    <row r="5" spans="1:5" ht="45" x14ac:dyDescent="0.25">
      <c r="A5" s="91" t="s">
        <v>223</v>
      </c>
      <c r="B5" s="84" t="s">
        <v>224</v>
      </c>
      <c r="C5" s="83" t="s">
        <v>225</v>
      </c>
      <c r="D5" s="150" t="s">
        <v>226</v>
      </c>
    </row>
    <row r="6" spans="1:5" ht="25.5" x14ac:dyDescent="0.2">
      <c r="A6" s="91" t="s">
        <v>227</v>
      </c>
      <c r="B6" s="84" t="s">
        <v>224</v>
      </c>
      <c r="C6" s="83" t="s">
        <v>225</v>
      </c>
    </row>
    <row r="7" spans="1:5" ht="25.5" x14ac:dyDescent="0.2">
      <c r="A7" s="85" t="s">
        <v>228</v>
      </c>
      <c r="B7" s="84" t="s">
        <v>224</v>
      </c>
      <c r="C7" s="83" t="s">
        <v>225</v>
      </c>
    </row>
    <row r="8" spans="1:5" ht="27.4" customHeight="1" x14ac:dyDescent="0.2">
      <c r="A8" s="85" t="s">
        <v>229</v>
      </c>
      <c r="B8" s="84" t="s">
        <v>224</v>
      </c>
      <c r="C8" s="83" t="s">
        <v>225</v>
      </c>
    </row>
    <row r="9" spans="1:5" ht="27.4" customHeight="1" x14ac:dyDescent="0.2">
      <c r="A9" s="85" t="s">
        <v>230</v>
      </c>
      <c r="B9" s="84" t="s">
        <v>224</v>
      </c>
      <c r="C9" s="83" t="s">
        <v>225</v>
      </c>
    </row>
    <row r="10" spans="1:5" ht="27.4" customHeight="1" x14ac:dyDescent="0.2">
      <c r="A10" s="85" t="s">
        <v>231</v>
      </c>
      <c r="B10" s="84" t="s">
        <v>224</v>
      </c>
      <c r="C10" s="83" t="s">
        <v>225</v>
      </c>
    </row>
    <row r="11" spans="1:5" ht="25.5" x14ac:dyDescent="0.2">
      <c r="A11" s="85" t="s">
        <v>232</v>
      </c>
      <c r="B11" s="84" t="s">
        <v>224</v>
      </c>
      <c r="C11" s="83"/>
    </row>
    <row r="12" spans="1:5" ht="25.5" x14ac:dyDescent="0.2">
      <c r="A12" s="91" t="s">
        <v>233</v>
      </c>
      <c r="B12" s="84" t="s">
        <v>224</v>
      </c>
      <c r="C12" s="83"/>
    </row>
    <row r="13" spans="1:5" ht="25.5" x14ac:dyDescent="0.2">
      <c r="A13" s="91" t="s">
        <v>234</v>
      </c>
      <c r="B13" s="84" t="s">
        <v>224</v>
      </c>
      <c r="C13" s="83"/>
    </row>
    <row r="14" spans="1:5" ht="25.5" x14ac:dyDescent="0.2">
      <c r="A14" s="91" t="s">
        <v>235</v>
      </c>
      <c r="B14" s="84" t="s">
        <v>224</v>
      </c>
      <c r="C14" s="83"/>
    </row>
    <row r="15" spans="1:5" ht="25.5" x14ac:dyDescent="0.2">
      <c r="A15" s="133" t="s">
        <v>236</v>
      </c>
      <c r="B15" s="84" t="s">
        <v>224</v>
      </c>
      <c r="C15" s="83"/>
    </row>
    <row r="16" spans="1:5" ht="38.25" x14ac:dyDescent="0.2">
      <c r="A16" s="91" t="s">
        <v>237</v>
      </c>
      <c r="B16" s="84" t="s">
        <v>224</v>
      </c>
      <c r="C16" s="83"/>
    </row>
    <row r="17" spans="1:5" ht="25.5" x14ac:dyDescent="0.2">
      <c r="A17" s="91" t="s">
        <v>238</v>
      </c>
      <c r="B17" s="84" t="s">
        <v>224</v>
      </c>
      <c r="C17" s="83"/>
    </row>
    <row r="18" spans="1:5" ht="25.5" x14ac:dyDescent="0.2">
      <c r="A18" s="91" t="s">
        <v>239</v>
      </c>
      <c r="B18" s="84" t="s">
        <v>224</v>
      </c>
      <c r="C18" s="83"/>
    </row>
    <row r="19" spans="1:5" ht="25.5" x14ac:dyDescent="0.2">
      <c r="A19" s="91" t="s">
        <v>240</v>
      </c>
      <c r="B19" s="84" t="s">
        <v>224</v>
      </c>
      <c r="C19" s="83" t="s">
        <v>225</v>
      </c>
    </row>
    <row r="20" spans="1:5" ht="25.5" x14ac:dyDescent="0.2">
      <c r="A20" s="91" t="s">
        <v>241</v>
      </c>
      <c r="B20" s="84" t="s">
        <v>224</v>
      </c>
      <c r="C20" s="83" t="s">
        <v>225</v>
      </c>
    </row>
    <row r="21" spans="1:5" ht="25.5" x14ac:dyDescent="0.2">
      <c r="A21" s="91" t="s">
        <v>242</v>
      </c>
      <c r="B21" s="84" t="s">
        <v>224</v>
      </c>
      <c r="C21" s="83" t="s">
        <v>225</v>
      </c>
    </row>
    <row r="22" spans="1:5" x14ac:dyDescent="0.2">
      <c r="A22" s="80"/>
    </row>
    <row r="23" spans="1:5" x14ac:dyDescent="0.2">
      <c r="A23" s="206"/>
      <c r="B23" s="207"/>
      <c r="C23" s="208"/>
    </row>
    <row r="24" spans="1:5" ht="51" x14ac:dyDescent="0.25">
      <c r="A24" s="90" t="s">
        <v>243</v>
      </c>
      <c r="B24" s="89" t="s">
        <v>217</v>
      </c>
      <c r="C24" s="88"/>
      <c r="D24" s="78" t="s">
        <v>97</v>
      </c>
      <c r="E24" s="75" t="s">
        <v>244</v>
      </c>
    </row>
    <row r="25" spans="1:5" ht="63.75" x14ac:dyDescent="0.25">
      <c r="A25" s="92" t="s">
        <v>219</v>
      </c>
      <c r="B25" s="87" t="s">
        <v>220</v>
      </c>
      <c r="C25" s="86" t="s">
        <v>221</v>
      </c>
      <c r="D25" s="97" t="s">
        <v>245</v>
      </c>
    </row>
    <row r="26" spans="1:5" ht="38.25" x14ac:dyDescent="0.25">
      <c r="A26" s="91" t="s">
        <v>246</v>
      </c>
      <c r="B26" s="84" t="s">
        <v>224</v>
      </c>
      <c r="C26" s="83" t="s">
        <v>225</v>
      </c>
      <c r="D26" s="97" t="s">
        <v>247</v>
      </c>
    </row>
    <row r="27" spans="1:5" ht="25.5" x14ac:dyDescent="0.2">
      <c r="A27" s="91" t="s">
        <v>248</v>
      </c>
      <c r="B27" s="84" t="s">
        <v>224</v>
      </c>
      <c r="C27" s="83" t="s">
        <v>225</v>
      </c>
    </row>
    <row r="28" spans="1:5" ht="25.5" x14ac:dyDescent="0.2">
      <c r="A28" s="91" t="s">
        <v>249</v>
      </c>
      <c r="B28" s="84" t="s">
        <v>224</v>
      </c>
      <c r="C28" s="83" t="s">
        <v>225</v>
      </c>
      <c r="D28" s="106"/>
    </row>
    <row r="29" spans="1:5" ht="25.5" x14ac:dyDescent="0.2">
      <c r="A29" s="85" t="s">
        <v>250</v>
      </c>
      <c r="B29" s="84" t="s">
        <v>224</v>
      </c>
      <c r="C29" s="83" t="s">
        <v>225</v>
      </c>
    </row>
    <row r="30" spans="1:5" x14ac:dyDescent="0.2">
      <c r="A30" s="209"/>
      <c r="B30" s="210"/>
      <c r="C30" s="211"/>
    </row>
    <row r="31" spans="1:5" ht="60" x14ac:dyDescent="0.25">
      <c r="A31" s="90" t="s">
        <v>251</v>
      </c>
      <c r="B31" s="89" t="s">
        <v>217</v>
      </c>
      <c r="C31" s="88"/>
      <c r="D31" s="78" t="s">
        <v>101</v>
      </c>
      <c r="E31" s="80" t="s">
        <v>252</v>
      </c>
    </row>
    <row r="32" spans="1:5" ht="63.75" x14ac:dyDescent="0.25">
      <c r="A32" s="92" t="s">
        <v>219</v>
      </c>
      <c r="B32" s="87" t="s">
        <v>220</v>
      </c>
      <c r="C32" s="86" t="s">
        <v>221</v>
      </c>
      <c r="D32" s="97" t="s">
        <v>253</v>
      </c>
    </row>
    <row r="33" spans="1:5" ht="75" x14ac:dyDescent="0.25">
      <c r="A33" s="91" t="s">
        <v>254</v>
      </c>
      <c r="B33" s="84" t="s">
        <v>224</v>
      </c>
      <c r="C33" s="83" t="s">
        <v>225</v>
      </c>
      <c r="D33" s="97" t="s">
        <v>255</v>
      </c>
    </row>
    <row r="34" spans="1:5" ht="25.5" x14ac:dyDescent="0.2">
      <c r="A34" s="91" t="s">
        <v>256</v>
      </c>
      <c r="B34" s="84" t="s">
        <v>224</v>
      </c>
      <c r="C34" s="83" t="s">
        <v>225</v>
      </c>
    </row>
    <row r="35" spans="1:5" ht="25.5" x14ac:dyDescent="0.2">
      <c r="A35" s="91" t="s">
        <v>257</v>
      </c>
      <c r="B35" s="84" t="s">
        <v>224</v>
      </c>
      <c r="C35" s="83" t="s">
        <v>225</v>
      </c>
    </row>
    <row r="36" spans="1:5" ht="25.5" x14ac:dyDescent="0.2">
      <c r="A36" s="91" t="s">
        <v>258</v>
      </c>
      <c r="B36" s="84" t="s">
        <v>224</v>
      </c>
      <c r="C36" s="83"/>
    </row>
    <row r="37" spans="1:5" ht="25.5" x14ac:dyDescent="0.2">
      <c r="A37" s="91" t="s">
        <v>259</v>
      </c>
      <c r="B37" s="84" t="s">
        <v>224</v>
      </c>
      <c r="C37" s="83"/>
    </row>
    <row r="38" spans="1:5" ht="25.5" x14ac:dyDescent="0.2">
      <c r="A38" s="85" t="s">
        <v>260</v>
      </c>
      <c r="B38" s="84" t="s">
        <v>224</v>
      </c>
      <c r="C38" s="83" t="s">
        <v>225</v>
      </c>
    </row>
    <row r="39" spans="1:5" x14ac:dyDescent="0.2">
      <c r="A39" s="132"/>
      <c r="B39" s="131"/>
      <c r="C39" s="130"/>
    </row>
    <row r="40" spans="1:5" ht="51" x14ac:dyDescent="0.25">
      <c r="A40" s="90" t="s">
        <v>261</v>
      </c>
      <c r="B40" s="89" t="s">
        <v>217</v>
      </c>
      <c r="C40" s="88"/>
      <c r="D40" s="95" t="s">
        <v>99</v>
      </c>
      <c r="E40" s="75" t="s">
        <v>262</v>
      </c>
    </row>
    <row r="41" spans="1:5" ht="63.75" x14ac:dyDescent="0.25">
      <c r="A41" s="92" t="s">
        <v>219</v>
      </c>
      <c r="B41" s="87" t="s">
        <v>220</v>
      </c>
      <c r="C41" s="86" t="s">
        <v>221</v>
      </c>
      <c r="D41" s="97" t="s">
        <v>263</v>
      </c>
    </row>
    <row r="42" spans="1:5" ht="30" x14ac:dyDescent="0.25">
      <c r="A42" s="91" t="s">
        <v>264</v>
      </c>
      <c r="B42" s="84" t="s">
        <v>224</v>
      </c>
      <c r="C42" s="83"/>
      <c r="D42" s="97" t="s">
        <v>265</v>
      </c>
    </row>
    <row r="43" spans="1:5" ht="26.25" customHeight="1" x14ac:dyDescent="0.2">
      <c r="A43" s="91" t="s">
        <v>266</v>
      </c>
      <c r="B43" s="84" t="s">
        <v>224</v>
      </c>
      <c r="C43" s="83"/>
    </row>
    <row r="44" spans="1:5" ht="25.5" x14ac:dyDescent="0.2">
      <c r="A44" s="91" t="s">
        <v>267</v>
      </c>
      <c r="B44" s="84" t="s">
        <v>224</v>
      </c>
      <c r="C44" s="83" t="s">
        <v>225</v>
      </c>
    </row>
    <row r="45" spans="1:5" ht="25.5" x14ac:dyDescent="0.2">
      <c r="A45" s="91" t="s">
        <v>268</v>
      </c>
      <c r="B45" s="84" t="s">
        <v>224</v>
      </c>
      <c r="C45" s="83" t="s">
        <v>225</v>
      </c>
      <c r="D45" s="121"/>
    </row>
    <row r="46" spans="1:5" ht="25.5" x14ac:dyDescent="0.2">
      <c r="A46" s="91" t="s">
        <v>269</v>
      </c>
      <c r="B46" s="84" t="s">
        <v>224</v>
      </c>
      <c r="C46" s="83" t="s">
        <v>225</v>
      </c>
    </row>
    <row r="47" spans="1:5" x14ac:dyDescent="0.2">
      <c r="A47" s="132"/>
      <c r="B47" s="131"/>
      <c r="C47" s="130"/>
    </row>
    <row r="48" spans="1:5" ht="51" x14ac:dyDescent="0.25">
      <c r="A48" s="90" t="s">
        <v>270</v>
      </c>
      <c r="B48" s="89" t="s">
        <v>217</v>
      </c>
      <c r="C48" s="88"/>
      <c r="D48" s="78" t="s">
        <v>103</v>
      </c>
      <c r="E48" s="75" t="s">
        <v>271</v>
      </c>
    </row>
    <row r="49" spans="1:5" ht="63.75" x14ac:dyDescent="0.25">
      <c r="A49" s="92" t="s">
        <v>219</v>
      </c>
      <c r="B49" s="87" t="s">
        <v>220</v>
      </c>
      <c r="C49" s="86" t="s">
        <v>221</v>
      </c>
      <c r="D49" s="93" t="s">
        <v>272</v>
      </c>
    </row>
    <row r="50" spans="1:5" ht="30" x14ac:dyDescent="0.25">
      <c r="A50" s="124" t="s">
        <v>273</v>
      </c>
      <c r="B50" s="84" t="s">
        <v>224</v>
      </c>
      <c r="C50" s="83"/>
      <c r="D50" s="97" t="s">
        <v>274</v>
      </c>
    </row>
    <row r="51" spans="1:5" ht="25.5" x14ac:dyDescent="0.2">
      <c r="A51" s="124" t="s">
        <v>275</v>
      </c>
      <c r="B51" s="84" t="s">
        <v>224</v>
      </c>
      <c r="C51" s="83" t="s">
        <v>225</v>
      </c>
    </row>
    <row r="52" spans="1:5" ht="30" customHeight="1" x14ac:dyDescent="0.2">
      <c r="A52" s="124" t="s">
        <v>276</v>
      </c>
      <c r="B52" s="84" t="s">
        <v>224</v>
      </c>
      <c r="C52" s="83" t="s">
        <v>225</v>
      </c>
    </row>
    <row r="53" spans="1:5" ht="30" customHeight="1" x14ac:dyDescent="0.2">
      <c r="A53" s="124" t="s">
        <v>277</v>
      </c>
      <c r="B53" s="84" t="s">
        <v>224</v>
      </c>
      <c r="C53" s="83"/>
    </row>
    <row r="54" spans="1:5" ht="25.5" x14ac:dyDescent="0.2">
      <c r="A54" s="124" t="s">
        <v>278</v>
      </c>
      <c r="B54" s="84" t="s">
        <v>224</v>
      </c>
      <c r="C54" s="83"/>
    </row>
    <row r="55" spans="1:5" ht="25.5" x14ac:dyDescent="0.2">
      <c r="A55" s="85" t="s">
        <v>279</v>
      </c>
      <c r="B55" s="84" t="s">
        <v>224</v>
      </c>
      <c r="C55" s="83" t="s">
        <v>225</v>
      </c>
    </row>
    <row r="56" spans="1:5" ht="25.15" customHeight="1" x14ac:dyDescent="0.2">
      <c r="A56" s="85" t="s">
        <v>280</v>
      </c>
      <c r="B56" s="84" t="s">
        <v>224</v>
      </c>
      <c r="C56" s="83" t="s">
        <v>225</v>
      </c>
    </row>
    <row r="57" spans="1:5" ht="25.15" customHeight="1" x14ac:dyDescent="0.2">
      <c r="A57" s="85" t="s">
        <v>281</v>
      </c>
      <c r="B57" s="84" t="s">
        <v>224</v>
      </c>
      <c r="C57" s="83" t="s">
        <v>225</v>
      </c>
    </row>
    <row r="58" spans="1:5" ht="25.5" x14ac:dyDescent="0.2">
      <c r="A58" s="91" t="s">
        <v>282</v>
      </c>
      <c r="B58" s="84" t="s">
        <v>224</v>
      </c>
      <c r="C58" s="83" t="s">
        <v>225</v>
      </c>
    </row>
    <row r="59" spans="1:5" ht="25.5" x14ac:dyDescent="0.2">
      <c r="A59" s="91" t="s">
        <v>283</v>
      </c>
      <c r="B59" s="84" t="s">
        <v>224</v>
      </c>
      <c r="C59" s="83"/>
      <c r="D59" s="121"/>
    </row>
    <row r="60" spans="1:5" ht="25.5" x14ac:dyDescent="0.2">
      <c r="A60" s="85" t="s">
        <v>284</v>
      </c>
      <c r="B60" s="84" t="s">
        <v>224</v>
      </c>
      <c r="C60" s="83" t="s">
        <v>225</v>
      </c>
    </row>
    <row r="61" spans="1:5" x14ac:dyDescent="0.2">
      <c r="A61" s="123"/>
      <c r="C61" s="98"/>
    </row>
    <row r="62" spans="1:5" ht="60" x14ac:dyDescent="0.25">
      <c r="A62" s="90" t="s">
        <v>285</v>
      </c>
      <c r="B62" s="89" t="s">
        <v>217</v>
      </c>
      <c r="C62" s="88"/>
      <c r="D62" s="78" t="s">
        <v>105</v>
      </c>
      <c r="E62" s="75" t="s">
        <v>286</v>
      </c>
    </row>
    <row r="63" spans="1:5" ht="105" x14ac:dyDescent="0.25">
      <c r="A63" s="92" t="s">
        <v>219</v>
      </c>
      <c r="B63" s="87" t="s">
        <v>220</v>
      </c>
      <c r="C63" s="86" t="s">
        <v>221</v>
      </c>
      <c r="D63" s="97" t="s">
        <v>287</v>
      </c>
      <c r="E63" s="2"/>
    </row>
    <row r="64" spans="1:5" ht="34.5" customHeight="1" x14ac:dyDescent="0.25">
      <c r="A64" s="124" t="s">
        <v>288</v>
      </c>
      <c r="B64" s="84" t="s">
        <v>224</v>
      </c>
      <c r="C64" s="83"/>
      <c r="D64" s="97" t="s">
        <v>289</v>
      </c>
    </row>
    <row r="65" spans="1:6" ht="25.5" x14ac:dyDescent="0.2">
      <c r="A65" s="91" t="s">
        <v>290</v>
      </c>
      <c r="B65" s="84" t="s">
        <v>224</v>
      </c>
      <c r="C65" s="83"/>
      <c r="F65" s="129"/>
    </row>
    <row r="66" spans="1:6" ht="25.5" x14ac:dyDescent="0.2">
      <c r="A66" s="91" t="s">
        <v>291</v>
      </c>
      <c r="B66" s="84" t="s">
        <v>224</v>
      </c>
      <c r="C66" s="83"/>
    </row>
    <row r="67" spans="1:6" ht="58.5" customHeight="1" x14ac:dyDescent="0.2">
      <c r="A67" s="91" t="s">
        <v>292</v>
      </c>
      <c r="B67" s="84" t="s">
        <v>224</v>
      </c>
      <c r="C67" s="83"/>
    </row>
    <row r="68" spans="1:6" ht="25.5" x14ac:dyDescent="0.2">
      <c r="A68" s="91" t="s">
        <v>293</v>
      </c>
      <c r="B68" s="84" t="s">
        <v>224</v>
      </c>
      <c r="C68" s="83"/>
    </row>
    <row r="69" spans="1:6" ht="25.5" x14ac:dyDescent="0.2">
      <c r="A69" s="91" t="s">
        <v>294</v>
      </c>
      <c r="B69" s="84" t="s">
        <v>224</v>
      </c>
      <c r="C69" s="83" t="s">
        <v>225</v>
      </c>
    </row>
    <row r="70" spans="1:6" ht="25.5" x14ac:dyDescent="0.2">
      <c r="A70" s="91" t="s">
        <v>295</v>
      </c>
      <c r="B70" s="84" t="s">
        <v>224</v>
      </c>
      <c r="C70" s="83" t="s">
        <v>225</v>
      </c>
    </row>
    <row r="71" spans="1:6" s="128" customFormat="1" ht="25.5" x14ac:dyDescent="0.2">
      <c r="A71" s="91" t="s">
        <v>296</v>
      </c>
      <c r="B71" s="84" t="s">
        <v>224</v>
      </c>
      <c r="C71" s="83"/>
      <c r="D71" s="75"/>
      <c r="E71" s="80"/>
    </row>
    <row r="72" spans="1:6" ht="25.5" x14ac:dyDescent="0.2">
      <c r="A72" s="91" t="s">
        <v>297</v>
      </c>
      <c r="B72" s="84" t="s">
        <v>224</v>
      </c>
      <c r="C72" s="83" t="s">
        <v>225</v>
      </c>
      <c r="D72" s="106"/>
    </row>
    <row r="73" spans="1:6" ht="38.25" x14ac:dyDescent="0.2">
      <c r="A73" s="91" t="s">
        <v>298</v>
      </c>
      <c r="B73" s="84" t="s">
        <v>224</v>
      </c>
      <c r="C73" s="83" t="s">
        <v>225</v>
      </c>
      <c r="D73" s="106"/>
    </row>
    <row r="74" spans="1:6" ht="29.25" customHeight="1" x14ac:dyDescent="0.2">
      <c r="A74" s="91" t="s">
        <v>299</v>
      </c>
      <c r="B74" s="84" t="s">
        <v>224</v>
      </c>
      <c r="C74" s="83" t="s">
        <v>225</v>
      </c>
      <c r="D74" s="106"/>
    </row>
    <row r="75" spans="1:6" ht="25.5" x14ac:dyDescent="0.2">
      <c r="A75" s="85" t="s">
        <v>300</v>
      </c>
      <c r="B75" s="84" t="s">
        <v>224</v>
      </c>
      <c r="C75" s="83" t="s">
        <v>225</v>
      </c>
    </row>
    <row r="76" spans="1:6" customFormat="1" ht="15" x14ac:dyDescent="0.25"/>
    <row r="77" spans="1:6" ht="51" x14ac:dyDescent="0.25">
      <c r="A77" s="90" t="s">
        <v>301</v>
      </c>
      <c r="B77" s="89" t="s">
        <v>217</v>
      </c>
      <c r="C77" s="88"/>
      <c r="D77" s="95" t="s">
        <v>302</v>
      </c>
      <c r="E77" s="75" t="s">
        <v>303</v>
      </c>
    </row>
    <row r="78" spans="1:6" ht="63.75" x14ac:dyDescent="0.25">
      <c r="A78" s="92" t="s">
        <v>219</v>
      </c>
      <c r="B78" s="87" t="s">
        <v>220</v>
      </c>
      <c r="C78" s="86" t="s">
        <v>221</v>
      </c>
      <c r="D78" s="97" t="s">
        <v>304</v>
      </c>
    </row>
    <row r="79" spans="1:6" ht="30" x14ac:dyDescent="0.25">
      <c r="A79" s="91" t="s">
        <v>305</v>
      </c>
      <c r="B79" s="84" t="s">
        <v>224</v>
      </c>
      <c r="C79" s="83" t="s">
        <v>225</v>
      </c>
      <c r="D79" s="97" t="s">
        <v>306</v>
      </c>
    </row>
    <row r="80" spans="1:6" ht="25.5" x14ac:dyDescent="0.2">
      <c r="A80" s="91" t="s">
        <v>307</v>
      </c>
      <c r="B80" s="84" t="s">
        <v>224</v>
      </c>
      <c r="C80" s="83"/>
    </row>
    <row r="81" spans="1:5" ht="25.5" x14ac:dyDescent="0.2">
      <c r="A81" s="91" t="s">
        <v>308</v>
      </c>
      <c r="B81" s="84" t="s">
        <v>224</v>
      </c>
      <c r="C81" s="83"/>
    </row>
    <row r="82" spans="1:5" ht="38.25" x14ac:dyDescent="0.2">
      <c r="A82" s="91" t="s">
        <v>309</v>
      </c>
      <c r="B82" s="84" t="s">
        <v>224</v>
      </c>
      <c r="C82" s="83"/>
    </row>
    <row r="83" spans="1:5" ht="25.5" x14ac:dyDescent="0.2">
      <c r="A83" s="91" t="s">
        <v>310</v>
      </c>
      <c r="B83" s="84" t="s">
        <v>224</v>
      </c>
      <c r="C83" s="83" t="s">
        <v>225</v>
      </c>
    </row>
    <row r="84" spans="1:5" ht="30.95" customHeight="1" x14ac:dyDescent="0.2">
      <c r="A84" s="91" t="s">
        <v>311</v>
      </c>
      <c r="B84" s="84" t="s">
        <v>224</v>
      </c>
      <c r="C84" s="83"/>
      <c r="D84" s="127"/>
    </row>
    <row r="85" spans="1:5" ht="25.5" x14ac:dyDescent="0.2">
      <c r="A85" s="91" t="s">
        <v>312</v>
      </c>
      <c r="B85" s="84" t="s">
        <v>224</v>
      </c>
      <c r="C85" s="83" t="s">
        <v>225</v>
      </c>
    </row>
    <row r="86" spans="1:5" ht="25.5" x14ac:dyDescent="0.2">
      <c r="A86" s="91" t="s">
        <v>313</v>
      </c>
      <c r="B86" s="84" t="s">
        <v>224</v>
      </c>
      <c r="C86" s="83" t="s">
        <v>225</v>
      </c>
    </row>
    <row r="87" spans="1:5" ht="25.5" x14ac:dyDescent="0.2">
      <c r="A87" s="85" t="s">
        <v>314</v>
      </c>
      <c r="B87" s="84" t="s">
        <v>224</v>
      </c>
      <c r="C87" s="83" t="s">
        <v>225</v>
      </c>
    </row>
    <row r="88" spans="1:5" x14ac:dyDescent="0.2">
      <c r="A88" s="123"/>
      <c r="C88" s="98"/>
    </row>
    <row r="89" spans="1:5" ht="51" x14ac:dyDescent="0.25">
      <c r="A89" s="90" t="s">
        <v>315</v>
      </c>
      <c r="B89" s="89" t="s">
        <v>217</v>
      </c>
      <c r="C89" s="88"/>
      <c r="D89" s="78" t="s">
        <v>109</v>
      </c>
    </row>
    <row r="90" spans="1:5" ht="63.75" x14ac:dyDescent="0.25">
      <c r="A90" s="92" t="s">
        <v>219</v>
      </c>
      <c r="B90" s="87" t="s">
        <v>220</v>
      </c>
      <c r="C90" s="86" t="s">
        <v>221</v>
      </c>
      <c r="D90" s="97" t="s">
        <v>316</v>
      </c>
    </row>
    <row r="91" spans="1:5" ht="63.75" x14ac:dyDescent="0.25">
      <c r="A91" s="124" t="s">
        <v>317</v>
      </c>
      <c r="B91" s="84" t="s">
        <v>224</v>
      </c>
      <c r="C91" s="83"/>
      <c r="D91" s="139" t="s">
        <v>318</v>
      </c>
      <c r="E91" s="75" t="s">
        <v>319</v>
      </c>
    </row>
    <row r="92" spans="1:5" ht="25.5" x14ac:dyDescent="0.2">
      <c r="A92" s="124" t="s">
        <v>320</v>
      </c>
      <c r="B92" s="84" t="s">
        <v>224</v>
      </c>
      <c r="C92" s="83"/>
    </row>
    <row r="93" spans="1:5" ht="25.5" x14ac:dyDescent="0.2">
      <c r="A93" s="91" t="s">
        <v>321</v>
      </c>
      <c r="B93" s="84" t="s">
        <v>224</v>
      </c>
      <c r="C93" s="83"/>
    </row>
    <row r="94" spans="1:5" ht="25.5" x14ac:dyDescent="0.2">
      <c r="A94" s="91" t="s">
        <v>322</v>
      </c>
      <c r="B94" s="84" t="s">
        <v>224</v>
      </c>
      <c r="C94" s="83"/>
    </row>
    <row r="95" spans="1:5" ht="38.25" x14ac:dyDescent="0.2">
      <c r="A95" s="91" t="s">
        <v>323</v>
      </c>
      <c r="B95" s="84" t="s">
        <v>224</v>
      </c>
      <c r="C95" s="83"/>
    </row>
    <row r="96" spans="1:5" ht="25.5" x14ac:dyDescent="0.2">
      <c r="A96" s="91" t="s">
        <v>324</v>
      </c>
      <c r="B96" s="84" t="s">
        <v>224</v>
      </c>
      <c r="C96" s="83"/>
    </row>
    <row r="97" spans="1:5" ht="29.25" customHeight="1" x14ac:dyDescent="0.2">
      <c r="A97" s="91" t="s">
        <v>325</v>
      </c>
      <c r="B97" s="84" t="s">
        <v>224</v>
      </c>
      <c r="C97" s="83" t="s">
        <v>225</v>
      </c>
      <c r="D97" s="126"/>
    </row>
    <row r="98" spans="1:5" ht="25.5" x14ac:dyDescent="0.2">
      <c r="A98" s="91" t="s">
        <v>326</v>
      </c>
      <c r="B98" s="84" t="s">
        <v>224</v>
      </c>
      <c r="C98" s="83" t="s">
        <v>225</v>
      </c>
    </row>
    <row r="99" spans="1:5" ht="25.5" x14ac:dyDescent="0.2">
      <c r="A99" s="91" t="s">
        <v>327</v>
      </c>
      <c r="B99" s="84" t="s">
        <v>224</v>
      </c>
      <c r="C99" s="83" t="s">
        <v>225</v>
      </c>
    </row>
    <row r="100" spans="1:5" ht="25.5" x14ac:dyDescent="0.2">
      <c r="A100" s="125" t="s">
        <v>296</v>
      </c>
      <c r="B100" s="84" t="s">
        <v>224</v>
      </c>
      <c r="C100" s="83"/>
    </row>
    <row r="101" spans="1:5" ht="25.5" x14ac:dyDescent="0.2">
      <c r="A101" s="91" t="s">
        <v>328</v>
      </c>
      <c r="B101" s="84" t="s">
        <v>224</v>
      </c>
      <c r="C101" s="83"/>
    </row>
    <row r="102" spans="1:5" ht="25.5" x14ac:dyDescent="0.2">
      <c r="A102" s="85" t="s">
        <v>329</v>
      </c>
      <c r="B102" s="84" t="s">
        <v>224</v>
      </c>
      <c r="C102" s="83" t="s">
        <v>225</v>
      </c>
    </row>
    <row r="103" spans="1:5" ht="15" x14ac:dyDescent="0.25">
      <c r="A103"/>
      <c r="B103"/>
      <c r="C103"/>
    </row>
    <row r="104" spans="1:5" ht="51" x14ac:dyDescent="0.25">
      <c r="A104" s="90" t="s">
        <v>330</v>
      </c>
      <c r="B104" s="89" t="s">
        <v>217</v>
      </c>
      <c r="C104" s="88"/>
      <c r="D104" s="78" t="s">
        <v>331</v>
      </c>
      <c r="E104" s="75"/>
    </row>
    <row r="105" spans="1:5" ht="63.75" x14ac:dyDescent="0.25">
      <c r="A105" s="92" t="s">
        <v>219</v>
      </c>
      <c r="B105" s="87" t="s">
        <v>220</v>
      </c>
      <c r="C105" s="86" t="s">
        <v>221</v>
      </c>
      <c r="D105" s="97" t="s">
        <v>332</v>
      </c>
    </row>
    <row r="106" spans="1:5" ht="60" x14ac:dyDescent="0.25">
      <c r="A106" s="124" t="s">
        <v>333</v>
      </c>
      <c r="B106" s="84" t="s">
        <v>224</v>
      </c>
      <c r="C106" s="83"/>
      <c r="D106" s="139" t="s">
        <v>334</v>
      </c>
      <c r="E106" s="75" t="s">
        <v>319</v>
      </c>
    </row>
    <row r="107" spans="1:5" ht="25.5" x14ac:dyDescent="0.2">
      <c r="A107" s="91" t="s">
        <v>321</v>
      </c>
      <c r="B107" s="84" t="s">
        <v>224</v>
      </c>
      <c r="C107" s="83"/>
    </row>
    <row r="108" spans="1:5" ht="25.5" x14ac:dyDescent="0.2">
      <c r="A108" s="91" t="s">
        <v>322</v>
      </c>
      <c r="B108" s="84" t="s">
        <v>224</v>
      </c>
      <c r="C108" s="83"/>
    </row>
    <row r="109" spans="1:5" ht="38.25" x14ac:dyDescent="0.2">
      <c r="A109" s="91" t="s">
        <v>323</v>
      </c>
      <c r="B109" s="84" t="s">
        <v>224</v>
      </c>
      <c r="C109" s="83"/>
    </row>
    <row r="110" spans="1:5" ht="25.5" x14ac:dyDescent="0.2">
      <c r="A110" s="91" t="s">
        <v>335</v>
      </c>
      <c r="B110" s="84" t="s">
        <v>224</v>
      </c>
      <c r="C110" s="83"/>
    </row>
    <row r="111" spans="1:5" ht="25.5" x14ac:dyDescent="0.2">
      <c r="A111" s="124" t="s">
        <v>336</v>
      </c>
      <c r="B111" s="84" t="s">
        <v>224</v>
      </c>
      <c r="C111" s="83"/>
    </row>
    <row r="112" spans="1:5" ht="25.5" x14ac:dyDescent="0.2">
      <c r="A112" s="91" t="s">
        <v>325</v>
      </c>
      <c r="B112" s="84" t="s">
        <v>224</v>
      </c>
      <c r="C112" s="83" t="s">
        <v>225</v>
      </c>
    </row>
    <row r="113" spans="1:4" ht="25.5" x14ac:dyDescent="0.2">
      <c r="A113" s="91" t="s">
        <v>326</v>
      </c>
      <c r="B113" s="84" t="s">
        <v>224</v>
      </c>
      <c r="C113" s="83" t="s">
        <v>225</v>
      </c>
    </row>
    <row r="114" spans="1:4" ht="25.5" x14ac:dyDescent="0.2">
      <c r="A114" s="91" t="s">
        <v>327</v>
      </c>
      <c r="B114" s="84" t="s">
        <v>224</v>
      </c>
      <c r="C114" s="83" t="s">
        <v>225</v>
      </c>
    </row>
    <row r="115" spans="1:4" ht="25.5" x14ac:dyDescent="0.2">
      <c r="A115" s="91" t="s">
        <v>337</v>
      </c>
      <c r="B115" s="84" t="s">
        <v>224</v>
      </c>
      <c r="C115" s="83"/>
    </row>
    <row r="116" spans="1:4" ht="25.5" x14ac:dyDescent="0.2">
      <c r="A116" s="85" t="s">
        <v>338</v>
      </c>
      <c r="B116" s="84" t="s">
        <v>224</v>
      </c>
      <c r="C116" s="83" t="s">
        <v>225</v>
      </c>
    </row>
    <row r="117" spans="1:4" ht="15" x14ac:dyDescent="0.25">
      <c r="A117"/>
      <c r="B117"/>
      <c r="C117"/>
    </row>
    <row r="118" spans="1:4" ht="45.75" customHeight="1" x14ac:dyDescent="0.25">
      <c r="A118" s="90" t="s">
        <v>339</v>
      </c>
      <c r="B118" s="89" t="s">
        <v>217</v>
      </c>
      <c r="C118" s="88"/>
      <c r="D118" s="78" t="s">
        <v>340</v>
      </c>
    </row>
    <row r="119" spans="1:4" ht="63.75" x14ac:dyDescent="0.25">
      <c r="A119" s="92" t="s">
        <v>219</v>
      </c>
      <c r="B119" s="87" t="s">
        <v>220</v>
      </c>
      <c r="C119" s="86" t="s">
        <v>221</v>
      </c>
      <c r="D119" s="154" t="s">
        <v>341</v>
      </c>
    </row>
    <row r="120" spans="1:4" ht="75" x14ac:dyDescent="0.25">
      <c r="A120" s="91" t="s">
        <v>342</v>
      </c>
      <c r="B120" s="84" t="s">
        <v>224</v>
      </c>
      <c r="C120" s="83"/>
      <c r="D120" s="97" t="s">
        <v>343</v>
      </c>
    </row>
    <row r="121" spans="1:4" ht="25.5" x14ac:dyDescent="0.2">
      <c r="A121" s="91" t="s">
        <v>344</v>
      </c>
      <c r="B121" s="84" t="s">
        <v>224</v>
      </c>
      <c r="C121" s="83"/>
    </row>
    <row r="122" spans="1:4" ht="25.5" x14ac:dyDescent="0.2">
      <c r="A122" s="91" t="s">
        <v>345</v>
      </c>
      <c r="B122" s="84" t="s">
        <v>224</v>
      </c>
      <c r="C122" s="83"/>
    </row>
    <row r="123" spans="1:4" ht="25.5" x14ac:dyDescent="0.2">
      <c r="A123" s="91" t="s">
        <v>346</v>
      </c>
      <c r="B123" s="84" t="s">
        <v>224</v>
      </c>
      <c r="C123" s="83"/>
    </row>
    <row r="124" spans="1:4" ht="25.5" x14ac:dyDescent="0.2">
      <c r="A124" s="85" t="s">
        <v>347</v>
      </c>
      <c r="B124" s="84" t="s">
        <v>224</v>
      </c>
      <c r="C124" s="83" t="s">
        <v>225</v>
      </c>
      <c r="D124" s="106"/>
    </row>
    <row r="125" spans="1:4" x14ac:dyDescent="0.2">
      <c r="A125" s="99"/>
      <c r="C125" s="98"/>
    </row>
    <row r="126" spans="1:4" x14ac:dyDescent="0.2">
      <c r="A126" s="99"/>
      <c r="C126" s="98"/>
    </row>
    <row r="127" spans="1:4" ht="51" x14ac:dyDescent="0.25">
      <c r="A127" s="90" t="s">
        <v>348</v>
      </c>
      <c r="B127" s="89" t="s">
        <v>217</v>
      </c>
      <c r="C127" s="88"/>
      <c r="D127" s="95" t="s">
        <v>115</v>
      </c>
    </row>
    <row r="128" spans="1:4" ht="63.75" x14ac:dyDescent="0.25">
      <c r="A128" s="92" t="s">
        <v>219</v>
      </c>
      <c r="B128" s="87" t="s">
        <v>220</v>
      </c>
      <c r="C128" s="86" t="s">
        <v>221</v>
      </c>
      <c r="D128" s="97" t="s">
        <v>349</v>
      </c>
    </row>
    <row r="129" spans="1:5" ht="45" x14ac:dyDescent="0.25">
      <c r="A129" s="91" t="s">
        <v>350</v>
      </c>
      <c r="B129" s="84" t="s">
        <v>224</v>
      </c>
      <c r="C129" s="83"/>
      <c r="D129" s="97" t="s">
        <v>351</v>
      </c>
      <c r="E129" s="149"/>
    </row>
    <row r="130" spans="1:5" ht="25.5" x14ac:dyDescent="0.2">
      <c r="A130" s="91" t="s">
        <v>352</v>
      </c>
      <c r="B130" s="84" t="s">
        <v>224</v>
      </c>
      <c r="C130" s="83" t="s">
        <v>225</v>
      </c>
      <c r="D130" s="148"/>
    </row>
    <row r="131" spans="1:5" ht="25.5" x14ac:dyDescent="0.2">
      <c r="A131" s="91" t="s">
        <v>353</v>
      </c>
      <c r="B131" s="84" t="s">
        <v>224</v>
      </c>
      <c r="C131" s="83"/>
      <c r="D131" s="106"/>
    </row>
    <row r="132" spans="1:5" ht="25.5" x14ac:dyDescent="0.2">
      <c r="A132" s="85" t="s">
        <v>354</v>
      </c>
      <c r="B132" s="84" t="s">
        <v>224</v>
      </c>
      <c r="C132" s="83" t="s">
        <v>225</v>
      </c>
    </row>
    <row r="133" spans="1:5" x14ac:dyDescent="0.2">
      <c r="A133" s="123"/>
      <c r="C133" s="98"/>
    </row>
    <row r="134" spans="1:5" ht="51" x14ac:dyDescent="0.25">
      <c r="A134" s="90" t="s">
        <v>355</v>
      </c>
      <c r="B134" s="89" t="s">
        <v>217</v>
      </c>
      <c r="C134" s="88"/>
      <c r="D134" s="78" t="s">
        <v>117</v>
      </c>
      <c r="E134" s="122" t="s">
        <v>356</v>
      </c>
    </row>
    <row r="135" spans="1:5" ht="63.75" x14ac:dyDescent="0.25">
      <c r="A135" s="92" t="s">
        <v>219</v>
      </c>
      <c r="B135" s="87" t="s">
        <v>220</v>
      </c>
      <c r="C135" s="86" t="s">
        <v>221</v>
      </c>
      <c r="D135" s="97" t="s">
        <v>357</v>
      </c>
    </row>
    <row r="136" spans="1:5" ht="30" x14ac:dyDescent="0.25">
      <c r="A136" s="91" t="s">
        <v>358</v>
      </c>
      <c r="B136" s="84" t="s">
        <v>224</v>
      </c>
      <c r="C136" s="83" t="s">
        <v>225</v>
      </c>
      <c r="D136" s="97" t="s">
        <v>359</v>
      </c>
    </row>
    <row r="137" spans="1:5" ht="25.5" x14ac:dyDescent="0.2">
      <c r="A137" s="91" t="s">
        <v>360</v>
      </c>
      <c r="B137" s="84" t="s">
        <v>224</v>
      </c>
      <c r="C137" s="83" t="s">
        <v>225</v>
      </c>
    </row>
    <row r="138" spans="1:5" ht="25.5" x14ac:dyDescent="0.2">
      <c r="A138" s="91" t="s">
        <v>361</v>
      </c>
      <c r="B138" s="84" t="s">
        <v>224</v>
      </c>
      <c r="C138" s="83" t="s">
        <v>225</v>
      </c>
    </row>
    <row r="139" spans="1:5" ht="25.5" x14ac:dyDescent="0.2">
      <c r="A139" s="91" t="s">
        <v>362</v>
      </c>
      <c r="B139" s="84" t="s">
        <v>224</v>
      </c>
      <c r="C139" s="83" t="s">
        <v>225</v>
      </c>
    </row>
    <row r="140" spans="1:5" ht="25.5" x14ac:dyDescent="0.2">
      <c r="A140" s="91" t="s">
        <v>363</v>
      </c>
      <c r="B140" s="84" t="s">
        <v>224</v>
      </c>
      <c r="C140" s="83" t="s">
        <v>225</v>
      </c>
    </row>
    <row r="141" spans="1:5" ht="25.5" x14ac:dyDescent="0.2">
      <c r="A141" s="91" t="s">
        <v>364</v>
      </c>
      <c r="B141" s="84" t="s">
        <v>224</v>
      </c>
      <c r="C141" s="83" t="s">
        <v>225</v>
      </c>
    </row>
    <row r="142" spans="1:5" ht="25.5" x14ac:dyDescent="0.2">
      <c r="A142" s="85" t="s">
        <v>365</v>
      </c>
      <c r="B142" s="84" t="s">
        <v>224</v>
      </c>
      <c r="C142" s="83" t="s">
        <v>225</v>
      </c>
      <c r="D142" s="121"/>
    </row>
    <row r="143" spans="1:5" x14ac:dyDescent="0.2">
      <c r="A143" s="99"/>
      <c r="C143" s="98"/>
    </row>
    <row r="144" spans="1:5" x14ac:dyDescent="0.2">
      <c r="A144" s="99"/>
      <c r="C144" s="98"/>
    </row>
    <row r="145" spans="1:5" ht="51" x14ac:dyDescent="0.25">
      <c r="A145" s="90" t="s">
        <v>366</v>
      </c>
      <c r="B145" s="89" t="s">
        <v>217</v>
      </c>
      <c r="C145" s="88"/>
      <c r="D145" s="147" t="s">
        <v>119</v>
      </c>
      <c r="E145" s="75" t="s">
        <v>367</v>
      </c>
    </row>
    <row r="146" spans="1:5" ht="90" x14ac:dyDescent="0.25">
      <c r="A146" s="92" t="s">
        <v>219</v>
      </c>
      <c r="B146" s="87" t="s">
        <v>220</v>
      </c>
      <c r="C146" s="86" t="s">
        <v>221</v>
      </c>
      <c r="D146" s="97" t="s">
        <v>368</v>
      </c>
    </row>
    <row r="147" spans="1:5" ht="30" x14ac:dyDescent="0.25">
      <c r="A147" s="91" t="s">
        <v>369</v>
      </c>
      <c r="B147" s="84" t="s">
        <v>224</v>
      </c>
      <c r="C147" s="83"/>
      <c r="D147" s="97" t="s">
        <v>370</v>
      </c>
    </row>
    <row r="148" spans="1:5" ht="25.5" x14ac:dyDescent="0.2">
      <c r="A148" s="91" t="s">
        <v>371</v>
      </c>
      <c r="B148" s="84" t="s">
        <v>224</v>
      </c>
      <c r="C148" s="83" t="s">
        <v>225</v>
      </c>
    </row>
    <row r="149" spans="1:5" ht="25.5" x14ac:dyDescent="0.2">
      <c r="A149" s="91" t="s">
        <v>372</v>
      </c>
      <c r="B149" s="84" t="s">
        <v>224</v>
      </c>
      <c r="C149" s="83"/>
    </row>
    <row r="150" spans="1:5" ht="25.5" x14ac:dyDescent="0.2">
      <c r="A150" s="91" t="s">
        <v>373</v>
      </c>
      <c r="B150" s="84" t="s">
        <v>224</v>
      </c>
      <c r="C150" s="83"/>
    </row>
    <row r="151" spans="1:5" ht="25.5" x14ac:dyDescent="0.2">
      <c r="A151" s="91" t="s">
        <v>374</v>
      </c>
      <c r="B151" s="84" t="s">
        <v>224</v>
      </c>
      <c r="C151" s="83"/>
    </row>
    <row r="152" spans="1:5" ht="25.5" x14ac:dyDescent="0.2">
      <c r="A152" s="91" t="s">
        <v>375</v>
      </c>
      <c r="B152" s="84" t="s">
        <v>224</v>
      </c>
      <c r="C152" s="83"/>
    </row>
    <row r="153" spans="1:5" ht="25.5" x14ac:dyDescent="0.2">
      <c r="A153" s="91" t="s">
        <v>376</v>
      </c>
      <c r="B153" s="84" t="s">
        <v>224</v>
      </c>
      <c r="C153" s="83"/>
    </row>
    <row r="154" spans="1:5" ht="25.5" x14ac:dyDescent="0.2">
      <c r="A154" s="91" t="s">
        <v>377</v>
      </c>
      <c r="B154" s="84" t="s">
        <v>224</v>
      </c>
      <c r="C154" s="83"/>
    </row>
    <row r="155" spans="1:5" ht="25.5" x14ac:dyDescent="0.2">
      <c r="A155" s="91" t="s">
        <v>378</v>
      </c>
      <c r="B155" s="84" t="s">
        <v>224</v>
      </c>
      <c r="C155" s="83"/>
    </row>
    <row r="156" spans="1:5" ht="25.5" x14ac:dyDescent="0.2">
      <c r="A156" s="91" t="s">
        <v>379</v>
      </c>
      <c r="B156" s="84" t="s">
        <v>224</v>
      </c>
      <c r="C156" s="83"/>
    </row>
    <row r="157" spans="1:5" ht="25.5" x14ac:dyDescent="0.2">
      <c r="A157" s="91" t="s">
        <v>380</v>
      </c>
      <c r="B157" s="84" t="s">
        <v>224</v>
      </c>
      <c r="C157" s="83"/>
    </row>
    <row r="158" spans="1:5" ht="25.5" x14ac:dyDescent="0.2">
      <c r="A158" s="91" t="s">
        <v>381</v>
      </c>
      <c r="B158" s="84" t="s">
        <v>224</v>
      </c>
      <c r="C158" s="83"/>
    </row>
    <row r="159" spans="1:5" ht="25.5" x14ac:dyDescent="0.2">
      <c r="A159" s="91" t="s">
        <v>382</v>
      </c>
      <c r="B159" s="84" t="s">
        <v>224</v>
      </c>
      <c r="C159" s="83"/>
    </row>
    <row r="160" spans="1:5" ht="38.25" customHeight="1" x14ac:dyDescent="0.2">
      <c r="A160" s="85" t="s">
        <v>383</v>
      </c>
      <c r="B160" s="84" t="s">
        <v>224</v>
      </c>
      <c r="C160" s="83" t="s">
        <v>225</v>
      </c>
      <c r="D160" s="121"/>
    </row>
    <row r="161" spans="1:4" x14ac:dyDescent="0.2">
      <c r="A161" s="99"/>
      <c r="C161" s="98"/>
    </row>
    <row r="162" spans="1:4" ht="75" x14ac:dyDescent="0.25">
      <c r="A162" s="90" t="s">
        <v>384</v>
      </c>
      <c r="B162" s="89" t="s">
        <v>217</v>
      </c>
      <c r="C162" s="88"/>
      <c r="D162" s="78" t="s">
        <v>121</v>
      </c>
    </row>
    <row r="163" spans="1:4" ht="63.75" x14ac:dyDescent="0.25">
      <c r="A163" s="92" t="s">
        <v>219</v>
      </c>
      <c r="B163" s="87" t="s">
        <v>220</v>
      </c>
      <c r="C163" s="86" t="s">
        <v>221</v>
      </c>
      <c r="D163" s="97" t="s">
        <v>385</v>
      </c>
    </row>
    <row r="164" spans="1:4" ht="45" x14ac:dyDescent="0.25">
      <c r="A164" s="91" t="s">
        <v>386</v>
      </c>
      <c r="B164" s="84" t="s">
        <v>224</v>
      </c>
      <c r="C164" s="83" t="s">
        <v>225</v>
      </c>
      <c r="D164" s="150" t="s">
        <v>387</v>
      </c>
    </row>
    <row r="165" spans="1:4" ht="25.5" x14ac:dyDescent="0.2">
      <c r="A165" s="91" t="s">
        <v>388</v>
      </c>
      <c r="B165" s="84" t="s">
        <v>224</v>
      </c>
      <c r="C165" s="83"/>
      <c r="D165" s="106"/>
    </row>
    <row r="166" spans="1:4" ht="25.5" x14ac:dyDescent="0.2">
      <c r="A166" s="91" t="s">
        <v>389</v>
      </c>
      <c r="B166" s="84" t="s">
        <v>224</v>
      </c>
      <c r="C166" s="83"/>
      <c r="D166" s="106"/>
    </row>
    <row r="167" spans="1:4" ht="25.5" x14ac:dyDescent="0.2">
      <c r="A167" s="91" t="s">
        <v>390</v>
      </c>
      <c r="B167" s="84" t="s">
        <v>224</v>
      </c>
      <c r="C167" s="83"/>
      <c r="D167" s="106"/>
    </row>
    <row r="168" spans="1:4" ht="25.5" x14ac:dyDescent="0.2">
      <c r="A168" s="85" t="s">
        <v>391</v>
      </c>
      <c r="B168" s="84" t="s">
        <v>224</v>
      </c>
      <c r="C168" s="83" t="s">
        <v>225</v>
      </c>
    </row>
    <row r="169" spans="1:4" x14ac:dyDescent="0.2">
      <c r="A169" s="109"/>
      <c r="B169" s="108"/>
      <c r="C169" s="107"/>
    </row>
    <row r="170" spans="1:4" ht="60" x14ac:dyDescent="0.25">
      <c r="A170" s="120" t="s">
        <v>392</v>
      </c>
      <c r="B170" s="119" t="s">
        <v>217</v>
      </c>
      <c r="C170" s="118"/>
      <c r="D170" s="95" t="s">
        <v>123</v>
      </c>
    </row>
    <row r="171" spans="1:4" ht="75" x14ac:dyDescent="0.25">
      <c r="A171" s="117" t="s">
        <v>219</v>
      </c>
      <c r="B171" s="116" t="s">
        <v>220</v>
      </c>
      <c r="C171" s="115" t="s">
        <v>393</v>
      </c>
      <c r="D171" s="97" t="s">
        <v>394</v>
      </c>
    </row>
    <row r="172" spans="1:4" ht="36" customHeight="1" x14ac:dyDescent="0.25">
      <c r="A172" s="113" t="s">
        <v>395</v>
      </c>
      <c r="B172" s="84" t="s">
        <v>224</v>
      </c>
      <c r="C172" s="111" t="s">
        <v>225</v>
      </c>
      <c r="D172" s="97" t="s">
        <v>396</v>
      </c>
    </row>
    <row r="173" spans="1:4" ht="25.5" x14ac:dyDescent="0.2">
      <c r="A173" s="113" t="s">
        <v>397</v>
      </c>
      <c r="B173" s="84" t="s">
        <v>224</v>
      </c>
      <c r="C173" s="114"/>
    </row>
    <row r="174" spans="1:4" ht="25.5" x14ac:dyDescent="0.2">
      <c r="A174" s="113" t="s">
        <v>398</v>
      </c>
      <c r="B174" s="84" t="s">
        <v>224</v>
      </c>
      <c r="C174" s="114"/>
    </row>
    <row r="175" spans="1:4" ht="25.5" x14ac:dyDescent="0.2">
      <c r="A175" s="113" t="s">
        <v>399</v>
      </c>
      <c r="B175" s="84" t="s">
        <v>224</v>
      </c>
      <c r="C175" s="114"/>
    </row>
    <row r="176" spans="1:4" ht="25.5" x14ac:dyDescent="0.2">
      <c r="A176" s="113" t="s">
        <v>400</v>
      </c>
      <c r="B176" s="84" t="s">
        <v>224</v>
      </c>
      <c r="C176" s="111" t="s">
        <v>225</v>
      </c>
    </row>
    <row r="177" spans="1:4" ht="25.5" x14ac:dyDescent="0.2">
      <c r="A177" s="112" t="s">
        <v>401</v>
      </c>
      <c r="B177" s="84" t="s">
        <v>224</v>
      </c>
      <c r="C177" s="111" t="s">
        <v>225</v>
      </c>
    </row>
    <row r="178" spans="1:4" x14ac:dyDescent="0.2">
      <c r="A178" s="99"/>
      <c r="C178" s="98"/>
    </row>
    <row r="179" spans="1:4" x14ac:dyDescent="0.2">
      <c r="A179" s="99"/>
      <c r="C179" s="98"/>
    </row>
    <row r="180" spans="1:4" ht="51" x14ac:dyDescent="0.25">
      <c r="A180" s="90" t="s">
        <v>402</v>
      </c>
      <c r="B180" s="89" t="s">
        <v>217</v>
      </c>
      <c r="C180" s="88"/>
      <c r="D180" s="95" t="s">
        <v>403</v>
      </c>
    </row>
    <row r="181" spans="1:4" ht="63.75" x14ac:dyDescent="0.25">
      <c r="A181" s="92" t="s">
        <v>219</v>
      </c>
      <c r="B181" s="87" t="s">
        <v>220</v>
      </c>
      <c r="C181" s="86" t="s">
        <v>221</v>
      </c>
      <c r="D181" s="150" t="s">
        <v>404</v>
      </c>
    </row>
    <row r="182" spans="1:4" ht="60" x14ac:dyDescent="0.25">
      <c r="A182" s="91" t="s">
        <v>405</v>
      </c>
      <c r="B182" s="84" t="s">
        <v>224</v>
      </c>
      <c r="C182" s="83" t="s">
        <v>225</v>
      </c>
      <c r="D182" s="93" t="s">
        <v>406</v>
      </c>
    </row>
    <row r="183" spans="1:4" ht="25.5" x14ac:dyDescent="0.2">
      <c r="A183" s="91" t="s">
        <v>407</v>
      </c>
      <c r="B183" s="84" t="s">
        <v>224</v>
      </c>
      <c r="C183" s="83" t="s">
        <v>225</v>
      </c>
    </row>
    <row r="184" spans="1:4" ht="25.5" x14ac:dyDescent="0.2">
      <c r="A184" s="91" t="s">
        <v>408</v>
      </c>
      <c r="B184" s="84" t="s">
        <v>224</v>
      </c>
      <c r="C184" s="83" t="s">
        <v>225</v>
      </c>
    </row>
    <row r="185" spans="1:4" ht="25.5" x14ac:dyDescent="0.2">
      <c r="A185" s="91" t="s">
        <v>409</v>
      </c>
      <c r="B185" s="84" t="s">
        <v>224</v>
      </c>
      <c r="C185" s="83" t="s">
        <v>225</v>
      </c>
    </row>
    <row r="186" spans="1:4" x14ac:dyDescent="0.2">
      <c r="A186" s="91" t="s">
        <v>410</v>
      </c>
      <c r="B186" s="84"/>
      <c r="C186" s="83"/>
    </row>
    <row r="187" spans="1:4" ht="25.5" x14ac:dyDescent="0.2">
      <c r="A187" s="91" t="s">
        <v>411</v>
      </c>
      <c r="B187" s="84" t="s">
        <v>224</v>
      </c>
      <c r="C187" s="83"/>
    </row>
    <row r="188" spans="1:4" ht="25.5" x14ac:dyDescent="0.2">
      <c r="A188" s="91" t="s">
        <v>412</v>
      </c>
      <c r="B188" s="84" t="s">
        <v>224</v>
      </c>
      <c r="C188" s="83" t="s">
        <v>225</v>
      </c>
    </row>
    <row r="189" spans="1:4" ht="25.5" x14ac:dyDescent="0.2">
      <c r="A189" s="91" t="s">
        <v>413</v>
      </c>
      <c r="B189" s="84" t="s">
        <v>224</v>
      </c>
      <c r="C189" s="83" t="s">
        <v>225</v>
      </c>
    </row>
    <row r="190" spans="1:4" ht="25.5" x14ac:dyDescent="0.2">
      <c r="A190" s="85" t="s">
        <v>414</v>
      </c>
      <c r="B190" s="84" t="s">
        <v>224</v>
      </c>
      <c r="C190" s="83" t="s">
        <v>225</v>
      </c>
    </row>
    <row r="191" spans="1:4" x14ac:dyDescent="0.2">
      <c r="A191" s="99"/>
      <c r="C191" s="98"/>
    </row>
    <row r="192" spans="1:4" ht="60" x14ac:dyDescent="0.25">
      <c r="A192" s="90" t="s">
        <v>415</v>
      </c>
      <c r="B192" s="89" t="s">
        <v>217</v>
      </c>
      <c r="C192" s="88"/>
      <c r="D192" s="95" t="s">
        <v>416</v>
      </c>
    </row>
    <row r="193" spans="1:9" ht="63.75" x14ac:dyDescent="0.25">
      <c r="A193" s="92" t="s">
        <v>219</v>
      </c>
      <c r="B193" s="87" t="s">
        <v>220</v>
      </c>
      <c r="C193" s="86" t="s">
        <v>221</v>
      </c>
      <c r="D193" s="150" t="s">
        <v>417</v>
      </c>
    </row>
    <row r="194" spans="1:9" ht="25.5" x14ac:dyDescent="0.25">
      <c r="A194" s="91" t="s">
        <v>418</v>
      </c>
      <c r="B194" s="84" t="s">
        <v>224</v>
      </c>
      <c r="C194" s="83" t="s">
        <v>225</v>
      </c>
      <c r="D194" s="97" t="s">
        <v>419</v>
      </c>
    </row>
    <row r="195" spans="1:9" ht="25.5" x14ac:dyDescent="0.2">
      <c r="A195" s="91" t="s">
        <v>420</v>
      </c>
      <c r="B195" s="84" t="s">
        <v>224</v>
      </c>
      <c r="C195" s="83"/>
    </row>
    <row r="196" spans="1:9" ht="38.25" x14ac:dyDescent="0.2">
      <c r="A196" s="91" t="s">
        <v>421</v>
      </c>
      <c r="B196" s="84" t="s">
        <v>224</v>
      </c>
      <c r="C196" s="83"/>
    </row>
    <row r="197" spans="1:9" ht="25.5" x14ac:dyDescent="0.2">
      <c r="A197" s="91" t="s">
        <v>422</v>
      </c>
      <c r="B197" s="84" t="s">
        <v>224</v>
      </c>
      <c r="C197" s="83"/>
    </row>
    <row r="198" spans="1:9" ht="25.5" x14ac:dyDescent="0.2">
      <c r="A198" s="91" t="s">
        <v>423</v>
      </c>
      <c r="B198" s="84" t="s">
        <v>224</v>
      </c>
      <c r="C198" s="83" t="s">
        <v>225</v>
      </c>
    </row>
    <row r="199" spans="1:9" ht="25.5" x14ac:dyDescent="0.2">
      <c r="A199" s="91" t="s">
        <v>424</v>
      </c>
      <c r="B199" s="84" t="s">
        <v>224</v>
      </c>
      <c r="C199" s="83"/>
    </row>
    <row r="200" spans="1:9" ht="25.5" x14ac:dyDescent="0.2">
      <c r="A200" s="91" t="s">
        <v>425</v>
      </c>
      <c r="B200" s="84" t="s">
        <v>224</v>
      </c>
      <c r="C200" s="83" t="s">
        <v>225</v>
      </c>
    </row>
    <row r="201" spans="1:9" ht="25.5" x14ac:dyDescent="0.2">
      <c r="A201" s="85" t="s">
        <v>426</v>
      </c>
      <c r="B201" s="84" t="s">
        <v>224</v>
      </c>
      <c r="C201" s="83" t="s">
        <v>225</v>
      </c>
    </row>
    <row r="202" spans="1:9" x14ac:dyDescent="0.2">
      <c r="A202" s="99"/>
      <c r="C202" s="98"/>
    </row>
    <row r="203" spans="1:9" ht="51" x14ac:dyDescent="0.25">
      <c r="A203" s="90" t="s">
        <v>427</v>
      </c>
      <c r="B203" s="89" t="s">
        <v>217</v>
      </c>
      <c r="C203" s="88"/>
      <c r="D203" s="78" t="s">
        <v>129</v>
      </c>
    </row>
    <row r="204" spans="1:9" ht="63.75" x14ac:dyDescent="0.25">
      <c r="A204" s="92" t="s">
        <v>219</v>
      </c>
      <c r="B204" s="87" t="s">
        <v>220</v>
      </c>
      <c r="C204" s="86" t="s">
        <v>221</v>
      </c>
      <c r="D204" s="150" t="s">
        <v>428</v>
      </c>
    </row>
    <row r="205" spans="1:9" ht="90" x14ac:dyDescent="0.25">
      <c r="A205" s="91" t="s">
        <v>429</v>
      </c>
      <c r="B205" s="84" t="s">
        <v>224</v>
      </c>
      <c r="C205" s="83"/>
      <c r="D205" s="150" t="s">
        <v>430</v>
      </c>
      <c r="I205" s="110"/>
    </row>
    <row r="206" spans="1:9" ht="25.5" x14ac:dyDescent="0.2">
      <c r="A206" s="91" t="s">
        <v>431</v>
      </c>
      <c r="B206" s="84" t="s">
        <v>224</v>
      </c>
      <c r="C206" s="83"/>
    </row>
    <row r="207" spans="1:9" ht="25.5" x14ac:dyDescent="0.2">
      <c r="A207" s="91" t="s">
        <v>432</v>
      </c>
      <c r="B207" s="84" t="s">
        <v>224</v>
      </c>
      <c r="C207" s="83"/>
    </row>
    <row r="208" spans="1:9" ht="25.5" x14ac:dyDescent="0.2">
      <c r="A208" s="85" t="s">
        <v>433</v>
      </c>
      <c r="B208" s="84" t="s">
        <v>224</v>
      </c>
      <c r="C208" s="83" t="s">
        <v>225</v>
      </c>
    </row>
    <row r="209" spans="1:5" x14ac:dyDescent="0.2">
      <c r="A209" s="109"/>
      <c r="B209" s="108"/>
      <c r="C209" s="107"/>
    </row>
    <row r="210" spans="1:5" ht="51" x14ac:dyDescent="0.2">
      <c r="A210" s="90" t="s">
        <v>434</v>
      </c>
      <c r="B210" s="89" t="s">
        <v>217</v>
      </c>
      <c r="C210" s="88"/>
    </row>
    <row r="211" spans="1:5" ht="63.75" x14ac:dyDescent="0.25">
      <c r="A211" s="92" t="s">
        <v>219</v>
      </c>
      <c r="B211" s="87" t="s">
        <v>220</v>
      </c>
      <c r="C211" s="86" t="s">
        <v>221</v>
      </c>
      <c r="D211" s="94" t="s">
        <v>435</v>
      </c>
    </row>
    <row r="212" spans="1:5" ht="30" x14ac:dyDescent="0.25">
      <c r="A212" s="91" t="s">
        <v>436</v>
      </c>
      <c r="B212" s="84" t="s">
        <v>224</v>
      </c>
      <c r="C212" s="83" t="s">
        <v>225</v>
      </c>
      <c r="D212" s="93" t="s">
        <v>131</v>
      </c>
    </row>
    <row r="213" spans="1:5" ht="90" x14ac:dyDescent="0.25">
      <c r="A213" s="91" t="s">
        <v>437</v>
      </c>
      <c r="B213" s="84" t="s">
        <v>224</v>
      </c>
      <c r="C213" s="83" t="s">
        <v>225</v>
      </c>
      <c r="D213" s="97" t="s">
        <v>438</v>
      </c>
      <c r="E213" s="139"/>
    </row>
    <row r="214" spans="1:5" ht="25.5" x14ac:dyDescent="0.2">
      <c r="A214" s="91" t="s">
        <v>439</v>
      </c>
      <c r="B214" s="84" t="s">
        <v>224</v>
      </c>
      <c r="C214" s="83" t="s">
        <v>225</v>
      </c>
      <c r="E214" s="75" t="s">
        <v>440</v>
      </c>
    </row>
    <row r="215" spans="1:5" ht="25.5" x14ac:dyDescent="0.2">
      <c r="A215" s="91" t="s">
        <v>441</v>
      </c>
      <c r="B215" s="84" t="s">
        <v>224</v>
      </c>
      <c r="C215" s="83"/>
    </row>
    <row r="216" spans="1:5" ht="25.5" x14ac:dyDescent="0.2">
      <c r="A216" s="91" t="s">
        <v>442</v>
      </c>
      <c r="B216" s="84" t="s">
        <v>224</v>
      </c>
      <c r="C216" s="83"/>
    </row>
    <row r="217" spans="1:5" ht="25.5" x14ac:dyDescent="0.2">
      <c r="A217" s="91" t="s">
        <v>443</v>
      </c>
      <c r="B217" s="84" t="s">
        <v>224</v>
      </c>
      <c r="C217" s="83" t="s">
        <v>225</v>
      </c>
    </row>
    <row r="218" spans="1:5" ht="25.5" x14ac:dyDescent="0.2">
      <c r="A218" s="85" t="s">
        <v>444</v>
      </c>
      <c r="B218" s="84" t="s">
        <v>224</v>
      </c>
      <c r="C218" s="83" t="s">
        <v>225</v>
      </c>
    </row>
    <row r="219" spans="1:5" customFormat="1" ht="15" x14ac:dyDescent="0.25">
      <c r="A219" s="99"/>
      <c r="B219" s="80"/>
      <c r="C219" s="98"/>
      <c r="D219" s="75"/>
    </row>
    <row r="220" spans="1:5" customFormat="1" ht="51" x14ac:dyDescent="0.25">
      <c r="A220" s="90" t="s">
        <v>445</v>
      </c>
      <c r="B220" s="89" t="s">
        <v>217</v>
      </c>
      <c r="C220" s="88"/>
      <c r="D220" s="78" t="s">
        <v>133</v>
      </c>
    </row>
    <row r="221" spans="1:5" customFormat="1" ht="75" x14ac:dyDescent="0.25">
      <c r="A221" s="92" t="s">
        <v>219</v>
      </c>
      <c r="B221" s="87" t="s">
        <v>220</v>
      </c>
      <c r="C221" s="86" t="s">
        <v>221</v>
      </c>
      <c r="D221" s="97" t="s">
        <v>446</v>
      </c>
    </row>
    <row r="222" spans="1:5" customFormat="1" ht="30" x14ac:dyDescent="0.25">
      <c r="A222" s="91" t="s">
        <v>447</v>
      </c>
      <c r="B222" s="84" t="s">
        <v>224</v>
      </c>
      <c r="C222" s="83" t="s">
        <v>225</v>
      </c>
      <c r="D222" s="97" t="s">
        <v>448</v>
      </c>
    </row>
    <row r="223" spans="1:5" customFormat="1" ht="25.5" x14ac:dyDescent="0.25">
      <c r="A223" s="91" t="s">
        <v>449</v>
      </c>
      <c r="B223" s="84" t="s">
        <v>224</v>
      </c>
      <c r="C223" s="83" t="s">
        <v>225</v>
      </c>
      <c r="D223" s="75"/>
    </row>
    <row r="224" spans="1:5" customFormat="1" ht="25.5" x14ac:dyDescent="0.25">
      <c r="A224" s="85" t="s">
        <v>444</v>
      </c>
      <c r="B224" s="84" t="s">
        <v>224</v>
      </c>
      <c r="C224" s="83" t="s">
        <v>225</v>
      </c>
      <c r="D224" s="75"/>
    </row>
    <row r="225" spans="1:5" customFormat="1" ht="15" x14ac:dyDescent="0.25">
      <c r="A225" s="99"/>
      <c r="B225" s="80"/>
      <c r="C225" s="98"/>
      <c r="D225" s="75"/>
    </row>
    <row r="226" spans="1:5" ht="51" x14ac:dyDescent="0.25">
      <c r="A226" s="90" t="s">
        <v>450</v>
      </c>
      <c r="B226" s="89" t="s">
        <v>217</v>
      </c>
      <c r="C226" s="88"/>
      <c r="D226" s="147" t="s">
        <v>135</v>
      </c>
      <c r="E226" s="151"/>
    </row>
    <row r="227" spans="1:5" ht="72.400000000000006" customHeight="1" x14ac:dyDescent="0.25">
      <c r="A227" s="92" t="s">
        <v>219</v>
      </c>
      <c r="B227" s="87" t="s">
        <v>220</v>
      </c>
      <c r="C227" s="86" t="s">
        <v>221</v>
      </c>
      <c r="D227" s="97" t="s">
        <v>451</v>
      </c>
    </row>
    <row r="228" spans="1:5" ht="60" x14ac:dyDescent="0.25">
      <c r="A228" s="91" t="s">
        <v>452</v>
      </c>
      <c r="B228" s="84" t="s">
        <v>224</v>
      </c>
      <c r="C228" s="83" t="s">
        <v>225</v>
      </c>
      <c r="D228" s="97" t="s">
        <v>453</v>
      </c>
    </row>
    <row r="229" spans="1:5" ht="25.5" x14ac:dyDescent="0.2">
      <c r="A229" s="91" t="s">
        <v>454</v>
      </c>
      <c r="B229" s="84" t="s">
        <v>224</v>
      </c>
      <c r="C229" s="83"/>
    </row>
    <row r="230" spans="1:5" ht="25.5" x14ac:dyDescent="0.2">
      <c r="A230" s="91" t="s">
        <v>455</v>
      </c>
      <c r="B230" s="84" t="s">
        <v>224</v>
      </c>
      <c r="C230" s="83"/>
    </row>
    <row r="231" spans="1:5" ht="25.5" x14ac:dyDescent="0.2">
      <c r="A231" s="91" t="s">
        <v>456</v>
      </c>
      <c r="B231" s="84" t="s">
        <v>224</v>
      </c>
      <c r="C231" s="83"/>
    </row>
    <row r="232" spans="1:5" ht="25.5" x14ac:dyDescent="0.2">
      <c r="A232" s="91" t="s">
        <v>457</v>
      </c>
      <c r="B232" s="84" t="s">
        <v>224</v>
      </c>
      <c r="C232" s="83"/>
    </row>
    <row r="233" spans="1:5" ht="25.5" x14ac:dyDescent="0.2">
      <c r="A233" s="91" t="s">
        <v>458</v>
      </c>
      <c r="B233" s="84" t="s">
        <v>224</v>
      </c>
      <c r="C233" s="83"/>
      <c r="D233" s="106"/>
    </row>
    <row r="234" spans="1:5" ht="25.5" x14ac:dyDescent="0.2">
      <c r="A234" s="91" t="s">
        <v>459</v>
      </c>
      <c r="B234" s="84" t="s">
        <v>224</v>
      </c>
      <c r="C234" s="83"/>
    </row>
    <row r="235" spans="1:5" ht="25.5" x14ac:dyDescent="0.2">
      <c r="A235" s="85" t="s">
        <v>460</v>
      </c>
      <c r="B235" s="84" t="s">
        <v>224</v>
      </c>
      <c r="C235" s="83" t="s">
        <v>225</v>
      </c>
    </row>
    <row r="236" spans="1:5" ht="15" x14ac:dyDescent="0.25">
      <c r="A236"/>
      <c r="B236"/>
      <c r="C236"/>
      <c r="D236"/>
    </row>
    <row r="237" spans="1:5" ht="51" x14ac:dyDescent="0.25">
      <c r="A237" s="90" t="s">
        <v>461</v>
      </c>
      <c r="B237" s="89" t="s">
        <v>217</v>
      </c>
      <c r="C237" s="88"/>
      <c r="D237" s="147" t="s">
        <v>462</v>
      </c>
    </row>
    <row r="238" spans="1:5" ht="63.75" x14ac:dyDescent="0.25">
      <c r="A238" s="92" t="s">
        <v>219</v>
      </c>
      <c r="B238" s="87" t="s">
        <v>220</v>
      </c>
      <c r="C238" s="86" t="s">
        <v>221</v>
      </c>
      <c r="D238" s="97" t="s">
        <v>463</v>
      </c>
    </row>
    <row r="239" spans="1:5" ht="30" x14ac:dyDescent="0.25">
      <c r="A239" s="91" t="s">
        <v>464</v>
      </c>
      <c r="B239" s="84" t="s">
        <v>224</v>
      </c>
      <c r="C239" s="83" t="s">
        <v>225</v>
      </c>
      <c r="D239" s="93" t="s">
        <v>465</v>
      </c>
    </row>
    <row r="240" spans="1:5" ht="25.5" x14ac:dyDescent="0.2">
      <c r="A240" s="91" t="s">
        <v>466</v>
      </c>
      <c r="B240" s="84" t="s">
        <v>224</v>
      </c>
      <c r="C240" s="83"/>
      <c r="D240" s="105"/>
    </row>
    <row r="241" spans="1:4" ht="25.5" x14ac:dyDescent="0.2">
      <c r="A241" s="91" t="s">
        <v>467</v>
      </c>
      <c r="B241" s="84" t="s">
        <v>224</v>
      </c>
      <c r="C241" s="83"/>
      <c r="D241" s="105"/>
    </row>
    <row r="242" spans="1:4" ht="25.5" x14ac:dyDescent="0.2">
      <c r="A242" s="91" t="s">
        <v>468</v>
      </c>
      <c r="B242" s="84" t="s">
        <v>224</v>
      </c>
      <c r="C242" s="83"/>
      <c r="D242" s="105"/>
    </row>
    <row r="243" spans="1:4" customFormat="1" ht="25.5" x14ac:dyDescent="0.25">
      <c r="A243" s="91" t="s">
        <v>469</v>
      </c>
      <c r="B243" s="84" t="s">
        <v>224</v>
      </c>
      <c r="C243" s="83"/>
      <c r="D243" s="75"/>
    </row>
    <row r="244" spans="1:4" customFormat="1" ht="25.5" x14ac:dyDescent="0.25">
      <c r="A244" s="91" t="s">
        <v>470</v>
      </c>
      <c r="B244" s="84" t="s">
        <v>224</v>
      </c>
      <c r="C244" s="83"/>
      <c r="D244" s="75"/>
    </row>
    <row r="245" spans="1:4" customFormat="1" ht="25.5" x14ac:dyDescent="0.25">
      <c r="A245" s="102" t="s">
        <v>471</v>
      </c>
      <c r="B245" s="101" t="s">
        <v>224</v>
      </c>
      <c r="C245" s="100" t="s">
        <v>225</v>
      </c>
      <c r="D245" s="75"/>
    </row>
    <row r="246" spans="1:4" customFormat="1" ht="15" x14ac:dyDescent="0.25">
      <c r="A246" s="81"/>
      <c r="B246" s="80"/>
      <c r="C246" s="80"/>
      <c r="D246" s="75"/>
    </row>
    <row r="247" spans="1:4" ht="15" x14ac:dyDescent="0.25">
      <c r="A247"/>
      <c r="B247"/>
      <c r="C247"/>
      <c r="D247"/>
    </row>
    <row r="248" spans="1:4" ht="51" x14ac:dyDescent="0.25">
      <c r="A248" s="90" t="s">
        <v>472</v>
      </c>
      <c r="B248" s="89" t="s">
        <v>217</v>
      </c>
      <c r="C248" s="88"/>
      <c r="D248" s="94" t="s">
        <v>139</v>
      </c>
    </row>
    <row r="249" spans="1:4" ht="63.75" x14ac:dyDescent="0.25">
      <c r="A249" s="92" t="s">
        <v>219</v>
      </c>
      <c r="B249" s="87" t="s">
        <v>220</v>
      </c>
      <c r="C249" s="86" t="s">
        <v>221</v>
      </c>
      <c r="D249" s="93" t="s">
        <v>473</v>
      </c>
    </row>
    <row r="250" spans="1:4" ht="30" x14ac:dyDescent="0.25">
      <c r="A250" s="91" t="s">
        <v>474</v>
      </c>
      <c r="B250" s="84" t="s">
        <v>224</v>
      </c>
      <c r="C250" s="83" t="s">
        <v>225</v>
      </c>
      <c r="D250" s="97" t="s">
        <v>475</v>
      </c>
    </row>
    <row r="251" spans="1:4" ht="60" x14ac:dyDescent="0.25">
      <c r="A251" s="91" t="s">
        <v>476</v>
      </c>
      <c r="B251" s="84" t="s">
        <v>224</v>
      </c>
      <c r="C251" s="83" t="s">
        <v>225</v>
      </c>
      <c r="D251" s="97" t="s">
        <v>477</v>
      </c>
    </row>
    <row r="252" spans="1:4" ht="25.5" x14ac:dyDescent="0.25">
      <c r="A252" s="91" t="s">
        <v>478</v>
      </c>
      <c r="B252" s="84" t="s">
        <v>224</v>
      </c>
      <c r="C252" s="83"/>
      <c r="D252"/>
    </row>
    <row r="253" spans="1:4" ht="25.5" x14ac:dyDescent="0.25">
      <c r="A253" s="91" t="s">
        <v>479</v>
      </c>
      <c r="B253" s="84" t="s">
        <v>224</v>
      </c>
      <c r="C253" s="83"/>
      <c r="D253"/>
    </row>
    <row r="254" spans="1:4" ht="25.5" x14ac:dyDescent="0.25">
      <c r="A254" s="91" t="s">
        <v>469</v>
      </c>
      <c r="B254" s="84" t="s">
        <v>224</v>
      </c>
      <c r="C254" s="83"/>
      <c r="D254"/>
    </row>
    <row r="255" spans="1:4" ht="25.5" x14ac:dyDescent="0.2">
      <c r="A255" s="104" t="s">
        <v>480</v>
      </c>
      <c r="B255" s="84" t="s">
        <v>224</v>
      </c>
      <c r="C255" s="103"/>
    </row>
    <row r="256" spans="1:4" ht="25.5" x14ac:dyDescent="0.2">
      <c r="A256" s="102" t="s">
        <v>481</v>
      </c>
      <c r="B256" s="101" t="s">
        <v>224</v>
      </c>
      <c r="C256" s="100" t="s">
        <v>225</v>
      </c>
    </row>
    <row r="257" spans="1:4" ht="15" x14ac:dyDescent="0.25">
      <c r="A257"/>
      <c r="B257"/>
      <c r="C257"/>
    </row>
    <row r="258" spans="1:4" ht="75" x14ac:dyDescent="0.25">
      <c r="A258" s="90" t="s">
        <v>482</v>
      </c>
      <c r="B258" s="89" t="s">
        <v>217</v>
      </c>
      <c r="C258" s="88"/>
      <c r="D258" s="95" t="s">
        <v>141</v>
      </c>
    </row>
    <row r="259" spans="1:4" ht="63.75" x14ac:dyDescent="0.25">
      <c r="A259" s="92" t="s">
        <v>219</v>
      </c>
      <c r="B259" s="87" t="s">
        <v>220</v>
      </c>
      <c r="C259" s="86" t="s">
        <v>221</v>
      </c>
      <c r="D259" s="97" t="s">
        <v>483</v>
      </c>
    </row>
    <row r="260" spans="1:4" ht="30" x14ac:dyDescent="0.25">
      <c r="A260" s="91" t="s">
        <v>484</v>
      </c>
      <c r="B260" s="84" t="s">
        <v>224</v>
      </c>
      <c r="C260" s="83" t="s">
        <v>225</v>
      </c>
      <c r="D260" s="138" t="s">
        <v>485</v>
      </c>
    </row>
    <row r="261" spans="1:4" ht="25.5" x14ac:dyDescent="0.2">
      <c r="A261" s="91" t="s">
        <v>486</v>
      </c>
      <c r="B261" s="84" t="s">
        <v>224</v>
      </c>
      <c r="C261" s="83" t="s">
        <v>225</v>
      </c>
    </row>
    <row r="262" spans="1:4" ht="25.5" x14ac:dyDescent="0.2">
      <c r="A262" s="91" t="s">
        <v>487</v>
      </c>
      <c r="B262" s="84" t="s">
        <v>224</v>
      </c>
      <c r="C262" s="83"/>
    </row>
    <row r="263" spans="1:4" ht="25.5" x14ac:dyDescent="0.2">
      <c r="A263" s="85" t="s">
        <v>488</v>
      </c>
      <c r="B263" s="84" t="s">
        <v>224</v>
      </c>
      <c r="C263" s="83" t="s">
        <v>225</v>
      </c>
    </row>
    <row r="264" spans="1:4" x14ac:dyDescent="0.2">
      <c r="A264" s="99"/>
      <c r="C264" s="98"/>
    </row>
    <row r="265" spans="1:4" ht="51" x14ac:dyDescent="0.25">
      <c r="A265" s="90" t="s">
        <v>489</v>
      </c>
      <c r="B265" s="89" t="s">
        <v>217</v>
      </c>
      <c r="C265" s="88"/>
      <c r="D265" s="78" t="s">
        <v>143</v>
      </c>
    </row>
    <row r="266" spans="1:4" ht="63.75" x14ac:dyDescent="0.25">
      <c r="A266" s="92" t="s">
        <v>219</v>
      </c>
      <c r="B266" s="87" t="s">
        <v>220</v>
      </c>
      <c r="C266" s="86" t="s">
        <v>221</v>
      </c>
      <c r="D266" s="97" t="s">
        <v>490</v>
      </c>
    </row>
    <row r="267" spans="1:4" ht="30" x14ac:dyDescent="0.25">
      <c r="A267" s="91" t="s">
        <v>491</v>
      </c>
      <c r="B267" s="84" t="s">
        <v>224</v>
      </c>
      <c r="C267" s="83" t="s">
        <v>225</v>
      </c>
      <c r="D267" s="97" t="s">
        <v>492</v>
      </c>
    </row>
    <row r="268" spans="1:4" ht="25.5" x14ac:dyDescent="0.2">
      <c r="A268" s="91" t="s">
        <v>493</v>
      </c>
      <c r="B268" s="84" t="s">
        <v>224</v>
      </c>
      <c r="C268" s="83" t="s">
        <v>225</v>
      </c>
    </row>
    <row r="269" spans="1:4" ht="25.5" x14ac:dyDescent="0.2">
      <c r="A269" s="91" t="s">
        <v>494</v>
      </c>
      <c r="B269" s="84" t="s">
        <v>224</v>
      </c>
      <c r="C269" s="83"/>
    </row>
    <row r="270" spans="1:4" ht="25.5" x14ac:dyDescent="0.2">
      <c r="A270" s="85" t="s">
        <v>495</v>
      </c>
      <c r="B270" s="84" t="s">
        <v>224</v>
      </c>
      <c r="C270" s="83" t="s">
        <v>225</v>
      </c>
    </row>
    <row r="272" spans="1:4" ht="51" x14ac:dyDescent="0.25">
      <c r="A272" s="90" t="s">
        <v>496</v>
      </c>
      <c r="B272" s="89" t="s">
        <v>217</v>
      </c>
      <c r="C272" s="88"/>
      <c r="D272" s="94" t="s">
        <v>145</v>
      </c>
    </row>
    <row r="273" spans="1:6" ht="75" x14ac:dyDescent="0.25">
      <c r="A273" s="92" t="s">
        <v>219</v>
      </c>
      <c r="B273" s="87" t="s">
        <v>220</v>
      </c>
      <c r="C273" s="86" t="s">
        <v>221</v>
      </c>
      <c r="D273" s="97" t="s">
        <v>497</v>
      </c>
    </row>
    <row r="274" spans="1:6" ht="30" x14ac:dyDescent="0.25">
      <c r="A274" s="91" t="s">
        <v>491</v>
      </c>
      <c r="B274" s="84" t="s">
        <v>224</v>
      </c>
      <c r="C274" s="83" t="s">
        <v>225</v>
      </c>
      <c r="D274" s="97" t="s">
        <v>498</v>
      </c>
    </row>
    <row r="275" spans="1:6" ht="25.5" x14ac:dyDescent="0.2">
      <c r="A275" s="91" t="s">
        <v>499</v>
      </c>
      <c r="B275" s="84" t="s">
        <v>224</v>
      </c>
      <c r="C275" s="83" t="s">
        <v>225</v>
      </c>
    </row>
    <row r="276" spans="1:6" ht="25.5" x14ac:dyDescent="0.2">
      <c r="A276" s="91" t="s">
        <v>494</v>
      </c>
      <c r="B276" s="84" t="s">
        <v>224</v>
      </c>
      <c r="C276" s="83"/>
    </row>
    <row r="277" spans="1:6" ht="25.5" x14ac:dyDescent="0.2">
      <c r="A277" s="85" t="s">
        <v>500</v>
      </c>
      <c r="B277" s="84" t="s">
        <v>224</v>
      </c>
      <c r="C277" s="83" t="s">
        <v>225</v>
      </c>
    </row>
    <row r="279" spans="1:6" ht="51" x14ac:dyDescent="0.25">
      <c r="A279" s="90" t="s">
        <v>501</v>
      </c>
      <c r="B279" s="89" t="s">
        <v>217</v>
      </c>
      <c r="C279" s="88"/>
      <c r="D279" s="78" t="s">
        <v>502</v>
      </c>
      <c r="E279" s="75" t="s">
        <v>503</v>
      </c>
    </row>
    <row r="280" spans="1:6" ht="63.75" x14ac:dyDescent="0.25">
      <c r="A280" s="92" t="s">
        <v>219</v>
      </c>
      <c r="B280" s="87" t="s">
        <v>220</v>
      </c>
      <c r="C280" s="86" t="s">
        <v>221</v>
      </c>
      <c r="D280" s="97" t="s">
        <v>504</v>
      </c>
      <c r="E280" s="152" t="s">
        <v>505</v>
      </c>
    </row>
    <row r="281" spans="1:6" ht="30" x14ac:dyDescent="0.25">
      <c r="A281" s="91" t="s">
        <v>506</v>
      </c>
      <c r="B281" s="84" t="s">
        <v>224</v>
      </c>
      <c r="C281" s="83"/>
      <c r="D281" s="97" t="s">
        <v>507</v>
      </c>
    </row>
    <row r="282" spans="1:6" ht="25.5" x14ac:dyDescent="0.25">
      <c r="A282" s="91" t="s">
        <v>508</v>
      </c>
      <c r="B282" s="84" t="s">
        <v>224</v>
      </c>
      <c r="C282" s="83"/>
      <c r="E282" s="2" t="s">
        <v>509</v>
      </c>
    </row>
    <row r="283" spans="1:6" ht="25.5" x14ac:dyDescent="0.25">
      <c r="A283" s="91" t="s">
        <v>510</v>
      </c>
      <c r="B283" s="84" t="s">
        <v>224</v>
      </c>
      <c r="C283" s="83"/>
      <c r="E283" s="2" t="s">
        <v>511</v>
      </c>
      <c r="F283" s="80" t="s">
        <v>512</v>
      </c>
    </row>
    <row r="284" spans="1:6" ht="25.5" x14ac:dyDescent="0.2">
      <c r="A284" s="91" t="s">
        <v>513</v>
      </c>
      <c r="B284" s="84" t="s">
        <v>224</v>
      </c>
      <c r="C284" s="83"/>
    </row>
    <row r="285" spans="1:6" ht="25.5" x14ac:dyDescent="0.2">
      <c r="A285" s="91" t="s">
        <v>514</v>
      </c>
      <c r="B285" s="84" t="s">
        <v>224</v>
      </c>
      <c r="C285" s="83"/>
    </row>
    <row r="286" spans="1:6" ht="25.5" x14ac:dyDescent="0.2">
      <c r="A286" s="91" t="s">
        <v>515</v>
      </c>
      <c r="B286" s="84" t="s">
        <v>224</v>
      </c>
      <c r="C286" s="83"/>
    </row>
    <row r="287" spans="1:6" ht="25.5" x14ac:dyDescent="0.2">
      <c r="A287" s="91" t="s">
        <v>516</v>
      </c>
      <c r="B287" s="84" t="s">
        <v>224</v>
      </c>
      <c r="C287" s="83"/>
    </row>
    <row r="288" spans="1:6" ht="25.5" x14ac:dyDescent="0.2">
      <c r="A288" s="85" t="s">
        <v>517</v>
      </c>
      <c r="B288" s="84" t="s">
        <v>224</v>
      </c>
      <c r="C288" s="83" t="s">
        <v>225</v>
      </c>
    </row>
    <row r="290" spans="1:5" ht="51" x14ac:dyDescent="0.25">
      <c r="A290" s="90" t="s">
        <v>518</v>
      </c>
      <c r="B290" s="89" t="s">
        <v>217</v>
      </c>
      <c r="C290" s="88"/>
      <c r="D290" s="78" t="s">
        <v>519</v>
      </c>
      <c r="E290" s="75" t="s">
        <v>520</v>
      </c>
    </row>
    <row r="291" spans="1:5" ht="63.75" x14ac:dyDescent="0.25">
      <c r="A291" s="92" t="s">
        <v>219</v>
      </c>
      <c r="B291" s="87" t="s">
        <v>220</v>
      </c>
      <c r="C291" s="86" t="s">
        <v>221</v>
      </c>
      <c r="D291" s="97" t="s">
        <v>521</v>
      </c>
    </row>
    <row r="292" spans="1:5" ht="47.25" customHeight="1" x14ac:dyDescent="0.25">
      <c r="A292" s="91" t="s">
        <v>522</v>
      </c>
      <c r="B292" s="84" t="s">
        <v>224</v>
      </c>
      <c r="C292" s="83"/>
      <c r="D292" s="139" t="s">
        <v>523</v>
      </c>
    </row>
    <row r="293" spans="1:5" ht="25.5" x14ac:dyDescent="0.2">
      <c r="A293" s="91" t="s">
        <v>524</v>
      </c>
      <c r="B293" s="84" t="s">
        <v>224</v>
      </c>
      <c r="C293" s="83"/>
    </row>
    <row r="294" spans="1:5" ht="25.5" x14ac:dyDescent="0.2">
      <c r="A294" s="91" t="s">
        <v>525</v>
      </c>
      <c r="B294" s="84" t="s">
        <v>224</v>
      </c>
      <c r="C294" s="83"/>
    </row>
    <row r="295" spans="1:5" ht="25.5" x14ac:dyDescent="0.2">
      <c r="A295" s="91" t="s">
        <v>479</v>
      </c>
      <c r="B295" s="84" t="s">
        <v>224</v>
      </c>
      <c r="C295" s="83"/>
    </row>
    <row r="296" spans="1:5" ht="25.5" x14ac:dyDescent="0.2">
      <c r="A296" s="91" t="s">
        <v>526</v>
      </c>
      <c r="B296" s="84" t="s">
        <v>224</v>
      </c>
      <c r="C296" s="83"/>
    </row>
    <row r="297" spans="1:5" ht="25.5" x14ac:dyDescent="0.2">
      <c r="A297" s="91" t="s">
        <v>527</v>
      </c>
      <c r="B297" s="84" t="s">
        <v>224</v>
      </c>
      <c r="C297" s="83"/>
    </row>
    <row r="298" spans="1:5" ht="25.5" x14ac:dyDescent="0.2">
      <c r="A298" s="91" t="s">
        <v>528</v>
      </c>
      <c r="B298" s="84" t="s">
        <v>224</v>
      </c>
      <c r="C298" s="83"/>
    </row>
    <row r="299" spans="1:5" ht="25.5" x14ac:dyDescent="0.2">
      <c r="A299" s="85" t="s">
        <v>529</v>
      </c>
      <c r="B299" s="84" t="s">
        <v>224</v>
      </c>
      <c r="C299" s="83" t="s">
        <v>225</v>
      </c>
    </row>
    <row r="301" spans="1:5" ht="51" x14ac:dyDescent="0.2">
      <c r="A301" s="90" t="s">
        <v>530</v>
      </c>
      <c r="B301" s="89" t="s">
        <v>217</v>
      </c>
      <c r="C301" s="88"/>
    </row>
    <row r="302" spans="1:5" ht="63.75" x14ac:dyDescent="0.25">
      <c r="A302" s="92" t="s">
        <v>219</v>
      </c>
      <c r="B302" s="87" t="s">
        <v>220</v>
      </c>
      <c r="C302" s="86" t="s">
        <v>221</v>
      </c>
      <c r="D302" s="95" t="s">
        <v>151</v>
      </c>
      <c r="E302" s="34" t="s">
        <v>531</v>
      </c>
    </row>
    <row r="303" spans="1:5" ht="25.5" x14ac:dyDescent="0.25">
      <c r="A303" s="91" t="s">
        <v>532</v>
      </c>
      <c r="B303" s="84" t="s">
        <v>224</v>
      </c>
      <c r="C303" s="83"/>
      <c r="D303" s="95"/>
      <c r="E303" s="96"/>
    </row>
    <row r="304" spans="1:5" ht="30" x14ac:dyDescent="0.25">
      <c r="A304" s="91" t="s">
        <v>533</v>
      </c>
      <c r="B304" s="84" t="s">
        <v>224</v>
      </c>
      <c r="C304" s="83"/>
      <c r="D304" s="97" t="s">
        <v>534</v>
      </c>
      <c r="E304" s="96"/>
    </row>
    <row r="305" spans="1:5" ht="30" x14ac:dyDescent="0.25">
      <c r="A305" s="91" t="s">
        <v>535</v>
      </c>
      <c r="B305" s="84" t="s">
        <v>224</v>
      </c>
      <c r="C305" s="83"/>
      <c r="D305" s="97" t="s">
        <v>536</v>
      </c>
    </row>
    <row r="306" spans="1:5" ht="38.25" x14ac:dyDescent="0.2">
      <c r="A306" s="91" t="s">
        <v>537</v>
      </c>
      <c r="B306" s="84" t="s">
        <v>224</v>
      </c>
      <c r="C306" s="83"/>
    </row>
    <row r="307" spans="1:5" ht="25.5" x14ac:dyDescent="0.2">
      <c r="A307" s="91" t="s">
        <v>538</v>
      </c>
      <c r="B307" s="84" t="s">
        <v>224</v>
      </c>
      <c r="C307" s="83"/>
    </row>
    <row r="308" spans="1:5" ht="25.5" x14ac:dyDescent="0.2">
      <c r="A308" s="91" t="s">
        <v>539</v>
      </c>
      <c r="B308" s="84" t="s">
        <v>224</v>
      </c>
      <c r="C308" s="83"/>
    </row>
    <row r="309" spans="1:5" ht="25.5" x14ac:dyDescent="0.2">
      <c r="A309" s="91" t="s">
        <v>540</v>
      </c>
      <c r="B309" s="84" t="s">
        <v>224</v>
      </c>
      <c r="C309" s="83"/>
    </row>
    <row r="310" spans="1:5" ht="25.5" x14ac:dyDescent="0.2">
      <c r="A310" s="91" t="s">
        <v>541</v>
      </c>
      <c r="B310" s="84" t="s">
        <v>224</v>
      </c>
      <c r="C310" s="83"/>
    </row>
    <row r="311" spans="1:5" ht="25.5" x14ac:dyDescent="0.2">
      <c r="A311" s="91" t="s">
        <v>542</v>
      </c>
      <c r="B311" s="84" t="s">
        <v>224</v>
      </c>
      <c r="C311" s="83"/>
    </row>
    <row r="312" spans="1:5" ht="25.5" x14ac:dyDescent="0.2">
      <c r="A312" s="91" t="s">
        <v>543</v>
      </c>
      <c r="B312" s="84" t="s">
        <v>224</v>
      </c>
      <c r="C312" s="83"/>
    </row>
    <row r="313" spans="1:5" ht="25.5" x14ac:dyDescent="0.2">
      <c r="A313" s="91" t="s">
        <v>544</v>
      </c>
      <c r="B313" s="84" t="s">
        <v>224</v>
      </c>
      <c r="C313" s="83"/>
    </row>
    <row r="314" spans="1:5" ht="42.75" customHeight="1" x14ac:dyDescent="0.2">
      <c r="A314" s="85" t="s">
        <v>545</v>
      </c>
      <c r="B314" s="84" t="s">
        <v>224</v>
      </c>
      <c r="C314" s="83" t="s">
        <v>225</v>
      </c>
    </row>
    <row r="316" spans="1:5" ht="51" x14ac:dyDescent="0.25">
      <c r="A316" s="90" t="s">
        <v>546</v>
      </c>
      <c r="B316" s="89" t="s">
        <v>217</v>
      </c>
      <c r="C316" s="88"/>
      <c r="D316" s="78" t="s">
        <v>153</v>
      </c>
      <c r="E316" s="75" t="s">
        <v>547</v>
      </c>
    </row>
    <row r="317" spans="1:5" ht="63.75" x14ac:dyDescent="0.25">
      <c r="A317" s="92" t="s">
        <v>219</v>
      </c>
      <c r="B317" s="87" t="s">
        <v>220</v>
      </c>
      <c r="C317" s="86" t="s">
        <v>221</v>
      </c>
      <c r="D317" s="180" t="s">
        <v>548</v>
      </c>
    </row>
    <row r="318" spans="1:5" ht="45" x14ac:dyDescent="0.25">
      <c r="A318" s="91" t="s">
        <v>549</v>
      </c>
      <c r="B318" s="84" t="s">
        <v>224</v>
      </c>
      <c r="C318" s="83"/>
      <c r="D318" s="139" t="s">
        <v>550</v>
      </c>
      <c r="E318" s="80" t="s">
        <v>551</v>
      </c>
    </row>
    <row r="319" spans="1:5" ht="25.5" x14ac:dyDescent="0.2">
      <c r="A319" s="91" t="s">
        <v>552</v>
      </c>
      <c r="B319" s="84" t="s">
        <v>224</v>
      </c>
      <c r="C319" s="83"/>
      <c r="D319" s="155" t="s">
        <v>553</v>
      </c>
    </row>
    <row r="320" spans="1:5" ht="25.5" x14ac:dyDescent="0.2">
      <c r="A320" s="91" t="s">
        <v>554</v>
      </c>
      <c r="B320" s="84" t="s">
        <v>224</v>
      </c>
      <c r="C320" s="83"/>
    </row>
    <row r="321" spans="1:5" ht="25.5" x14ac:dyDescent="0.2">
      <c r="A321" s="91" t="s">
        <v>555</v>
      </c>
      <c r="B321" s="84" t="s">
        <v>224</v>
      </c>
      <c r="C321" s="83" t="s">
        <v>225</v>
      </c>
    </row>
    <row r="322" spans="1:5" ht="25.5" x14ac:dyDescent="0.2">
      <c r="A322" s="91" t="s">
        <v>556</v>
      </c>
      <c r="B322" s="84" t="s">
        <v>224</v>
      </c>
      <c r="C322" s="83"/>
    </row>
    <row r="323" spans="1:5" ht="42.75" customHeight="1" x14ac:dyDescent="0.2">
      <c r="A323" s="85" t="s">
        <v>557</v>
      </c>
      <c r="B323" s="84" t="s">
        <v>224</v>
      </c>
      <c r="C323" s="83" t="s">
        <v>225</v>
      </c>
    </row>
    <row r="325" spans="1:5" ht="60" x14ac:dyDescent="0.25">
      <c r="A325" s="90" t="s">
        <v>558</v>
      </c>
      <c r="B325" s="89" t="s">
        <v>217</v>
      </c>
      <c r="C325" s="88"/>
      <c r="D325" s="147" t="s">
        <v>155</v>
      </c>
      <c r="E325" s="80" t="s">
        <v>559</v>
      </c>
    </row>
    <row r="326" spans="1:5" ht="30" customHeight="1" x14ac:dyDescent="0.25">
      <c r="A326" s="92" t="s">
        <v>219</v>
      </c>
      <c r="B326" s="87" t="s">
        <v>220</v>
      </c>
      <c r="C326" s="86" t="s">
        <v>221</v>
      </c>
      <c r="D326" s="93" t="s">
        <v>560</v>
      </c>
    </row>
    <row r="327" spans="1:5" ht="75" x14ac:dyDescent="0.25">
      <c r="A327" s="91" t="s">
        <v>561</v>
      </c>
      <c r="B327" s="84" t="s">
        <v>224</v>
      </c>
      <c r="C327" s="83"/>
      <c r="D327" s="93" t="s">
        <v>562</v>
      </c>
    </row>
    <row r="328" spans="1:5" ht="25.5" x14ac:dyDescent="0.2">
      <c r="A328" s="91" t="s">
        <v>563</v>
      </c>
      <c r="B328" s="84" t="s">
        <v>224</v>
      </c>
      <c r="C328" s="83"/>
    </row>
    <row r="329" spans="1:5" ht="25.5" x14ac:dyDescent="0.2">
      <c r="A329" s="91" t="s">
        <v>564</v>
      </c>
      <c r="B329" s="84" t="s">
        <v>224</v>
      </c>
      <c r="C329" s="83"/>
    </row>
    <row r="330" spans="1:5" ht="43.5" customHeight="1" x14ac:dyDescent="0.2">
      <c r="A330" s="91" t="s">
        <v>565</v>
      </c>
      <c r="B330" s="84" t="s">
        <v>224</v>
      </c>
      <c r="C330" s="83"/>
    </row>
    <row r="331" spans="1:5" ht="25.5" x14ac:dyDescent="0.2">
      <c r="A331" s="91" t="s">
        <v>566</v>
      </c>
      <c r="B331" s="84" t="s">
        <v>224</v>
      </c>
      <c r="C331" s="83"/>
    </row>
    <row r="332" spans="1:5" ht="25.5" x14ac:dyDescent="0.2">
      <c r="A332" s="91" t="s">
        <v>567</v>
      </c>
      <c r="B332" s="84" t="s">
        <v>224</v>
      </c>
      <c r="C332" s="83"/>
    </row>
    <row r="333" spans="1:5" x14ac:dyDescent="0.2">
      <c r="A333" s="91" t="s">
        <v>568</v>
      </c>
      <c r="B333" s="84"/>
      <c r="C333" s="83"/>
    </row>
    <row r="334" spans="1:5" ht="48" customHeight="1" x14ac:dyDescent="0.2">
      <c r="A334" s="85" t="s">
        <v>569</v>
      </c>
      <c r="B334" s="84" t="s">
        <v>224</v>
      </c>
      <c r="C334" s="83" t="s">
        <v>225</v>
      </c>
    </row>
    <row r="335" spans="1:5" ht="22.5" customHeight="1" x14ac:dyDescent="0.2"/>
    <row r="336" spans="1:5" ht="51" x14ac:dyDescent="0.25">
      <c r="A336" s="90" t="s">
        <v>570</v>
      </c>
      <c r="B336" s="89" t="s">
        <v>217</v>
      </c>
      <c r="C336" s="88"/>
      <c r="D336" s="78" t="s">
        <v>157</v>
      </c>
    </row>
    <row r="337" spans="1:4" ht="63.75" x14ac:dyDescent="0.25">
      <c r="A337" s="92" t="s">
        <v>219</v>
      </c>
      <c r="B337" s="87" t="s">
        <v>220</v>
      </c>
      <c r="C337" s="86" t="s">
        <v>221</v>
      </c>
      <c r="D337" s="97" t="s">
        <v>571</v>
      </c>
    </row>
    <row r="338" spans="1:4" ht="30" x14ac:dyDescent="0.25">
      <c r="A338" s="91" t="s">
        <v>572</v>
      </c>
      <c r="B338" s="84" t="s">
        <v>224</v>
      </c>
      <c r="C338" s="83"/>
      <c r="D338" s="97" t="s">
        <v>573</v>
      </c>
    </row>
    <row r="339" spans="1:4" ht="43.5" customHeight="1" x14ac:dyDescent="0.2">
      <c r="A339" s="91" t="s">
        <v>574</v>
      </c>
      <c r="B339" s="84" t="s">
        <v>224</v>
      </c>
      <c r="C339" s="83"/>
      <c r="D339" s="75" t="s">
        <v>575</v>
      </c>
    </row>
    <row r="340" spans="1:4" ht="25.5" x14ac:dyDescent="0.2">
      <c r="A340" s="91" t="s">
        <v>576</v>
      </c>
      <c r="B340" s="84" t="s">
        <v>224</v>
      </c>
      <c r="C340" s="83"/>
    </row>
    <row r="341" spans="1:4" ht="25.5" x14ac:dyDescent="0.2">
      <c r="A341" s="91" t="s">
        <v>577</v>
      </c>
      <c r="B341" s="84" t="s">
        <v>224</v>
      </c>
      <c r="C341" s="83"/>
    </row>
    <row r="342" spans="1:4" ht="25.5" x14ac:dyDescent="0.2">
      <c r="A342" s="91" t="s">
        <v>578</v>
      </c>
      <c r="B342" s="84" t="s">
        <v>224</v>
      </c>
      <c r="C342" s="83"/>
    </row>
    <row r="343" spans="1:4" ht="25.5" x14ac:dyDescent="0.2">
      <c r="A343" s="85" t="s">
        <v>579</v>
      </c>
      <c r="B343" s="84" t="s">
        <v>224</v>
      </c>
      <c r="C343" s="83" t="s">
        <v>225</v>
      </c>
    </row>
    <row r="345" spans="1:4" ht="51" x14ac:dyDescent="0.25">
      <c r="A345" s="90" t="s">
        <v>580</v>
      </c>
      <c r="B345" s="89" t="s">
        <v>217</v>
      </c>
      <c r="C345" s="88"/>
      <c r="D345" s="147" t="s">
        <v>581</v>
      </c>
    </row>
    <row r="346" spans="1:4" ht="63.75" x14ac:dyDescent="0.25">
      <c r="A346" s="92" t="s">
        <v>219</v>
      </c>
      <c r="B346" s="87" t="s">
        <v>220</v>
      </c>
      <c r="C346" s="86" t="s">
        <v>221</v>
      </c>
      <c r="D346" s="97" t="s">
        <v>582</v>
      </c>
    </row>
    <row r="347" spans="1:4" ht="45" x14ac:dyDescent="0.25">
      <c r="A347" s="91" t="s">
        <v>583</v>
      </c>
      <c r="B347" s="84" t="s">
        <v>224</v>
      </c>
      <c r="C347" s="83"/>
      <c r="D347" s="97" t="s">
        <v>584</v>
      </c>
    </row>
    <row r="348" spans="1:4" ht="38.25" x14ac:dyDescent="0.2">
      <c r="A348" s="91" t="s">
        <v>585</v>
      </c>
      <c r="B348" s="84" t="s">
        <v>224</v>
      </c>
      <c r="C348" s="83"/>
    </row>
    <row r="349" spans="1:4" ht="25.5" x14ac:dyDescent="0.2">
      <c r="A349" s="91" t="s">
        <v>586</v>
      </c>
      <c r="B349" s="84" t="s">
        <v>224</v>
      </c>
      <c r="C349" s="83"/>
    </row>
    <row r="350" spans="1:4" ht="39.75" customHeight="1" x14ac:dyDescent="0.2">
      <c r="A350" s="85" t="s">
        <v>587</v>
      </c>
      <c r="B350" s="84" t="s">
        <v>224</v>
      </c>
      <c r="C350" s="83" t="s">
        <v>225</v>
      </c>
    </row>
    <row r="352" spans="1:4" ht="51" x14ac:dyDescent="0.25">
      <c r="A352" s="90" t="s">
        <v>588</v>
      </c>
      <c r="B352" s="89" t="s">
        <v>217</v>
      </c>
      <c r="C352" s="88"/>
      <c r="D352" s="94" t="s">
        <v>161</v>
      </c>
    </row>
    <row r="353" spans="1:5" ht="75" x14ac:dyDescent="0.25">
      <c r="A353" s="92" t="s">
        <v>219</v>
      </c>
      <c r="B353" s="87" t="s">
        <v>220</v>
      </c>
      <c r="C353" s="86" t="s">
        <v>221</v>
      </c>
      <c r="D353" s="97" t="s">
        <v>589</v>
      </c>
    </row>
    <row r="354" spans="1:5" ht="25.5" x14ac:dyDescent="0.25">
      <c r="A354" s="91" t="s">
        <v>466</v>
      </c>
      <c r="B354" s="84" t="s">
        <v>224</v>
      </c>
      <c r="C354" s="83"/>
      <c r="D354" s="97" t="s">
        <v>590</v>
      </c>
      <c r="E354" s="2" t="s">
        <v>591</v>
      </c>
    </row>
    <row r="355" spans="1:5" ht="25.5" x14ac:dyDescent="0.2">
      <c r="A355" s="91" t="s">
        <v>467</v>
      </c>
      <c r="B355" s="84" t="s">
        <v>224</v>
      </c>
      <c r="C355" s="83"/>
    </row>
    <row r="356" spans="1:5" ht="25.5" x14ac:dyDescent="0.2">
      <c r="A356" s="91" t="s">
        <v>592</v>
      </c>
      <c r="B356" s="84" t="s">
        <v>224</v>
      </c>
      <c r="C356" s="83"/>
    </row>
    <row r="357" spans="1:5" ht="25.5" x14ac:dyDescent="0.2">
      <c r="A357" s="91" t="s">
        <v>593</v>
      </c>
      <c r="B357" s="84" t="s">
        <v>224</v>
      </c>
      <c r="C357" s="83"/>
    </row>
    <row r="358" spans="1:5" ht="25.5" x14ac:dyDescent="0.2">
      <c r="A358" s="91" t="s">
        <v>593</v>
      </c>
      <c r="B358" s="84" t="s">
        <v>224</v>
      </c>
      <c r="C358" s="83" t="s">
        <v>225</v>
      </c>
    </row>
    <row r="359" spans="1:5" ht="25.5" x14ac:dyDescent="0.2">
      <c r="A359" s="91" t="s">
        <v>594</v>
      </c>
      <c r="B359" s="84" t="s">
        <v>224</v>
      </c>
      <c r="C359" s="83"/>
    </row>
    <row r="360" spans="1:5" ht="25.5" x14ac:dyDescent="0.2">
      <c r="A360" s="91" t="s">
        <v>595</v>
      </c>
      <c r="B360" s="84" t="s">
        <v>224</v>
      </c>
      <c r="C360" s="83"/>
    </row>
    <row r="361" spans="1:5" ht="39.75" customHeight="1" x14ac:dyDescent="0.2">
      <c r="A361" s="85" t="s">
        <v>596</v>
      </c>
      <c r="B361" s="84" t="s">
        <v>224</v>
      </c>
      <c r="C361" s="83" t="s">
        <v>225</v>
      </c>
    </row>
    <row r="362" spans="1:5" ht="10.5" customHeight="1" x14ac:dyDescent="0.2">
      <c r="B362" s="81"/>
      <c r="C362" s="81"/>
    </row>
    <row r="363" spans="1:5" ht="51" x14ac:dyDescent="0.25">
      <c r="A363" s="90" t="s">
        <v>597</v>
      </c>
      <c r="B363" s="89" t="s">
        <v>217</v>
      </c>
      <c r="C363" s="88"/>
      <c r="D363" s="95" t="s">
        <v>163</v>
      </c>
    </row>
    <row r="364" spans="1:5" ht="63.75" x14ac:dyDescent="0.25">
      <c r="A364" s="92" t="s">
        <v>219</v>
      </c>
      <c r="B364" s="87" t="s">
        <v>220</v>
      </c>
      <c r="C364" s="86" t="s">
        <v>221</v>
      </c>
      <c r="D364" s="97" t="s">
        <v>598</v>
      </c>
    </row>
    <row r="365" spans="1:5" ht="25.5" x14ac:dyDescent="0.25">
      <c r="A365" s="91" t="s">
        <v>599</v>
      </c>
      <c r="B365" s="84" t="s">
        <v>224</v>
      </c>
      <c r="C365" s="83"/>
      <c r="D365" s="97" t="s">
        <v>600</v>
      </c>
    </row>
    <row r="366" spans="1:5" ht="25.5" x14ac:dyDescent="0.2">
      <c r="A366" s="91" t="s">
        <v>601</v>
      </c>
      <c r="B366" s="84" t="s">
        <v>224</v>
      </c>
      <c r="C366" s="83"/>
    </row>
    <row r="367" spans="1:5" ht="25.5" x14ac:dyDescent="0.2">
      <c r="A367" s="91" t="s">
        <v>602</v>
      </c>
      <c r="B367" s="84" t="s">
        <v>224</v>
      </c>
      <c r="C367" s="83"/>
    </row>
    <row r="368" spans="1:5" ht="25.5" x14ac:dyDescent="0.2">
      <c r="A368" s="91" t="s">
        <v>603</v>
      </c>
      <c r="B368" s="84" t="s">
        <v>224</v>
      </c>
      <c r="C368" s="83"/>
    </row>
    <row r="369" spans="1:4" ht="25.5" x14ac:dyDescent="0.2">
      <c r="A369" s="91" t="s">
        <v>604</v>
      </c>
      <c r="B369" s="84" t="s">
        <v>224</v>
      </c>
      <c r="C369" s="83" t="s">
        <v>225</v>
      </c>
    </row>
    <row r="370" spans="1:4" ht="25.5" x14ac:dyDescent="0.2">
      <c r="A370" s="85" t="s">
        <v>605</v>
      </c>
      <c r="B370" s="84" t="s">
        <v>224</v>
      </c>
      <c r="C370" s="83" t="s">
        <v>225</v>
      </c>
    </row>
    <row r="372" spans="1:4" ht="51" x14ac:dyDescent="0.25">
      <c r="A372" s="90" t="s">
        <v>606</v>
      </c>
      <c r="B372" s="89" t="s">
        <v>217</v>
      </c>
      <c r="C372" s="88"/>
      <c r="D372" s="94" t="s">
        <v>165</v>
      </c>
    </row>
    <row r="373" spans="1:4" ht="63.75" x14ac:dyDescent="0.25">
      <c r="A373" s="92" t="s">
        <v>219</v>
      </c>
      <c r="B373" s="87" t="s">
        <v>220</v>
      </c>
      <c r="C373" s="86" t="s">
        <v>221</v>
      </c>
      <c r="D373" s="97" t="s">
        <v>607</v>
      </c>
    </row>
    <row r="374" spans="1:4" ht="30" x14ac:dyDescent="0.25">
      <c r="A374" s="91" t="s">
        <v>599</v>
      </c>
      <c r="B374" s="84" t="s">
        <v>224</v>
      </c>
      <c r="C374" s="83"/>
      <c r="D374" s="97" t="s">
        <v>608</v>
      </c>
    </row>
    <row r="375" spans="1:4" ht="25.5" x14ac:dyDescent="0.2">
      <c r="A375" s="91" t="s">
        <v>602</v>
      </c>
      <c r="B375" s="84" t="s">
        <v>224</v>
      </c>
      <c r="C375" s="83"/>
    </row>
    <row r="376" spans="1:4" ht="25.5" x14ac:dyDescent="0.2">
      <c r="A376" s="91" t="s">
        <v>609</v>
      </c>
      <c r="B376" s="84" t="s">
        <v>224</v>
      </c>
      <c r="C376" s="83"/>
    </row>
    <row r="377" spans="1:4" ht="25.5" x14ac:dyDescent="0.2">
      <c r="A377" s="91" t="s">
        <v>610</v>
      </c>
      <c r="B377" s="84" t="s">
        <v>224</v>
      </c>
      <c r="C377" s="83" t="s">
        <v>225</v>
      </c>
    </row>
    <row r="378" spans="1:4" ht="25.5" x14ac:dyDescent="0.2">
      <c r="A378" s="85" t="s">
        <v>611</v>
      </c>
      <c r="B378" s="84" t="s">
        <v>224</v>
      </c>
      <c r="C378" s="83" t="s">
        <v>225</v>
      </c>
    </row>
    <row r="380" spans="1:4" ht="51" x14ac:dyDescent="0.25">
      <c r="A380" s="90" t="s">
        <v>612</v>
      </c>
      <c r="B380" s="89" t="s">
        <v>217</v>
      </c>
      <c r="C380" s="88"/>
      <c r="D380" s="94" t="s">
        <v>167</v>
      </c>
    </row>
    <row r="381" spans="1:4" ht="63.75" x14ac:dyDescent="0.25">
      <c r="A381" s="92" t="s">
        <v>219</v>
      </c>
      <c r="B381" s="87" t="s">
        <v>220</v>
      </c>
      <c r="C381" s="86" t="s">
        <v>221</v>
      </c>
      <c r="D381" s="97" t="s">
        <v>613</v>
      </c>
    </row>
    <row r="382" spans="1:4" ht="30" x14ac:dyDescent="0.25">
      <c r="A382" s="91" t="s">
        <v>599</v>
      </c>
      <c r="B382" s="84" t="s">
        <v>224</v>
      </c>
      <c r="C382" s="83"/>
      <c r="D382" s="97" t="s">
        <v>614</v>
      </c>
    </row>
    <row r="383" spans="1:4" ht="25.5" x14ac:dyDescent="0.2">
      <c r="A383" s="91" t="s">
        <v>602</v>
      </c>
      <c r="B383" s="84" t="s">
        <v>224</v>
      </c>
      <c r="C383" s="83"/>
    </row>
    <row r="384" spans="1:4" ht="25.5" x14ac:dyDescent="0.2">
      <c r="A384" s="91" t="s">
        <v>609</v>
      </c>
      <c r="B384" s="84" t="s">
        <v>224</v>
      </c>
      <c r="C384" s="83"/>
    </row>
    <row r="385" spans="1:4" ht="25.5" x14ac:dyDescent="0.2">
      <c r="A385" s="91" t="s">
        <v>615</v>
      </c>
      <c r="B385" s="84" t="s">
        <v>224</v>
      </c>
      <c r="C385" s="83" t="s">
        <v>225</v>
      </c>
    </row>
    <row r="386" spans="1:4" ht="25.5" x14ac:dyDescent="0.2">
      <c r="A386" s="85" t="s">
        <v>616</v>
      </c>
      <c r="B386" s="84" t="s">
        <v>224</v>
      </c>
      <c r="C386" s="83" t="s">
        <v>225</v>
      </c>
    </row>
    <row r="388" spans="1:4" ht="51" x14ac:dyDescent="0.25">
      <c r="A388" s="90" t="s">
        <v>617</v>
      </c>
      <c r="B388" s="89" t="s">
        <v>217</v>
      </c>
      <c r="C388" s="88"/>
      <c r="D388" s="78" t="s">
        <v>169</v>
      </c>
    </row>
    <row r="389" spans="1:4" ht="63.75" x14ac:dyDescent="0.25">
      <c r="A389" s="92" t="s">
        <v>219</v>
      </c>
      <c r="B389" s="87" t="s">
        <v>220</v>
      </c>
      <c r="C389" s="86" t="s">
        <v>221</v>
      </c>
      <c r="D389" s="97" t="s">
        <v>618</v>
      </c>
    </row>
    <row r="390" spans="1:4" ht="75" x14ac:dyDescent="0.25">
      <c r="A390" s="91" t="s">
        <v>619</v>
      </c>
      <c r="B390" s="84" t="s">
        <v>224</v>
      </c>
      <c r="C390" s="83"/>
      <c r="D390" s="139" t="s">
        <v>620</v>
      </c>
    </row>
    <row r="391" spans="1:4" ht="25.5" x14ac:dyDescent="0.2">
      <c r="A391" s="91" t="s">
        <v>621</v>
      </c>
      <c r="B391" s="84" t="s">
        <v>224</v>
      </c>
      <c r="C391" s="83"/>
    </row>
    <row r="392" spans="1:4" ht="25.5" x14ac:dyDescent="0.2">
      <c r="A392" s="91" t="s">
        <v>622</v>
      </c>
      <c r="B392" s="84" t="s">
        <v>224</v>
      </c>
      <c r="C392" s="83"/>
    </row>
    <row r="393" spans="1:4" ht="25.5" x14ac:dyDescent="0.2">
      <c r="A393" s="91" t="s">
        <v>623</v>
      </c>
      <c r="B393" s="84" t="s">
        <v>224</v>
      </c>
      <c r="C393" s="83"/>
    </row>
    <row r="394" spans="1:4" ht="25.5" x14ac:dyDescent="0.2">
      <c r="A394" s="91" t="s">
        <v>624</v>
      </c>
      <c r="B394" s="84" t="s">
        <v>224</v>
      </c>
      <c r="C394" s="83"/>
    </row>
    <row r="395" spans="1:4" ht="25.5" x14ac:dyDescent="0.2">
      <c r="A395" s="91" t="s">
        <v>625</v>
      </c>
      <c r="B395" s="84" t="s">
        <v>224</v>
      </c>
      <c r="C395" s="83"/>
    </row>
    <row r="396" spans="1:4" ht="25.5" x14ac:dyDescent="0.2">
      <c r="A396" s="91" t="s">
        <v>626</v>
      </c>
      <c r="B396" s="84" t="s">
        <v>224</v>
      </c>
      <c r="C396" s="83"/>
    </row>
    <row r="397" spans="1:4" ht="39.75" customHeight="1" x14ac:dyDescent="0.2">
      <c r="A397" s="85" t="s">
        <v>627</v>
      </c>
      <c r="B397" s="84" t="s">
        <v>224</v>
      </c>
      <c r="C397" s="83" t="s">
        <v>225</v>
      </c>
    </row>
    <row r="399" spans="1:4" ht="75" x14ac:dyDescent="0.25">
      <c r="A399" s="90" t="s">
        <v>628</v>
      </c>
      <c r="B399" s="89" t="s">
        <v>217</v>
      </c>
      <c r="C399" s="88"/>
      <c r="D399" s="94" t="s">
        <v>171</v>
      </c>
    </row>
    <row r="400" spans="1:4" ht="75" x14ac:dyDescent="0.25">
      <c r="A400" s="92" t="s">
        <v>219</v>
      </c>
      <c r="B400" s="87" t="s">
        <v>220</v>
      </c>
      <c r="C400" s="86" t="s">
        <v>221</v>
      </c>
      <c r="D400" s="97" t="s">
        <v>629</v>
      </c>
    </row>
    <row r="401" spans="1:4" ht="30" x14ac:dyDescent="0.25">
      <c r="A401" s="91" t="s">
        <v>630</v>
      </c>
      <c r="B401" s="84" t="s">
        <v>224</v>
      </c>
      <c r="C401" s="83"/>
      <c r="D401" s="139" t="s">
        <v>631</v>
      </c>
    </row>
    <row r="402" spans="1:4" ht="25.5" x14ac:dyDescent="0.2">
      <c r="A402" s="91" t="s">
        <v>632</v>
      </c>
      <c r="B402" s="84" t="s">
        <v>224</v>
      </c>
      <c r="C402" s="83"/>
    </row>
    <row r="403" spans="1:4" ht="25.5" x14ac:dyDescent="0.2">
      <c r="A403" s="91" t="s">
        <v>633</v>
      </c>
      <c r="B403" s="84" t="s">
        <v>224</v>
      </c>
      <c r="C403" s="83"/>
    </row>
    <row r="404" spans="1:4" ht="43.5" customHeight="1" x14ac:dyDescent="0.2">
      <c r="A404" s="85" t="s">
        <v>634</v>
      </c>
      <c r="B404" s="84" t="s">
        <v>224</v>
      </c>
      <c r="C404" s="83" t="s">
        <v>225</v>
      </c>
    </row>
    <row r="406" spans="1:4" ht="75" x14ac:dyDescent="0.25">
      <c r="A406" s="90" t="s">
        <v>635</v>
      </c>
      <c r="B406" s="89" t="s">
        <v>217</v>
      </c>
      <c r="C406" s="88"/>
      <c r="D406" s="78" t="s">
        <v>636</v>
      </c>
    </row>
    <row r="407" spans="1:4" ht="75" x14ac:dyDescent="0.25">
      <c r="A407" s="92" t="s">
        <v>219</v>
      </c>
      <c r="B407" s="87" t="s">
        <v>220</v>
      </c>
      <c r="C407" s="86" t="s">
        <v>221</v>
      </c>
      <c r="D407" s="97" t="s">
        <v>637</v>
      </c>
    </row>
    <row r="408" spans="1:4" ht="30" x14ac:dyDescent="0.25">
      <c r="A408" s="91" t="s">
        <v>638</v>
      </c>
      <c r="B408" s="84" t="s">
        <v>224</v>
      </c>
      <c r="C408" s="83"/>
      <c r="D408" s="139" t="s">
        <v>639</v>
      </c>
    </row>
    <row r="409" spans="1:4" ht="25.5" x14ac:dyDescent="0.2">
      <c r="A409" s="91" t="s">
        <v>640</v>
      </c>
      <c r="B409" s="84" t="s">
        <v>224</v>
      </c>
      <c r="C409" s="83"/>
    </row>
    <row r="410" spans="1:4" ht="25.5" x14ac:dyDescent="0.2">
      <c r="A410" s="91" t="s">
        <v>641</v>
      </c>
      <c r="B410" s="84" t="s">
        <v>224</v>
      </c>
      <c r="C410" s="83"/>
    </row>
    <row r="411" spans="1:4" ht="25.5" x14ac:dyDescent="0.2">
      <c r="A411" s="91" t="s">
        <v>642</v>
      </c>
      <c r="B411" s="84" t="s">
        <v>224</v>
      </c>
      <c r="C411" s="83"/>
    </row>
    <row r="412" spans="1:4" ht="25.5" x14ac:dyDescent="0.2">
      <c r="A412" s="91" t="s">
        <v>643</v>
      </c>
      <c r="B412" s="84" t="s">
        <v>224</v>
      </c>
      <c r="C412" s="83"/>
    </row>
    <row r="413" spans="1:4" ht="25.5" x14ac:dyDescent="0.2">
      <c r="A413" s="91" t="s">
        <v>644</v>
      </c>
      <c r="B413" s="84" t="s">
        <v>224</v>
      </c>
      <c r="C413" s="83"/>
    </row>
    <row r="414" spans="1:4" ht="25.5" x14ac:dyDescent="0.2">
      <c r="A414" s="91" t="s">
        <v>645</v>
      </c>
      <c r="B414" s="84" t="s">
        <v>224</v>
      </c>
      <c r="C414" s="83"/>
    </row>
    <row r="415" spans="1:4" ht="25.5" x14ac:dyDescent="0.2">
      <c r="A415" s="85" t="s">
        <v>646</v>
      </c>
      <c r="B415" s="84" t="s">
        <v>224</v>
      </c>
      <c r="C415" s="83"/>
    </row>
    <row r="417" spans="1:4" ht="75" x14ac:dyDescent="0.25">
      <c r="A417" s="90" t="s">
        <v>647</v>
      </c>
      <c r="B417" s="89" t="s">
        <v>217</v>
      </c>
      <c r="C417" s="88"/>
      <c r="D417" s="94" t="s">
        <v>175</v>
      </c>
    </row>
    <row r="418" spans="1:4" ht="90" x14ac:dyDescent="0.25">
      <c r="A418" s="92" t="s">
        <v>219</v>
      </c>
      <c r="B418" s="87" t="s">
        <v>220</v>
      </c>
      <c r="C418" s="86" t="s">
        <v>221</v>
      </c>
      <c r="D418" s="97" t="s">
        <v>648</v>
      </c>
    </row>
    <row r="419" spans="1:4" ht="30" x14ac:dyDescent="0.25">
      <c r="A419" s="91" t="s">
        <v>638</v>
      </c>
      <c r="B419" s="84" t="s">
        <v>224</v>
      </c>
      <c r="C419" s="83"/>
      <c r="D419" s="139" t="s">
        <v>649</v>
      </c>
    </row>
    <row r="420" spans="1:4" ht="25.5" x14ac:dyDescent="0.2">
      <c r="A420" s="91" t="s">
        <v>650</v>
      </c>
      <c r="B420" s="84" t="s">
        <v>224</v>
      </c>
      <c r="C420" s="83"/>
    </row>
    <row r="421" spans="1:4" ht="25.5" x14ac:dyDescent="0.2">
      <c r="A421" s="91" t="s">
        <v>641</v>
      </c>
      <c r="B421" s="84" t="s">
        <v>224</v>
      </c>
      <c r="C421" s="83"/>
    </row>
    <row r="422" spans="1:4" ht="25.5" x14ac:dyDescent="0.2">
      <c r="A422" s="91" t="s">
        <v>651</v>
      </c>
      <c r="B422" s="84" t="s">
        <v>224</v>
      </c>
      <c r="C422" s="83"/>
    </row>
    <row r="423" spans="1:4" ht="25.5" x14ac:dyDescent="0.2">
      <c r="A423" s="91" t="s">
        <v>643</v>
      </c>
      <c r="B423" s="84" t="s">
        <v>224</v>
      </c>
      <c r="C423" s="83"/>
    </row>
    <row r="424" spans="1:4" x14ac:dyDescent="0.2">
      <c r="A424" s="91" t="s">
        <v>644</v>
      </c>
      <c r="B424" s="84"/>
      <c r="C424" s="83"/>
    </row>
    <row r="425" spans="1:4" ht="25.5" x14ac:dyDescent="0.2">
      <c r="A425" s="91" t="s">
        <v>645</v>
      </c>
      <c r="B425" s="84" t="s">
        <v>224</v>
      </c>
      <c r="C425" s="83"/>
    </row>
    <row r="426" spans="1:4" ht="25.5" x14ac:dyDescent="0.2">
      <c r="A426" s="85" t="s">
        <v>652</v>
      </c>
      <c r="B426" s="84" t="s">
        <v>224</v>
      </c>
      <c r="C426" s="83" t="s">
        <v>225</v>
      </c>
    </row>
    <row r="428" spans="1:4" ht="51" x14ac:dyDescent="0.25">
      <c r="A428" s="90" t="s">
        <v>653</v>
      </c>
      <c r="B428" s="89" t="s">
        <v>217</v>
      </c>
      <c r="C428" s="88"/>
      <c r="D428" s="94" t="s">
        <v>177</v>
      </c>
    </row>
    <row r="429" spans="1:4" ht="63.75" x14ac:dyDescent="0.25">
      <c r="A429" s="92" t="s">
        <v>219</v>
      </c>
      <c r="B429" s="87" t="s">
        <v>220</v>
      </c>
      <c r="C429" s="86" t="s">
        <v>221</v>
      </c>
      <c r="D429" s="97" t="s">
        <v>654</v>
      </c>
    </row>
    <row r="430" spans="1:4" ht="90" x14ac:dyDescent="0.25">
      <c r="A430" s="91" t="s">
        <v>655</v>
      </c>
      <c r="B430" s="84" t="s">
        <v>224</v>
      </c>
      <c r="C430" s="83"/>
      <c r="D430" s="97" t="s">
        <v>656</v>
      </c>
    </row>
    <row r="431" spans="1:4" ht="28.5" customHeight="1" x14ac:dyDescent="0.2">
      <c r="A431" s="91" t="s">
        <v>657</v>
      </c>
      <c r="B431" s="84" t="s">
        <v>224</v>
      </c>
      <c r="C431" s="83"/>
      <c r="D431" s="80"/>
    </row>
    <row r="432" spans="1:4" ht="25.5" x14ac:dyDescent="0.2">
      <c r="A432" s="91" t="s">
        <v>658</v>
      </c>
      <c r="B432" s="84" t="s">
        <v>224</v>
      </c>
      <c r="C432" s="83"/>
    </row>
    <row r="433" spans="1:5" ht="25.5" x14ac:dyDescent="0.2">
      <c r="A433" s="91" t="s">
        <v>659</v>
      </c>
      <c r="B433" s="84" t="s">
        <v>224</v>
      </c>
      <c r="C433" s="83"/>
    </row>
    <row r="434" spans="1:5" ht="25.5" x14ac:dyDescent="0.2">
      <c r="A434" s="91" t="s">
        <v>660</v>
      </c>
      <c r="B434" s="84" t="s">
        <v>224</v>
      </c>
      <c r="C434" s="83"/>
    </row>
    <row r="435" spans="1:5" ht="25.5" x14ac:dyDescent="0.2">
      <c r="A435" s="85" t="s">
        <v>661</v>
      </c>
      <c r="B435" s="84" t="s">
        <v>224</v>
      </c>
      <c r="C435" s="83" t="s">
        <v>225</v>
      </c>
    </row>
    <row r="437" spans="1:5" ht="75" x14ac:dyDescent="0.25">
      <c r="A437" s="90" t="s">
        <v>662</v>
      </c>
      <c r="B437" s="89" t="s">
        <v>217</v>
      </c>
      <c r="C437" s="88"/>
      <c r="D437" s="94" t="s">
        <v>179</v>
      </c>
    </row>
    <row r="438" spans="1:5" ht="90" x14ac:dyDescent="0.25">
      <c r="A438" s="92" t="s">
        <v>219</v>
      </c>
      <c r="B438" s="87" t="s">
        <v>220</v>
      </c>
      <c r="C438" s="86" t="s">
        <v>221</v>
      </c>
      <c r="D438" s="93" t="s">
        <v>663</v>
      </c>
    </row>
    <row r="439" spans="1:5" ht="75" x14ac:dyDescent="0.25">
      <c r="A439" s="91" t="s">
        <v>664</v>
      </c>
      <c r="B439" s="84" t="s">
        <v>224</v>
      </c>
      <c r="C439" s="83"/>
      <c r="D439" s="139" t="s">
        <v>665</v>
      </c>
      <c r="E439" s="149"/>
    </row>
    <row r="440" spans="1:5" ht="25.5" x14ac:dyDescent="0.2">
      <c r="A440" s="91" t="s">
        <v>666</v>
      </c>
      <c r="B440" s="84" t="s">
        <v>224</v>
      </c>
      <c r="C440" s="83"/>
    </row>
    <row r="441" spans="1:5" ht="25.5" x14ac:dyDescent="0.2">
      <c r="A441" s="91" t="s">
        <v>667</v>
      </c>
      <c r="B441" s="84" t="s">
        <v>224</v>
      </c>
      <c r="C441" s="83"/>
    </row>
    <row r="442" spans="1:5" ht="25.5" x14ac:dyDescent="0.2">
      <c r="A442" s="91" t="s">
        <v>668</v>
      </c>
      <c r="B442" s="84" t="s">
        <v>224</v>
      </c>
      <c r="C442" s="83"/>
    </row>
    <row r="443" spans="1:5" ht="25.5" x14ac:dyDescent="0.2">
      <c r="A443" s="91" t="s">
        <v>669</v>
      </c>
      <c r="B443" s="84" t="s">
        <v>224</v>
      </c>
      <c r="C443" s="83"/>
    </row>
    <row r="444" spans="1:5" ht="25.5" x14ac:dyDescent="0.2">
      <c r="A444" s="91" t="s">
        <v>670</v>
      </c>
      <c r="B444" s="84" t="s">
        <v>224</v>
      </c>
      <c r="C444" s="83"/>
    </row>
    <row r="445" spans="1:5" ht="25.5" x14ac:dyDescent="0.2">
      <c r="A445" s="85" t="s">
        <v>671</v>
      </c>
      <c r="B445" s="84" t="s">
        <v>224</v>
      </c>
      <c r="C445" s="83" t="s">
        <v>225</v>
      </c>
    </row>
    <row r="447" spans="1:5" ht="51" x14ac:dyDescent="0.25">
      <c r="A447" s="90" t="s">
        <v>672</v>
      </c>
      <c r="B447" s="89" t="s">
        <v>217</v>
      </c>
      <c r="C447" s="88"/>
      <c r="D447" s="78" t="s">
        <v>673</v>
      </c>
      <c r="E447" s="75" t="s">
        <v>674</v>
      </c>
    </row>
    <row r="448" spans="1:5" ht="63.75" x14ac:dyDescent="0.25">
      <c r="A448" s="92" t="s">
        <v>219</v>
      </c>
      <c r="B448" s="87" t="s">
        <v>220</v>
      </c>
      <c r="C448" s="86" t="s">
        <v>221</v>
      </c>
      <c r="D448" s="97" t="s">
        <v>675</v>
      </c>
    </row>
    <row r="449" spans="1:4" ht="30" x14ac:dyDescent="0.25">
      <c r="A449" s="91" t="s">
        <v>676</v>
      </c>
      <c r="B449" s="84" t="s">
        <v>224</v>
      </c>
      <c r="C449" s="83"/>
      <c r="D449" s="97" t="s">
        <v>677</v>
      </c>
    </row>
    <row r="450" spans="1:4" ht="25.5" x14ac:dyDescent="0.2">
      <c r="A450" s="91" t="s">
        <v>678</v>
      </c>
      <c r="B450" s="84" t="s">
        <v>224</v>
      </c>
      <c r="C450" s="83"/>
    </row>
    <row r="451" spans="1:4" ht="25.5" x14ac:dyDescent="0.2">
      <c r="A451" s="91" t="s">
        <v>679</v>
      </c>
      <c r="B451" s="84" t="s">
        <v>224</v>
      </c>
      <c r="C451" s="83"/>
    </row>
    <row r="452" spans="1:4" ht="25.5" x14ac:dyDescent="0.2">
      <c r="A452" s="91" t="s">
        <v>680</v>
      </c>
      <c r="B452" s="84" t="s">
        <v>224</v>
      </c>
      <c r="C452" s="83"/>
    </row>
    <row r="453" spans="1:4" ht="25.5" x14ac:dyDescent="0.2">
      <c r="A453" s="91" t="s">
        <v>681</v>
      </c>
      <c r="B453" s="84" t="s">
        <v>224</v>
      </c>
      <c r="C453" s="83"/>
    </row>
    <row r="454" spans="1:4" ht="25.5" x14ac:dyDescent="0.2">
      <c r="A454" s="91" t="s">
        <v>682</v>
      </c>
      <c r="B454" s="84" t="s">
        <v>224</v>
      </c>
      <c r="C454" s="83"/>
    </row>
    <row r="455" spans="1:4" ht="25.5" x14ac:dyDescent="0.2">
      <c r="A455" s="91" t="s">
        <v>683</v>
      </c>
      <c r="B455" s="84" t="s">
        <v>224</v>
      </c>
      <c r="C455" s="83" t="s">
        <v>225</v>
      </c>
    </row>
    <row r="457" spans="1:4" ht="90" x14ac:dyDescent="0.25">
      <c r="A457" s="90" t="s">
        <v>684</v>
      </c>
      <c r="B457" s="89" t="s">
        <v>217</v>
      </c>
      <c r="C457" s="88"/>
      <c r="D457" s="78" t="s">
        <v>685</v>
      </c>
    </row>
    <row r="458" spans="1:4" ht="63.75" x14ac:dyDescent="0.25">
      <c r="A458" s="92" t="s">
        <v>219</v>
      </c>
      <c r="B458" s="87" t="s">
        <v>220</v>
      </c>
      <c r="C458" s="86" t="s">
        <v>221</v>
      </c>
      <c r="D458" s="97" t="s">
        <v>686</v>
      </c>
    </row>
    <row r="459" spans="1:4" ht="30" x14ac:dyDescent="0.25">
      <c r="A459" s="85" t="s">
        <v>687</v>
      </c>
      <c r="B459" s="84" t="s">
        <v>224</v>
      </c>
      <c r="C459" s="83"/>
      <c r="D459" s="139" t="s">
        <v>688</v>
      </c>
    </row>
    <row r="460" spans="1:4" ht="25.5" x14ac:dyDescent="0.2">
      <c r="A460" s="85" t="s">
        <v>689</v>
      </c>
      <c r="B460" s="84" t="s">
        <v>224</v>
      </c>
      <c r="C460" s="83"/>
    </row>
    <row r="461" spans="1:4" ht="25.5" x14ac:dyDescent="0.2">
      <c r="A461" s="85" t="s">
        <v>690</v>
      </c>
      <c r="B461" s="84" t="s">
        <v>224</v>
      </c>
      <c r="C461" s="83"/>
    </row>
    <row r="462" spans="1:4" ht="25.5" x14ac:dyDescent="0.2">
      <c r="A462" s="85" t="s">
        <v>691</v>
      </c>
      <c r="B462" s="84" t="s">
        <v>224</v>
      </c>
      <c r="C462" s="83" t="s">
        <v>225</v>
      </c>
    </row>
    <row r="463" spans="1:4" ht="25.5" x14ac:dyDescent="0.2">
      <c r="A463" s="85" t="s">
        <v>692</v>
      </c>
      <c r="B463" s="84" t="s">
        <v>224</v>
      </c>
      <c r="C463" s="83"/>
    </row>
    <row r="464" spans="1:4" ht="25.5" x14ac:dyDescent="0.2">
      <c r="A464" s="85" t="s">
        <v>693</v>
      </c>
      <c r="B464" s="84" t="s">
        <v>224</v>
      </c>
      <c r="C464" s="83"/>
    </row>
    <row r="465" spans="1:4" ht="25.5" x14ac:dyDescent="0.2">
      <c r="A465" s="85" t="s">
        <v>694</v>
      </c>
      <c r="B465" s="84" t="s">
        <v>224</v>
      </c>
      <c r="C465" s="83" t="s">
        <v>225</v>
      </c>
    </row>
    <row r="466" spans="1:4" customFormat="1" ht="15" x14ac:dyDescent="0.25"/>
    <row r="467" spans="1:4" ht="51" x14ac:dyDescent="0.25">
      <c r="A467" s="90" t="s">
        <v>695</v>
      </c>
      <c r="B467" s="89" t="s">
        <v>217</v>
      </c>
      <c r="C467" s="88"/>
      <c r="D467" s="78" t="s">
        <v>696</v>
      </c>
    </row>
    <row r="468" spans="1:4" ht="73.5" customHeight="1" x14ac:dyDescent="0.25">
      <c r="A468" s="92" t="s">
        <v>219</v>
      </c>
      <c r="B468" s="87" t="s">
        <v>220</v>
      </c>
      <c r="C468" s="86" t="s">
        <v>221</v>
      </c>
      <c r="D468" s="97" t="s">
        <v>697</v>
      </c>
    </row>
    <row r="469" spans="1:4" ht="30" x14ac:dyDescent="0.25">
      <c r="A469" s="85" t="s">
        <v>687</v>
      </c>
      <c r="B469" s="84" t="s">
        <v>224</v>
      </c>
      <c r="C469" s="83"/>
      <c r="D469" s="139" t="s">
        <v>698</v>
      </c>
    </row>
    <row r="470" spans="1:4" ht="25.5" x14ac:dyDescent="0.2">
      <c r="A470" s="85" t="s">
        <v>689</v>
      </c>
      <c r="B470" s="84" t="s">
        <v>224</v>
      </c>
      <c r="C470" s="83"/>
    </row>
    <row r="471" spans="1:4" ht="25.5" x14ac:dyDescent="0.2">
      <c r="A471" s="85" t="s">
        <v>690</v>
      </c>
      <c r="B471" s="84" t="s">
        <v>224</v>
      </c>
      <c r="C471" s="83"/>
    </row>
    <row r="472" spans="1:4" ht="25.5" x14ac:dyDescent="0.2">
      <c r="A472" s="85" t="s">
        <v>691</v>
      </c>
      <c r="B472" s="84" t="s">
        <v>224</v>
      </c>
      <c r="C472" s="83" t="s">
        <v>225</v>
      </c>
    </row>
    <row r="473" spans="1:4" ht="25.5" x14ac:dyDescent="0.2">
      <c r="A473" s="85" t="s">
        <v>699</v>
      </c>
      <c r="B473" s="84" t="s">
        <v>224</v>
      </c>
      <c r="C473" s="83"/>
    </row>
    <row r="474" spans="1:4" ht="25.5" x14ac:dyDescent="0.2">
      <c r="A474" s="85" t="s">
        <v>693</v>
      </c>
      <c r="B474" s="84" t="s">
        <v>224</v>
      </c>
      <c r="C474" s="83"/>
    </row>
    <row r="475" spans="1:4" customFormat="1" ht="25.5" x14ac:dyDescent="0.25">
      <c r="A475" s="85" t="s">
        <v>700</v>
      </c>
      <c r="B475" s="84" t="s">
        <v>224</v>
      </c>
      <c r="C475" s="83" t="s">
        <v>225</v>
      </c>
    </row>
    <row r="476" spans="1:4" customFormat="1" ht="15" x14ac:dyDescent="0.25"/>
    <row r="477" spans="1:4" customFormat="1" ht="51" x14ac:dyDescent="0.25">
      <c r="A477" s="90" t="s">
        <v>701</v>
      </c>
      <c r="B477" s="89" t="s">
        <v>217</v>
      </c>
      <c r="C477" s="88"/>
      <c r="D477" s="78" t="s">
        <v>187</v>
      </c>
    </row>
    <row r="478" spans="1:4" customFormat="1" ht="105" x14ac:dyDescent="0.25">
      <c r="A478" s="92" t="s">
        <v>219</v>
      </c>
      <c r="B478" s="87" t="s">
        <v>220</v>
      </c>
      <c r="C478" s="86" t="s">
        <v>221</v>
      </c>
      <c r="D478" s="97" t="s">
        <v>702</v>
      </c>
    </row>
    <row r="479" spans="1:4" customFormat="1" ht="90" x14ac:dyDescent="0.25">
      <c r="A479" s="85" t="s">
        <v>703</v>
      </c>
      <c r="B479" s="84" t="s">
        <v>224</v>
      </c>
      <c r="C479" s="83" t="s">
        <v>225</v>
      </c>
      <c r="D479" s="97" t="s">
        <v>704</v>
      </c>
    </row>
    <row r="480" spans="1:4" customFormat="1" ht="25.5" x14ac:dyDescent="0.25">
      <c r="A480" s="85" t="s">
        <v>705</v>
      </c>
      <c r="B480" s="84" t="s">
        <v>224</v>
      </c>
      <c r="C480" s="83" t="s">
        <v>225</v>
      </c>
      <c r="D480" s="34"/>
    </row>
    <row r="481" spans="1:3" customFormat="1" ht="25.5" x14ac:dyDescent="0.25">
      <c r="A481" s="85" t="s">
        <v>706</v>
      </c>
      <c r="B481" s="84" t="s">
        <v>224</v>
      </c>
      <c r="C481" s="83" t="s">
        <v>225</v>
      </c>
    </row>
    <row r="482" spans="1:3" customFormat="1" ht="25.5" x14ac:dyDescent="0.25">
      <c r="A482" s="85" t="s">
        <v>707</v>
      </c>
      <c r="B482" s="84" t="s">
        <v>224</v>
      </c>
      <c r="C482" s="83" t="s">
        <v>225</v>
      </c>
    </row>
    <row r="483" spans="1:3" customFormat="1" ht="25.5" x14ac:dyDescent="0.25">
      <c r="A483" s="85" t="s">
        <v>708</v>
      </c>
      <c r="B483" s="84" t="s">
        <v>224</v>
      </c>
      <c r="C483" s="83" t="s">
        <v>225</v>
      </c>
    </row>
    <row r="484" spans="1:3" customFormat="1" ht="25.5" x14ac:dyDescent="0.25">
      <c r="A484" s="85" t="s">
        <v>709</v>
      </c>
      <c r="B484" s="84" t="s">
        <v>224</v>
      </c>
      <c r="C484" s="83" t="s">
        <v>225</v>
      </c>
    </row>
    <row r="485" spans="1:3" customFormat="1" ht="25.5" x14ac:dyDescent="0.25">
      <c r="A485" s="85" t="s">
        <v>710</v>
      </c>
      <c r="B485" s="84" t="s">
        <v>224</v>
      </c>
      <c r="C485" s="83" t="s">
        <v>225</v>
      </c>
    </row>
    <row r="486" spans="1:3" customFormat="1" ht="25.5" x14ac:dyDescent="0.25">
      <c r="A486" s="85" t="s">
        <v>711</v>
      </c>
      <c r="B486" s="84" t="s">
        <v>224</v>
      </c>
      <c r="C486" s="83" t="s">
        <v>225</v>
      </c>
    </row>
    <row r="487" spans="1:3" customFormat="1" ht="25.5" x14ac:dyDescent="0.25">
      <c r="A487" s="85" t="s">
        <v>712</v>
      </c>
      <c r="B487" s="84" t="s">
        <v>224</v>
      </c>
      <c r="C487" s="83" t="s">
        <v>225</v>
      </c>
    </row>
    <row r="488" spans="1:3" customFormat="1" ht="15" x14ac:dyDescent="0.25"/>
    <row r="489" spans="1:3" ht="131.25" x14ac:dyDescent="0.2">
      <c r="A489" s="82" t="s">
        <v>713</v>
      </c>
    </row>
  </sheetData>
  <mergeCells count="3">
    <mergeCell ref="A1:C1"/>
    <mergeCell ref="A23:C23"/>
    <mergeCell ref="A30:C30"/>
  </mergeCells>
  <hyperlinks>
    <hyperlink ref="D4" r:id="rId1" xr:uid="{3D2995C2-832C-40B5-AC9D-16ECF9CF9739}"/>
    <hyperlink ref="D40" r:id="rId2" xr:uid="{C409D475-D58E-41B3-89F4-B76971E6AFB0}"/>
    <hyperlink ref="D119" r:id="rId3" xr:uid="{8420DE7B-3E79-4807-AD0F-36908230679F}"/>
    <hyperlink ref="D127" r:id="rId4" xr:uid="{ED23F0F9-70E6-48C2-A312-9454D4BFFCE7}"/>
    <hyperlink ref="D145" r:id="rId5" xr:uid="{7CE22234-2CF1-46CF-8E32-D44227ADC4D7}"/>
    <hyperlink ref="D170" r:id="rId6" xr:uid="{955F1AA1-ABC1-4AC4-9AD7-52B05728E7AE}"/>
    <hyperlink ref="D192" r:id="rId7" location="section-parameters" xr:uid="{3237AB93-F521-4773-B455-B93C1B9C5420}"/>
    <hyperlink ref="D212" r:id="rId8" xr:uid="{2BC9598F-DD6E-4222-8967-BC4C87A27505}"/>
    <hyperlink ref="D226" r:id="rId9" xr:uid="{1CE1A704-901D-410D-BDE3-D27BBF2860B3}"/>
    <hyperlink ref="D258" r:id="rId10" xr:uid="{AA3FBC59-60E1-4B90-AA7B-EBFF436B14A2}"/>
    <hyperlink ref="D77" r:id="rId11" xr:uid="{12DAAA64-D08A-4837-ACB4-23DECFACD065}"/>
    <hyperlink ref="D352" r:id="rId12" xr:uid="{FED2705B-803C-4774-A275-6423BBBAC026}"/>
    <hyperlink ref="D325" r:id="rId13" xr:uid="{49C7FBDC-2B8B-4B2E-9F83-12FABA87C34F}"/>
    <hyperlink ref="E134" r:id="rId14" xr:uid="{7C803AB5-6FBD-43E9-9E90-0F98E0E9A7FC}"/>
    <hyperlink ref="D48" r:id="rId15" xr:uid="{586DDF41-C107-4818-92C6-388CEB85F972}"/>
    <hyperlink ref="D24" r:id="rId16" xr:uid="{8E2E1576-0244-4DB4-92F4-0D12B4E6B8C9}"/>
    <hyperlink ref="D62" r:id="rId17" location="section-parameters" xr:uid="{E6E45146-963F-466F-BEE2-57E2206AB5CD}"/>
    <hyperlink ref="D89" r:id="rId18" location="popis" xr:uid="{ABE7C150-A3F2-427A-A9F5-F0B445A4CE4A}"/>
    <hyperlink ref="D104" r:id="rId19" location="/1020562-varianta-ew_135_p_g4_a" xr:uid="{56EA5968-03CF-4F46-965D-6159645702FD}"/>
    <hyperlink ref="D180" r:id="rId20" xr:uid="{D5AB2238-9D71-4597-A041-E48781B802F4}"/>
    <hyperlink ref="D227" r:id="rId21" xr:uid="{A08F225E-2EC8-4D3D-9B01-E95E552AAEF5}"/>
    <hyperlink ref="D279" r:id="rId22" xr:uid="{52678492-06B2-4CE8-8358-46E359913DB7}"/>
    <hyperlink ref="D290" r:id="rId23" xr:uid="{DA915434-E11D-4268-9267-ABEEF165DBFC}"/>
    <hyperlink ref="D336" r:id="rId24" xr:uid="{9A02FED5-9C26-426C-B1F4-0B5F6BEB15B0}"/>
    <hyperlink ref="D388" r:id="rId25" xr:uid="{D66F4F33-8CA2-4D8D-AAA1-D450C4C87E9C}"/>
    <hyperlink ref="D239" r:id="rId26" xr:uid="{90FD947D-151B-4AC1-8B8C-0FA7BBA26406}"/>
    <hyperlink ref="D417" r:id="rId27" xr:uid="{05DB29F7-1071-4954-97B5-0647AE58041B}"/>
    <hyperlink ref="D428" r:id="rId28" xr:uid="{5FE69055-041B-4D59-99A8-ECE24CA756A1}"/>
    <hyperlink ref="D438" r:id="rId29" xr:uid="{173B234C-FC28-4DF6-B754-CA49640D9CB4}"/>
    <hyperlink ref="D437" r:id="rId30" xr:uid="{4A9A238E-881D-4130-8A17-0921E2031AC4}"/>
    <hyperlink ref="D380" r:id="rId31" xr:uid="{C56AEE34-C2CC-426C-A40A-3DC6606BA338}"/>
    <hyperlink ref="D372" r:id="rId32" xr:uid="{4DF38EC4-71CF-4A36-87E4-7510345175FE}"/>
    <hyperlink ref="D49" r:id="rId33" xr:uid="{0BAECABB-724D-479F-BD29-AEBEC64676CC}"/>
    <hyperlink ref="D63" r:id="rId34" xr:uid="{E8EF689F-3F24-42BE-939E-C8F13B9CA4E3}"/>
    <hyperlink ref="D182" r:id="rId35" xr:uid="{34B22271-1C29-432C-99DE-922FA7ADFFD6}"/>
    <hyperlink ref="D211" r:id="rId36" xr:uid="{4B2E03F8-DB01-4E18-A22B-6C2EDD73738C}"/>
    <hyperlink ref="D249" r:id="rId37" xr:uid="{5DF305BB-0815-4392-9F67-58ACFE06DC6E}"/>
    <hyperlink ref="D248" r:id="rId38" xr:uid="{7F98AEF4-6D9B-4314-BBF1-784AA3C043A4}"/>
    <hyperlink ref="D265" r:id="rId39" xr:uid="{18866A2B-6463-4229-8F1E-E48D3AFE4EE5}"/>
    <hyperlink ref="D272" r:id="rId40" xr:uid="{35BE4ABB-6C2E-4F5B-A417-356DA7CBCBCA}"/>
    <hyperlink ref="D326" r:id="rId41" xr:uid="{D170A44D-143F-41B7-B629-A7EF93A16EF8}"/>
    <hyperlink ref="D327" r:id="rId42" xr:uid="{BA51B0BD-648C-48D7-A56D-9EFB1478CE5B}"/>
    <hyperlink ref="D363" r:id="rId43" xr:uid="{B3B48D4A-FA63-4B47-8DEF-F0920E4CFD04}"/>
    <hyperlink ref="D399" r:id="rId44" xr:uid="{4A016F5F-B9B7-430D-A1B3-D5088390D241}"/>
    <hyperlink ref="D302" r:id="rId45" xr:uid="{F4A38933-4696-4526-9914-593E4FB5F793}"/>
    <hyperlink ref="D31" r:id="rId46" xr:uid="{EE1732A4-9BD9-4B32-B0C3-4D2BDE9E81F7}"/>
    <hyperlink ref="D5" r:id="rId47" xr:uid="{18BFE9A3-31C8-4418-8771-ABF64BF125EA}"/>
    <hyperlink ref="D3" r:id="rId48" xr:uid="{3DFB46B9-21E7-403A-BED8-81D0BCB97736}"/>
    <hyperlink ref="D41" r:id="rId49" xr:uid="{3CD70303-9CDC-4C9B-9EC6-946805149790}"/>
    <hyperlink ref="D42" r:id="rId50" xr:uid="{DFC449ED-6858-4703-BC0C-0D6C8F1FD94D}"/>
    <hyperlink ref="D78" r:id="rId51" xr:uid="{E4273D1C-6E35-404A-B605-6F1227F6A3C0}"/>
    <hyperlink ref="D79" r:id="rId52" xr:uid="{EB1DC677-CD13-4910-BF17-68E16F1FED0C}"/>
    <hyperlink ref="D90" r:id="rId53" xr:uid="{FBDB732B-907D-4AF6-8F2F-22F1A829CDCF}"/>
    <hyperlink ref="D105" r:id="rId54" xr:uid="{1F59AC9E-F10E-4D81-8FD7-A6254669E455}"/>
    <hyperlink ref="D128" r:id="rId55" xr:uid="{22A7F131-B4D4-44F9-A696-30A4D6633FCA}"/>
    <hyperlink ref="D129" r:id="rId56" xr:uid="{E3FAB186-7E34-4F43-9292-D86C094EA514}"/>
    <hyperlink ref="D134" r:id="rId57" xr:uid="{FA554293-17EB-46E9-833D-BABE82233E0D}"/>
    <hyperlink ref="D135" r:id="rId58" xr:uid="{013438B1-43C6-4D80-98A9-64B9F7CE84F8}"/>
    <hyperlink ref="D146" r:id="rId59" xr:uid="{F887E637-7ACA-494D-A82C-A072A2894DA4}"/>
    <hyperlink ref="D147" r:id="rId60" xr:uid="{D2BE2110-B29A-4FED-AE6A-399941CD99F3}"/>
    <hyperlink ref="D162" r:id="rId61" xr:uid="{2B1002AC-2A9A-4E2B-B95F-34E073AA50E3}"/>
    <hyperlink ref="D163" r:id="rId62" xr:uid="{5F0214E0-7244-4BED-9F37-6E688E9EAC7A}"/>
    <hyperlink ref="D171" r:id="rId63" xr:uid="{4A50D778-454A-4719-910E-DD9DD858BC28}"/>
    <hyperlink ref="D172" r:id="rId64" xr:uid="{9F9345A4-FCF7-4237-BC2F-F17B8E9A89D7}"/>
    <hyperlink ref="D181" r:id="rId65" xr:uid="{ABE89BE9-B818-4ED2-8F85-F89F9C94C2B3}"/>
    <hyperlink ref="D193" r:id="rId66" xr:uid="{26BF6C14-D709-4944-B664-981F5452D118}"/>
    <hyperlink ref="D203" r:id="rId67" xr:uid="{95AFAA0A-69A2-41DE-9D81-1A071B4FB340}"/>
    <hyperlink ref="D204" r:id="rId68" xr:uid="{83EAC71A-9248-4F89-B53E-EC378EFC4578}"/>
    <hyperlink ref="D237" r:id="rId69" xr:uid="{D58FDF01-EF1B-41FA-B2F9-0A43CA3CFADB}"/>
    <hyperlink ref="D238" r:id="rId70" xr:uid="{B27FAB11-3A95-472A-8059-99157F1A19C3}"/>
    <hyperlink ref="D25" r:id="rId71" xr:uid="{F80B5BDC-A912-454B-9A14-2E27019AA623}"/>
    <hyperlink ref="D26" r:id="rId72" xr:uid="{D0DB2F0A-81CC-4839-A072-7533875E1E63}"/>
    <hyperlink ref="D32" r:id="rId73" xr:uid="{D24A7A77-FEE8-41BB-AADD-723909DB20A6}"/>
    <hyperlink ref="D33" r:id="rId74" xr:uid="{66801F80-4671-4F47-A5AB-FD1EBAB64499}"/>
    <hyperlink ref="D64" r:id="rId75" display="https://www.alza.cz/rode-wireless-pro-d7937770.htm?kampan=adwav_audio-video_pla_all_audio-video_hudebni-nastroje-a-mikrofony_c_1003822___600005848279_~136581765309~&amp;gclid=Cj0KCQjwhL6pBhDjARIsAGx8D58lR5P-V2YeiXNoZ6Cnee1QOD83ipywPt9E52jort7QBAM38k2vQsYaAkqIEALw_wcB" xr:uid="{086526E3-4613-43EA-BACF-E8CB89090936}"/>
    <hyperlink ref="D120" r:id="rId76" xr:uid="{62D80CDA-888B-49F0-97F5-30A7BCA8E028}"/>
    <hyperlink ref="D118" r:id="rId77" xr:uid="{3A8D505E-3F65-4334-9B45-D3B64E9E9B98}"/>
    <hyperlink ref="D136" r:id="rId78" xr:uid="{6E670CFA-40BA-4ED4-A399-C4352C907E0F}"/>
    <hyperlink ref="D164" r:id="rId79" xr:uid="{E86EFFFE-B125-40AF-A940-B4AFDCDD6A5B}"/>
    <hyperlink ref="D194" r:id="rId80" xr:uid="{72C6E6AE-B85B-4423-A1AD-A871C493C0C0}"/>
    <hyperlink ref="D205" r:id="rId81" xr:uid="{4519A788-AF90-4913-9EEF-45B2C20A92E0}"/>
    <hyperlink ref="D228" r:id="rId82" xr:uid="{A6315728-1ADF-4F16-9C22-C67CC0F3F95D}"/>
    <hyperlink ref="D250" r:id="rId83" xr:uid="{86D8702E-D35F-446A-AD34-3D34B8C49597}"/>
    <hyperlink ref="D259" r:id="rId84" xr:uid="{FB27F5E7-7640-4C3F-B0DF-7A5D5A1D4CF1}"/>
    <hyperlink ref="D266" r:id="rId85" xr:uid="{FDD7F889-EB9D-44B6-BD68-D7F60E1F04AE}"/>
    <hyperlink ref="D267" r:id="rId86" xr:uid="{D168AACB-89A8-428C-9FFA-82DD9CAC7E44}"/>
    <hyperlink ref="D273" r:id="rId87" xr:uid="{FF61DD7B-E91A-437A-9270-2E90C9D2796A}"/>
    <hyperlink ref="D274" r:id="rId88" xr:uid="{B1322BAE-E35A-4C92-9AD5-69A1EBC92B5E}"/>
    <hyperlink ref="D280" r:id="rId89" xr:uid="{60237E23-5272-4A14-8E97-01E631FC556F}"/>
    <hyperlink ref="D281" r:id="rId90" xr:uid="{8A9AE548-3FF7-437D-9E50-8E4AF987C682}"/>
    <hyperlink ref="E282" r:id="rId91" xr:uid="{54F6237C-9F95-4040-9427-2505DAD886BB}"/>
    <hyperlink ref="D251" r:id="rId92" xr:uid="{ABB62E99-6CCB-41DC-ADE0-FFFDF5DF921D}"/>
    <hyperlink ref="E283" r:id="rId93" display="https://www.mxtech-eshop.cz/Komunikacni-zarizeni-viceucelovy-over-the-head-headset-SENA-Bluetooth-Over-the-Head-headset-Tufftalk-Lite-dosah-0-8-km-d104565.htm?gclid=Cj0KCQjw9rSoBhCiARIsAFOiplnyBsZXTwZVK-G9c3AzWcagNqDUtbhJs72bcggLImnB4o4fErfvi4waAjyrEALw_wcB" xr:uid="{17D712CA-9985-4089-A72C-5F4457842519}"/>
    <hyperlink ref="D291" r:id="rId94" xr:uid="{13BC7B67-BDD9-437D-9FA6-9F6FD1C39AF9}"/>
    <hyperlink ref="D317" r:id="rId95" xr:uid="{DD4E5DF0-B249-4596-9792-92057B4E4E41}"/>
    <hyperlink ref="D316" r:id="rId96" xr:uid="{2F1163EF-D1B3-43D1-98A3-06921004842B}"/>
    <hyperlink ref="D305" r:id="rId97" xr:uid="{D394D99F-42B6-4A80-9161-D76658362B1D}"/>
    <hyperlink ref="D337" r:id="rId98" xr:uid="{A8B410F7-8CE6-4785-B8F5-2CB5E2158203}"/>
    <hyperlink ref="D338" r:id="rId99" xr:uid="{3DEB9EBA-BC3E-466D-96D1-4ED0123CD6FF}"/>
    <hyperlink ref="D354" r:id="rId100" xr:uid="{BC80E255-AB6B-404B-B1E3-337682151115}"/>
    <hyperlink ref="E354" r:id="rId101" xr:uid="{4AFD69B2-72BB-4F5A-AD44-6E3F94002DCE}"/>
    <hyperlink ref="D260" r:id="rId102" xr:uid="{50702140-DDC9-4AD1-AB60-727987D79CDF}"/>
    <hyperlink ref="D304" r:id="rId103" xr:uid="{151FC4C6-11DB-47A4-A736-C3D525F806CC}"/>
    <hyperlink ref="D364" r:id="rId104" xr:uid="{5DE6EE57-13B2-42A8-9A6F-A5563F93C456}"/>
    <hyperlink ref="D365" r:id="rId105" xr:uid="{8B006A6E-FEE4-4180-8982-80172D8F3A18}"/>
    <hyperlink ref="D373" r:id="rId106" xr:uid="{9F8BC962-6989-4B77-85A4-786196176537}"/>
    <hyperlink ref="D374" r:id="rId107" xr:uid="{9CE1931D-BDF6-457C-B74C-27E6B9500747}"/>
    <hyperlink ref="D382" r:id="rId108" xr:uid="{F72A17E0-167B-40F2-BD6C-745A5ED71C3B}"/>
    <hyperlink ref="D389" r:id="rId109" xr:uid="{4932CEFC-D5C3-4C4D-8A66-891959D61023}"/>
    <hyperlink ref="D347" r:id="rId110" xr:uid="{45E7124B-9D91-461F-AA06-F0613B39E1F2}"/>
    <hyperlink ref="D346" r:id="rId111" xr:uid="{0B8E1815-5B40-41AC-A1A9-76B5E38CCF42}"/>
    <hyperlink ref="D345" r:id="rId112" xr:uid="{E3F9DC9D-0AC7-4DB0-A2C1-910510EA9FA2}"/>
    <hyperlink ref="D353" r:id="rId113" xr:uid="{A289BE4A-15F7-4D33-9C11-D8B2E9F4ADE1}"/>
    <hyperlink ref="D381" r:id="rId114" xr:uid="{CB5795E7-CDB8-4E35-9779-A893C8CDA7D0}"/>
    <hyperlink ref="D400" r:id="rId115" xr:uid="{C7DAF653-93CA-43D1-80A0-CFE27482A1E5}"/>
    <hyperlink ref="D407" r:id="rId116" xr:uid="{5FE75BEE-8ED3-4A76-9ABE-56921CED1DD7}"/>
    <hyperlink ref="D406" r:id="rId117" xr:uid="{E420B8E7-9596-4528-952B-81B5D34D33C6}"/>
    <hyperlink ref="D418" r:id="rId118" xr:uid="{F9D83284-0C12-461B-A468-32BF28792BE4}"/>
    <hyperlink ref="D429" r:id="rId119" xr:uid="{66E2BB8C-452E-455D-9F7F-005527DA0A4C}"/>
    <hyperlink ref="D430" r:id="rId120" xr:uid="{1EFE6913-92D6-46B9-BED1-3BC63829F5CA}"/>
    <hyperlink ref="D439" r:id="rId121" xr:uid="{03EEA193-6A69-4ED5-820C-D95E95EB097A}"/>
    <hyperlink ref="D447" r:id="rId122" xr:uid="{2F773D22-D32C-4C73-8A7D-093BF32A73E3}"/>
    <hyperlink ref="D448" r:id="rId123" xr:uid="{D6CC8140-EECB-4537-BFCD-D124C4074C5B}"/>
    <hyperlink ref="D449" r:id="rId124" xr:uid="{5F403BFB-3A65-4D90-A7D6-A42CD4E47FB0}"/>
    <hyperlink ref="D458" r:id="rId125" xr:uid="{855E25F7-8186-40E5-BDDA-6A65727557A3}"/>
    <hyperlink ref="D457" r:id="rId126" xr:uid="{63DAF7C2-4707-4A13-BC57-C12F821A8F19}"/>
    <hyperlink ref="D468" r:id="rId127" display="https://www.alza.cz/vention-8k-hdmi-cable-3m-black-d7177733.htm?kampan=adwacc_prislusenstvi-pro-mt_pla_all_obecna-css_kabely---video_c_1003822___VENTk144_662762481323_~151946794962~&amp;gclid=Cj0KCQjwoeemBhCfARIsADR2QCu0NpMtziGL19P4ygeUvYRQR9Vy66FR9tdRIwvaBCI7_y0YDWZv5HoaAp2qEALw_wcB " xr:uid="{BEA9D3BD-3FAC-433C-9BBF-B7A6CB523684}"/>
    <hyperlink ref="D467" r:id="rId128" xr:uid="{23B4A373-2FC7-422C-A109-7A537036E6F8}"/>
    <hyperlink ref="D390" r:id="rId129" xr:uid="{F5E92BA5-E475-46B9-91B8-08C51FF47D5C}"/>
    <hyperlink ref="D292" r:id="rId130" display="https://www.ebay.com/itm/404485061166?var=674451636396&amp;_trkparms=amclksrc%3DITM%26aid%3D1110006%26algo%3DHOMESPLICE.SIM%26ao%3D1%26asc%3D255579%26meid%3D8c364aedd0f84bf2bdb657801b2e9191%26pid%3D101195%26rk%3D4%26rkt%3D12%26sd%3D285293997803%26itm%3D674451636396%26pmt%3D1%26noa%3D0%26pg%3D4429486%26algv%3DSimplAMLv11WebTrimmedV3MskuWithLambda85KnnRecallV1V2V4ItemNrtInQueryAndCassiniVisualRankerAndBertRecallWithVMEV3CPCAuto&amp;_trksid=p4429486.c101195.m1851&amp;amdata=cksum%3A4044850611668c364aedd0f84bf2bdb657801b2e9191%7Cenc%3AAQAIAAABUObhgc4Nk8%252BdtAwOww4FKLaj%252FQ5qqgDlQCuqZA43WcPFUWDERCUugbbOk7XQv0JXlBfqCg2xKF3WcPghxGMFw2oSlXvfExEaMYr7I7LmrHcP6czY1wIMt0ORyKiCWt95xldincyyBx3g%252BNDW%252B%252FhWUgTaBhK6xAm%252BJIbCOMehu%252Bdw4m17pzn5FSnOTy01Um9b3uTtVPnZInoZTr%252BGbz8NYStzqHsgXvuiTdmwmG1pAEWG5kn1PZJlGgKqW3wPu4YUtYauHD7DEsGSRLqeDRjijDH4eSUwoQA6zoqH1L1HlYMMYEVZsHfXUBRSZounOxOHMg5w1DmT9%252Bei4Brq3gFGQzwEt4UpNw9PhR0pqgjtenJIs4TUlxaxnA4OCH5io1ZUU9kNjpzZwisBIy5y6fXXDqh8Z0XjzxksHJi1siZO%252FlV0EZq4tzbsBtmHo0hBvvUXpw%253D%253D%7Campid%3APL_CLK%7Cclp%3A4429486" xr:uid="{91D73B45-39E5-48A5-B6F2-9E90074B1A8C}"/>
    <hyperlink ref="D401" r:id="rId131" xr:uid="{61644068-09B7-46AE-9573-0A5AF172101B}"/>
    <hyperlink ref="D408" r:id="rId132" xr:uid="{BE40270A-834F-4EFF-8827-5A8272A71485}"/>
    <hyperlink ref="D419" r:id="rId133" xr:uid="{0D2D1332-76E2-48E4-8E8E-EE4FF976C64B}"/>
    <hyperlink ref="D459" r:id="rId134" xr:uid="{3E91E36A-0E48-4961-AFCE-CE4906CA5018}"/>
    <hyperlink ref="D469" r:id="rId135" xr:uid="{98D2950C-ABF9-4EEC-BF47-07F0BE9BD355}"/>
    <hyperlink ref="D50" r:id="rId136" xr:uid="{2595B961-182B-4E6B-BF5C-30115120E8A7}"/>
    <hyperlink ref="D91" r:id="rId137" xr:uid="{70460676-AD0C-4959-9716-C9F23D101DA3}"/>
    <hyperlink ref="D106" r:id="rId138" xr:uid="{8B3C892E-0F4F-4CFE-B8C9-D9C4C8178710}"/>
    <hyperlink ref="D213" r:id="rId139" xr:uid="{D018F5DB-38FD-4621-BB89-3DF4D1856313}"/>
    <hyperlink ref="D318" r:id="rId140" xr:uid="{35E3052D-AE66-4D34-A591-E3665F18496A}"/>
    <hyperlink ref="D477" r:id="rId141" xr:uid="{7B455677-6CA1-4730-8B4A-8781D429C093}"/>
    <hyperlink ref="D479" r:id="rId142" xr:uid="{9EAB1006-220F-4C56-AA47-613F7DFA93F0}"/>
    <hyperlink ref="D478" r:id="rId143" xr:uid="{62113387-63AE-47C4-B459-9531F3A504CD}"/>
    <hyperlink ref="D221" r:id="rId144" xr:uid="{027E9D1C-FBFD-45C1-93EA-6057145662DC}"/>
    <hyperlink ref="D220" r:id="rId145" xr:uid="{238BF974-C8D6-4C10-A09F-BB43F816D586}"/>
    <hyperlink ref="D222" r:id="rId146" xr:uid="{E2B926CD-C2EC-495D-B229-957BFBA8A8EC}"/>
  </hyperlinks>
  <printOptions horizontalCentered="1"/>
  <pageMargins left="0.23622047244094491" right="0.15748031496062992" top="0.27559055118110237" bottom="0.23622047244094491" header="0.19685039370078741" footer="0.19685039370078741"/>
  <pageSetup paperSize="9" orientation="portrait" r:id="rId14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1E942-FC36-4522-9949-89C8F3DC0B8F}">
  <dimension ref="B1:L26"/>
  <sheetViews>
    <sheetView workbookViewId="0">
      <selection activeCell="G5" sqref="G5:G8"/>
    </sheetView>
  </sheetViews>
  <sheetFormatPr defaultRowHeight="15" x14ac:dyDescent="0.25"/>
  <cols>
    <col min="2" max="2" width="67.7109375" customWidth="1"/>
    <col min="3" max="3" width="7" customWidth="1"/>
    <col min="4" max="4" width="26.140625" customWidth="1"/>
    <col min="5" max="6" width="14" customWidth="1"/>
    <col min="7" max="7" width="15" customWidth="1"/>
    <col min="8" max="8" width="19" customWidth="1"/>
    <col min="9" max="9" width="14.85546875" bestFit="1" customWidth="1"/>
    <col min="11" max="11" width="16.5703125" bestFit="1" customWidth="1"/>
    <col min="12" max="12" width="15" bestFit="1" customWidth="1"/>
    <col min="15" max="16" width="12.7109375" customWidth="1"/>
  </cols>
  <sheetData>
    <row r="1" spans="2:12" x14ac:dyDescent="0.25">
      <c r="D1" s="2"/>
      <c r="H1" s="36"/>
      <c r="L1" s="4"/>
    </row>
    <row r="2" spans="2:12" x14ac:dyDescent="0.25">
      <c r="B2" s="37" t="s">
        <v>206</v>
      </c>
      <c r="C2" s="38"/>
      <c r="D2" s="38"/>
      <c r="E2" s="38"/>
      <c r="F2" s="38"/>
      <c r="G2" s="38"/>
      <c r="L2" s="4"/>
    </row>
    <row r="3" spans="2:12" ht="15" customHeight="1" x14ac:dyDescent="0.25">
      <c r="B3" s="39" t="s">
        <v>207</v>
      </c>
      <c r="C3" s="38"/>
      <c r="D3" s="38"/>
      <c r="E3" s="38"/>
      <c r="F3" s="38"/>
      <c r="G3" s="38"/>
      <c r="L3" s="4"/>
    </row>
    <row r="4" spans="2:12" ht="30" x14ac:dyDescent="0.25">
      <c r="B4" s="40" t="s">
        <v>89</v>
      </c>
      <c r="C4" s="40" t="s">
        <v>90</v>
      </c>
      <c r="D4" s="40" t="s">
        <v>6</v>
      </c>
      <c r="E4" s="40" t="s">
        <v>91</v>
      </c>
      <c r="F4" s="40"/>
      <c r="G4" s="40" t="s">
        <v>92</v>
      </c>
      <c r="L4" s="4"/>
    </row>
    <row r="5" spans="2:12" x14ac:dyDescent="0.25">
      <c r="B5" t="s">
        <v>208</v>
      </c>
      <c r="C5">
        <v>1</v>
      </c>
      <c r="D5" s="2" t="s">
        <v>209</v>
      </c>
      <c r="E5">
        <v>9000</v>
      </c>
      <c r="G5">
        <f t="shared" ref="G5:G8" si="0">(E5*C5)</f>
        <v>9000</v>
      </c>
    </row>
    <row r="6" spans="2:12" x14ac:dyDescent="0.25">
      <c r="B6" t="s">
        <v>714</v>
      </c>
      <c r="C6">
        <v>1</v>
      </c>
      <c r="D6" s="2" t="s">
        <v>715</v>
      </c>
      <c r="E6">
        <v>2500</v>
      </c>
      <c r="G6">
        <f t="shared" si="0"/>
        <v>2500</v>
      </c>
      <c r="L6" s="4"/>
    </row>
    <row r="7" spans="2:12" x14ac:dyDescent="0.25">
      <c r="B7" t="s">
        <v>210</v>
      </c>
      <c r="C7">
        <v>1</v>
      </c>
      <c r="D7" s="2" t="s">
        <v>211</v>
      </c>
      <c r="E7">
        <v>7500</v>
      </c>
      <c r="G7">
        <f t="shared" si="0"/>
        <v>7500</v>
      </c>
      <c r="L7" s="4"/>
    </row>
    <row r="8" spans="2:12" x14ac:dyDescent="0.25">
      <c r="B8" t="s">
        <v>716</v>
      </c>
      <c r="C8">
        <v>1</v>
      </c>
      <c r="D8" s="2" t="s">
        <v>717</v>
      </c>
      <c r="E8">
        <v>2000</v>
      </c>
      <c r="G8">
        <f t="shared" si="0"/>
        <v>2000</v>
      </c>
      <c r="L8" s="4"/>
    </row>
    <row r="9" spans="2:12" x14ac:dyDescent="0.25">
      <c r="L9" s="4"/>
    </row>
    <row r="10" spans="2:12" ht="15" customHeight="1" x14ac:dyDescent="0.25">
      <c r="I10" t="s">
        <v>212</v>
      </c>
      <c r="J10">
        <f>SUM(G5:G8)</f>
        <v>21000</v>
      </c>
      <c r="K10" t="s">
        <v>213</v>
      </c>
      <c r="L10" s="4">
        <f>J10*14</f>
        <v>294000</v>
      </c>
    </row>
    <row r="14" spans="2:12" x14ac:dyDescent="0.25">
      <c r="B14" s="3" t="s">
        <v>214</v>
      </c>
      <c r="D14" s="2"/>
      <c r="E14" s="6"/>
      <c r="F14" s="6"/>
    </row>
    <row r="16" spans="2:12" x14ac:dyDescent="0.25">
      <c r="B16" t="s">
        <v>718</v>
      </c>
      <c r="C16">
        <v>1</v>
      </c>
      <c r="D16" s="2" t="s">
        <v>719</v>
      </c>
      <c r="E16">
        <v>23000</v>
      </c>
      <c r="G16">
        <f>(E16*C16)</f>
        <v>23000</v>
      </c>
      <c r="L16" s="4"/>
    </row>
    <row r="17" spans="2:7" x14ac:dyDescent="0.25">
      <c r="B17" s="41" t="s">
        <v>720</v>
      </c>
      <c r="C17">
        <v>1</v>
      </c>
      <c r="E17">
        <v>6000</v>
      </c>
      <c r="G17">
        <f>(E17*C17)</f>
        <v>6000</v>
      </c>
    </row>
    <row r="18" spans="2:7" x14ac:dyDescent="0.25">
      <c r="D18" s="2"/>
    </row>
    <row r="19" spans="2:7" x14ac:dyDescent="0.25">
      <c r="D19" s="2"/>
    </row>
    <row r="20" spans="2:7" x14ac:dyDescent="0.25">
      <c r="D20" s="2"/>
    </row>
    <row r="22" spans="2:7" x14ac:dyDescent="0.25">
      <c r="B22" s="1"/>
    </row>
    <row r="26" spans="2:7" x14ac:dyDescent="0.25">
      <c r="D26" s="2"/>
    </row>
  </sheetData>
  <hyperlinks>
    <hyperlink ref="D16" r:id="rId1" xr:uid="{6623DB7D-AD60-43BC-BE44-EACAA7584533}"/>
    <hyperlink ref="D5" r:id="rId2" xr:uid="{A7B6C8B7-5665-4EC3-BE2A-39056C049B62}"/>
    <hyperlink ref="D6" r:id="rId3" xr:uid="{5D5AE8FA-3257-41FC-B49F-4AD8A1A23606}"/>
    <hyperlink ref="D7" r:id="rId4" display="https://www.alza.cz/rode-wireless-go-ii-d6436305.htm?kampan=adwav_audio-video_bee_pro_prehravace-a-systemy_audio-video-rode-wireless-go-ii-rod026a2&amp;ppcbee-adtext-variant=rsa_pro_seg1-akce&amp;gclid=Cj0KCQjwhY-aBhCUARIsALNIC06qGvUR7EpmdyVnZviWJGCPzaAdTFdaN5kfYM5sYWXti-nzbz4OEd0aAnctEALw_wcB" xr:uid="{5BB01A68-3400-4D44-A35D-EACF0AC76634}"/>
    <hyperlink ref="D8" r:id="rId5" xr:uid="{502D1BFE-CD49-421E-872C-370FC314FEE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F41AF-FE48-4423-83D7-AD2C5D98584C}">
  <sheetPr>
    <tabColor theme="9" tint="0.39997558519241921"/>
  </sheetPr>
  <dimension ref="A1:F34"/>
  <sheetViews>
    <sheetView zoomScale="90" zoomScaleNormal="90" workbookViewId="0">
      <selection activeCell="A3" sqref="A3"/>
    </sheetView>
  </sheetViews>
  <sheetFormatPr defaultColWidth="8.7109375" defaultRowHeight="12.75" x14ac:dyDescent="0.2"/>
  <cols>
    <col min="1" max="1" width="34.85546875" style="81" customWidth="1"/>
    <col min="2" max="2" width="23.28515625" style="80" customWidth="1"/>
    <col min="3" max="3" width="41.42578125" style="80" customWidth="1"/>
    <col min="4" max="4" width="45.85546875" style="75" bestFit="1" customWidth="1"/>
    <col min="5" max="5" width="73.5703125" style="80" bestFit="1" customWidth="1"/>
    <col min="6" max="16384" width="8.7109375" style="80"/>
  </cols>
  <sheetData>
    <row r="1" spans="1:5" ht="15.6" customHeight="1" thickBot="1" x14ac:dyDescent="0.25">
      <c r="A1" s="203" t="s">
        <v>215</v>
      </c>
      <c r="B1" s="203"/>
      <c r="C1" s="203"/>
    </row>
    <row r="2" spans="1:5" ht="13.5" thickBot="1" x14ac:dyDescent="0.25">
      <c r="A2" s="80"/>
    </row>
    <row r="3" spans="1:5" ht="51" x14ac:dyDescent="0.25">
      <c r="A3" s="90" t="s">
        <v>721</v>
      </c>
      <c r="B3" s="137" t="s">
        <v>217</v>
      </c>
      <c r="C3" s="136"/>
      <c r="D3" s="147" t="s">
        <v>722</v>
      </c>
      <c r="E3" s="80" t="s">
        <v>723</v>
      </c>
    </row>
    <row r="4" spans="1:5" ht="63.75" x14ac:dyDescent="0.25">
      <c r="A4" s="92" t="s">
        <v>219</v>
      </c>
      <c r="B4" s="87" t="s">
        <v>220</v>
      </c>
      <c r="C4" s="86" t="s">
        <v>221</v>
      </c>
      <c r="D4" s="150" t="s">
        <v>724</v>
      </c>
    </row>
    <row r="5" spans="1:5" ht="25.5" x14ac:dyDescent="0.2">
      <c r="A5" s="91" t="s">
        <v>725</v>
      </c>
      <c r="B5" s="84" t="s">
        <v>224</v>
      </c>
      <c r="C5" s="83" t="s">
        <v>225</v>
      </c>
      <c r="D5" s="153"/>
    </row>
    <row r="6" spans="1:5" ht="25.5" x14ac:dyDescent="0.2">
      <c r="A6" s="91" t="s">
        <v>726</v>
      </c>
      <c r="B6" s="84" t="s">
        <v>224</v>
      </c>
      <c r="C6" s="83" t="s">
        <v>225</v>
      </c>
      <c r="D6" s="153"/>
    </row>
    <row r="7" spans="1:5" ht="27.4" customHeight="1" x14ac:dyDescent="0.2">
      <c r="A7" s="91" t="s">
        <v>727</v>
      </c>
      <c r="B7" s="84" t="s">
        <v>224</v>
      </c>
      <c r="C7" s="83" t="s">
        <v>225</v>
      </c>
    </row>
    <row r="8" spans="1:5" ht="27.4" customHeight="1" x14ac:dyDescent="0.2">
      <c r="A8" s="91" t="s">
        <v>728</v>
      </c>
      <c r="B8" s="84" t="s">
        <v>224</v>
      </c>
      <c r="C8" s="83" t="s">
        <v>225</v>
      </c>
    </row>
    <row r="9" spans="1:5" ht="27.4" customHeight="1" x14ac:dyDescent="0.2">
      <c r="A9" s="91" t="s">
        <v>729</v>
      </c>
      <c r="B9" s="84" t="s">
        <v>224</v>
      </c>
      <c r="C9" s="83" t="s">
        <v>225</v>
      </c>
    </row>
    <row r="10" spans="1:5" ht="25.5" x14ac:dyDescent="0.2">
      <c r="A10" s="91" t="s">
        <v>730</v>
      </c>
      <c r="B10" s="84" t="s">
        <v>224</v>
      </c>
      <c r="C10" s="83"/>
    </row>
    <row r="11" spans="1:5" ht="25.5" x14ac:dyDescent="0.2">
      <c r="A11" s="91" t="s">
        <v>731</v>
      </c>
      <c r="B11" s="84" t="s">
        <v>224</v>
      </c>
      <c r="C11" s="83"/>
    </row>
    <row r="12" spans="1:5" ht="25.5" x14ac:dyDescent="0.2">
      <c r="A12" s="91" t="s">
        <v>732</v>
      </c>
      <c r="B12" s="84" t="s">
        <v>224</v>
      </c>
      <c r="C12" s="83"/>
    </row>
    <row r="13" spans="1:5" ht="25.5" x14ac:dyDescent="0.2">
      <c r="A13" s="91" t="s">
        <v>733</v>
      </c>
      <c r="B13" s="84" t="s">
        <v>224</v>
      </c>
      <c r="C13" s="83"/>
    </row>
    <row r="14" spans="1:5" ht="25.5" x14ac:dyDescent="0.2">
      <c r="A14" s="91" t="s">
        <v>734</v>
      </c>
      <c r="B14" s="84" t="s">
        <v>224</v>
      </c>
      <c r="C14" s="83" t="s">
        <v>225</v>
      </c>
    </row>
    <row r="15" spans="1:5" x14ac:dyDescent="0.2">
      <c r="A15" s="132"/>
      <c r="B15" s="131"/>
      <c r="C15" s="130"/>
    </row>
    <row r="16" spans="1:5" x14ac:dyDescent="0.2">
      <c r="A16" s="123"/>
      <c r="C16" s="98"/>
    </row>
    <row r="17" spans="1:6" ht="51" x14ac:dyDescent="0.25">
      <c r="A17" s="90" t="s">
        <v>735</v>
      </c>
      <c r="B17" s="89" t="s">
        <v>217</v>
      </c>
      <c r="C17" s="88"/>
      <c r="D17" s="94" t="s">
        <v>736</v>
      </c>
    </row>
    <row r="18" spans="1:6" ht="75" x14ac:dyDescent="0.25">
      <c r="A18" s="92" t="s">
        <v>219</v>
      </c>
      <c r="B18" s="87" t="s">
        <v>220</v>
      </c>
      <c r="C18" s="86" t="s">
        <v>221</v>
      </c>
      <c r="D18" s="138" t="s">
        <v>105</v>
      </c>
    </row>
    <row r="19" spans="1:6" ht="26.25" customHeight="1" x14ac:dyDescent="0.2">
      <c r="A19" s="124" t="s">
        <v>288</v>
      </c>
      <c r="B19" s="84" t="s">
        <v>224</v>
      </c>
      <c r="C19" s="83"/>
      <c r="D19" s="153"/>
    </row>
    <row r="20" spans="1:6" ht="25.5" x14ac:dyDescent="0.2">
      <c r="A20" s="91" t="s">
        <v>290</v>
      </c>
      <c r="B20" s="84" t="s">
        <v>224</v>
      </c>
      <c r="C20" s="83"/>
      <c r="F20" s="129"/>
    </row>
    <row r="21" spans="1:6" ht="25.5" x14ac:dyDescent="0.2">
      <c r="A21" s="91" t="s">
        <v>291</v>
      </c>
      <c r="B21" s="84" t="s">
        <v>224</v>
      </c>
      <c r="C21" s="83"/>
    </row>
    <row r="22" spans="1:6" ht="63.75" x14ac:dyDescent="0.2">
      <c r="A22" s="91" t="s">
        <v>292</v>
      </c>
      <c r="B22" s="84" t="s">
        <v>224</v>
      </c>
      <c r="C22" s="83"/>
    </row>
    <row r="23" spans="1:6" ht="25.5" x14ac:dyDescent="0.2">
      <c r="A23" s="91" t="s">
        <v>293</v>
      </c>
      <c r="B23" s="84" t="s">
        <v>224</v>
      </c>
      <c r="C23" s="83"/>
    </row>
    <row r="24" spans="1:6" ht="25.5" x14ac:dyDescent="0.2">
      <c r="A24" s="91" t="s">
        <v>737</v>
      </c>
      <c r="B24" s="84" t="s">
        <v>224</v>
      </c>
      <c r="C24" s="83" t="s">
        <v>225</v>
      </c>
    </row>
    <row r="25" spans="1:6" ht="25.5" x14ac:dyDescent="0.2">
      <c r="A25" s="91" t="s">
        <v>295</v>
      </c>
      <c r="B25" s="84" t="s">
        <v>224</v>
      </c>
      <c r="C25" s="83" t="s">
        <v>225</v>
      </c>
    </row>
    <row r="26" spans="1:6" s="128" customFormat="1" ht="25.5" x14ac:dyDescent="0.2">
      <c r="A26" s="91" t="s">
        <v>738</v>
      </c>
      <c r="B26" s="84" t="s">
        <v>224</v>
      </c>
      <c r="C26" s="83"/>
      <c r="D26" s="75"/>
      <c r="E26" s="80"/>
    </row>
    <row r="27" spans="1:6" ht="25.5" x14ac:dyDescent="0.2">
      <c r="A27" s="91" t="s">
        <v>297</v>
      </c>
      <c r="B27" s="84" t="s">
        <v>224</v>
      </c>
      <c r="C27" s="83" t="s">
        <v>225</v>
      </c>
      <c r="D27" s="106"/>
    </row>
    <row r="28" spans="1:6" ht="25.5" x14ac:dyDescent="0.2">
      <c r="A28" s="91" t="s">
        <v>739</v>
      </c>
      <c r="B28" s="84" t="s">
        <v>224</v>
      </c>
      <c r="C28" s="83" t="s">
        <v>225</v>
      </c>
      <c r="D28" s="106"/>
    </row>
    <row r="29" spans="1:6" ht="29.25" customHeight="1" x14ac:dyDescent="0.2">
      <c r="A29" s="91" t="s">
        <v>740</v>
      </c>
      <c r="B29" s="84" t="s">
        <v>224</v>
      </c>
      <c r="C29" s="83" t="s">
        <v>225</v>
      </c>
      <c r="D29" s="106"/>
    </row>
    <row r="30" spans="1:6" ht="25.5" x14ac:dyDescent="0.2">
      <c r="A30" s="85" t="s">
        <v>741</v>
      </c>
      <c r="B30" s="84" t="s">
        <v>224</v>
      </c>
      <c r="C30" s="83" t="s">
        <v>225</v>
      </c>
    </row>
    <row r="31" spans="1:6" customFormat="1" ht="15" x14ac:dyDescent="0.25"/>
    <row r="32" spans="1:6" x14ac:dyDescent="0.2">
      <c r="A32" s="99"/>
      <c r="C32" s="98"/>
    </row>
    <row r="33" spans="1:1" customFormat="1" ht="15" x14ac:dyDescent="0.25"/>
    <row r="34" spans="1:1" ht="131.25" x14ac:dyDescent="0.2">
      <c r="A34" s="82" t="s">
        <v>713</v>
      </c>
    </row>
  </sheetData>
  <mergeCells count="1">
    <mergeCell ref="A1:C1"/>
  </mergeCells>
  <hyperlinks>
    <hyperlink ref="D18" r:id="rId1" location="section-parameters" xr:uid="{F57EF31C-1DDA-420D-B64F-07A27706F552}"/>
    <hyperlink ref="D17" r:id="rId2" xr:uid="{86E57965-E974-4433-A5E0-655901F9F355}"/>
    <hyperlink ref="D3" r:id="rId3" xr:uid="{B3546AFD-C1A0-47AF-96E1-FB5D47B59483}"/>
    <hyperlink ref="D4" r:id="rId4" xr:uid="{D40573DF-E571-4705-8E31-26F956D69B59}"/>
  </hyperlinks>
  <printOptions horizontalCentered="1"/>
  <pageMargins left="0.23622047244094491" right="0.15748031496062992" top="0.27559055118110237" bottom="0.23622047244094491" header="0.19685039370078741" footer="0.19685039370078741"/>
  <pageSetup paperSize="9" orientation="portrait"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10C1B-73EF-4AFE-A105-6663AD344C07}">
  <sheetPr>
    <tabColor theme="9" tint="0.39997558519241921"/>
  </sheetPr>
  <dimension ref="A1:I520"/>
  <sheetViews>
    <sheetView topLeftCell="A436" zoomScale="90" zoomScaleNormal="90" workbookViewId="0">
      <selection activeCell="E447" sqref="E447"/>
    </sheetView>
  </sheetViews>
  <sheetFormatPr defaultColWidth="8.7109375" defaultRowHeight="12.75" x14ac:dyDescent="0.2"/>
  <cols>
    <col min="1" max="1" width="34.85546875" style="81" customWidth="1"/>
    <col min="2" max="2" width="23.28515625" style="80" customWidth="1"/>
    <col min="3" max="3" width="41.42578125" style="80" customWidth="1"/>
    <col min="4" max="4" width="49.85546875" style="75" customWidth="1"/>
    <col min="5" max="5" width="73.5703125" style="80" bestFit="1" customWidth="1"/>
    <col min="6" max="16384" width="8.7109375" style="80"/>
  </cols>
  <sheetData>
    <row r="1" spans="1:5" ht="15.6" customHeight="1" thickBot="1" x14ac:dyDescent="0.25">
      <c r="A1" s="203" t="s">
        <v>215</v>
      </c>
      <c r="B1" s="204"/>
      <c r="C1" s="205"/>
    </row>
    <row r="2" spans="1:5" ht="13.5" thickBot="1" x14ac:dyDescent="0.25">
      <c r="A2" s="80"/>
    </row>
    <row r="3" spans="1:5" ht="245.25" customHeight="1" x14ac:dyDescent="0.25">
      <c r="A3" s="90" t="s">
        <v>216</v>
      </c>
      <c r="B3" s="137" t="s">
        <v>217</v>
      </c>
      <c r="C3" s="136"/>
      <c r="D3" s="157" t="s">
        <v>839</v>
      </c>
      <c r="E3" s="75" t="s">
        <v>218</v>
      </c>
    </row>
    <row r="4" spans="1:5" ht="63.75" x14ac:dyDescent="0.25">
      <c r="A4" s="92" t="s">
        <v>219</v>
      </c>
      <c r="B4" s="87" t="s">
        <v>220</v>
      </c>
      <c r="C4" s="86" t="s">
        <v>221</v>
      </c>
      <c r="D4" s="150" t="s">
        <v>840</v>
      </c>
    </row>
    <row r="5" spans="1:5" ht="90" x14ac:dyDescent="0.25">
      <c r="A5" s="91" t="s">
        <v>742</v>
      </c>
      <c r="B5" s="84" t="s">
        <v>224</v>
      </c>
      <c r="C5" s="83" t="s">
        <v>225</v>
      </c>
      <c r="D5" s="150" t="s">
        <v>841</v>
      </c>
    </row>
    <row r="6" spans="1:5" ht="25.5" x14ac:dyDescent="0.2">
      <c r="A6" s="91" t="s">
        <v>743</v>
      </c>
      <c r="B6" s="84" t="s">
        <v>224</v>
      </c>
      <c r="C6" s="83" t="s">
        <v>225</v>
      </c>
    </row>
    <row r="7" spans="1:5" ht="25.5" x14ac:dyDescent="0.2">
      <c r="A7" s="85" t="s">
        <v>744</v>
      </c>
      <c r="B7" s="84" t="s">
        <v>224</v>
      </c>
      <c r="C7" s="83" t="s">
        <v>225</v>
      </c>
    </row>
    <row r="8" spans="1:5" ht="27.4" customHeight="1" x14ac:dyDescent="0.2">
      <c r="A8" s="85" t="s">
        <v>745</v>
      </c>
      <c r="B8" s="84" t="s">
        <v>224</v>
      </c>
      <c r="C8" s="83" t="s">
        <v>225</v>
      </c>
    </row>
    <row r="9" spans="1:5" ht="27.4" customHeight="1" x14ac:dyDescent="0.2">
      <c r="A9" s="85" t="s">
        <v>746</v>
      </c>
      <c r="B9" s="84" t="s">
        <v>224</v>
      </c>
      <c r="C9" s="83" t="s">
        <v>225</v>
      </c>
    </row>
    <row r="10" spans="1:5" ht="27.4" customHeight="1" x14ac:dyDescent="0.2">
      <c r="A10" s="85" t="s">
        <v>747</v>
      </c>
      <c r="B10" s="84" t="s">
        <v>224</v>
      </c>
      <c r="C10" s="83" t="s">
        <v>225</v>
      </c>
    </row>
    <row r="11" spans="1:5" ht="25.5" x14ac:dyDescent="0.2">
      <c r="A11" s="85" t="s">
        <v>748</v>
      </c>
      <c r="B11" s="84" t="s">
        <v>224</v>
      </c>
      <c r="C11" s="83"/>
    </row>
    <row r="12" spans="1:5" ht="25.5" x14ac:dyDescent="0.2">
      <c r="A12" s="91" t="s">
        <v>233</v>
      </c>
      <c r="B12" s="84" t="s">
        <v>224</v>
      </c>
      <c r="C12" s="83"/>
    </row>
    <row r="13" spans="1:5" ht="25.5" x14ac:dyDescent="0.2">
      <c r="A13" s="91" t="s">
        <v>749</v>
      </c>
      <c r="B13" s="84" t="s">
        <v>224</v>
      </c>
      <c r="C13" s="83"/>
    </row>
    <row r="14" spans="1:5" ht="25.5" x14ac:dyDescent="0.2">
      <c r="A14" s="91" t="s">
        <v>235</v>
      </c>
      <c r="B14" s="84" t="s">
        <v>224</v>
      </c>
      <c r="C14" s="83"/>
    </row>
    <row r="15" spans="1:5" ht="25.5" x14ac:dyDescent="0.2">
      <c r="A15" s="133" t="s">
        <v>236</v>
      </c>
      <c r="B15" s="84" t="s">
        <v>224</v>
      </c>
      <c r="C15" s="83"/>
    </row>
    <row r="16" spans="1:5" ht="38.25" x14ac:dyDescent="0.2">
      <c r="A16" s="91" t="s">
        <v>237</v>
      </c>
      <c r="B16" s="84" t="s">
        <v>224</v>
      </c>
      <c r="C16" s="83"/>
    </row>
    <row r="17" spans="1:5" ht="25.5" x14ac:dyDescent="0.2">
      <c r="A17" s="91" t="s">
        <v>238</v>
      </c>
      <c r="B17" s="84" t="s">
        <v>224</v>
      </c>
      <c r="C17" s="83"/>
    </row>
    <row r="18" spans="1:5" ht="25.5" x14ac:dyDescent="0.2">
      <c r="A18" s="91" t="s">
        <v>239</v>
      </c>
      <c r="B18" s="84" t="s">
        <v>224</v>
      </c>
      <c r="C18" s="83"/>
    </row>
    <row r="19" spans="1:5" ht="25.5" x14ac:dyDescent="0.2">
      <c r="A19" s="91" t="s">
        <v>750</v>
      </c>
      <c r="B19" s="84" t="s">
        <v>224</v>
      </c>
      <c r="C19" s="83" t="s">
        <v>225</v>
      </c>
    </row>
    <row r="20" spans="1:5" ht="25.5" x14ac:dyDescent="0.2">
      <c r="A20" s="91" t="s">
        <v>751</v>
      </c>
      <c r="B20" s="84" t="s">
        <v>224</v>
      </c>
      <c r="C20" s="83" t="s">
        <v>225</v>
      </c>
    </row>
    <row r="21" spans="1:5" ht="25.5" x14ac:dyDescent="0.2">
      <c r="A21" s="91" t="s">
        <v>752</v>
      </c>
      <c r="B21" s="84" t="s">
        <v>224</v>
      </c>
      <c r="C21" s="83" t="s">
        <v>225</v>
      </c>
    </row>
    <row r="22" spans="1:5" x14ac:dyDescent="0.2">
      <c r="A22" s="80"/>
    </row>
    <row r="23" spans="1:5" x14ac:dyDescent="0.2">
      <c r="A23" s="206"/>
      <c r="B23" s="207"/>
      <c r="C23" s="208"/>
    </row>
    <row r="24" spans="1:5" ht="51" x14ac:dyDescent="0.25">
      <c r="A24" s="90" t="s">
        <v>243</v>
      </c>
      <c r="B24" s="89" t="s">
        <v>217</v>
      </c>
      <c r="C24" s="88"/>
      <c r="D24" s="78" t="s">
        <v>97</v>
      </c>
      <c r="E24" s="75" t="s">
        <v>753</v>
      </c>
    </row>
    <row r="25" spans="1:5" ht="63.75" x14ac:dyDescent="0.25">
      <c r="A25" s="92" t="s">
        <v>219</v>
      </c>
      <c r="B25" s="87" t="s">
        <v>220</v>
      </c>
      <c r="C25" s="86" t="s">
        <v>221</v>
      </c>
      <c r="D25" s="97" t="s">
        <v>245</v>
      </c>
    </row>
    <row r="26" spans="1:5" ht="30" x14ac:dyDescent="0.25">
      <c r="A26" s="91" t="s">
        <v>754</v>
      </c>
      <c r="B26" s="84" t="s">
        <v>224</v>
      </c>
      <c r="C26" s="83" t="s">
        <v>225</v>
      </c>
      <c r="D26" s="97" t="s">
        <v>247</v>
      </c>
    </row>
    <row r="27" spans="1:5" ht="25.5" x14ac:dyDescent="0.2">
      <c r="A27" s="91" t="s">
        <v>248</v>
      </c>
      <c r="B27" s="84" t="s">
        <v>224</v>
      </c>
      <c r="C27" s="83" t="s">
        <v>225</v>
      </c>
    </row>
    <row r="28" spans="1:5" ht="25.5" x14ac:dyDescent="0.2">
      <c r="A28" s="91" t="s">
        <v>249</v>
      </c>
      <c r="B28" s="84" t="s">
        <v>224</v>
      </c>
      <c r="C28" s="83" t="s">
        <v>225</v>
      </c>
      <c r="D28" s="106"/>
    </row>
    <row r="29" spans="1:5" ht="25.5" x14ac:dyDescent="0.2">
      <c r="A29" s="85" t="s">
        <v>755</v>
      </c>
      <c r="B29" s="84" t="s">
        <v>224</v>
      </c>
      <c r="C29" s="83" t="s">
        <v>225</v>
      </c>
    </row>
    <row r="30" spans="1:5" x14ac:dyDescent="0.2">
      <c r="A30" s="209"/>
      <c r="B30" s="210"/>
      <c r="C30" s="211"/>
    </row>
    <row r="31" spans="1:5" ht="60" x14ac:dyDescent="0.25">
      <c r="A31" s="90" t="s">
        <v>251</v>
      </c>
      <c r="B31" s="89" t="s">
        <v>217</v>
      </c>
      <c r="C31" s="88"/>
      <c r="D31" s="78" t="s">
        <v>101</v>
      </c>
      <c r="E31" s="80" t="s">
        <v>252</v>
      </c>
    </row>
    <row r="32" spans="1:5" ht="63.75" x14ac:dyDescent="0.25">
      <c r="A32" s="92" t="s">
        <v>219</v>
      </c>
      <c r="B32" s="87" t="s">
        <v>220</v>
      </c>
      <c r="C32" s="86" t="s">
        <v>221</v>
      </c>
      <c r="D32" s="97" t="s">
        <v>253</v>
      </c>
    </row>
    <row r="33" spans="1:5" ht="75" x14ac:dyDescent="0.25">
      <c r="A33" s="91" t="s">
        <v>254</v>
      </c>
      <c r="B33" s="84" t="s">
        <v>224</v>
      </c>
      <c r="C33" s="83" t="s">
        <v>225</v>
      </c>
      <c r="D33" s="97" t="s">
        <v>255</v>
      </c>
    </row>
    <row r="34" spans="1:5" ht="25.5" x14ac:dyDescent="0.2">
      <c r="A34" s="91" t="s">
        <v>256</v>
      </c>
      <c r="B34" s="84" t="s">
        <v>224</v>
      </c>
      <c r="C34" s="83" t="s">
        <v>225</v>
      </c>
    </row>
    <row r="35" spans="1:5" ht="25.5" x14ac:dyDescent="0.2">
      <c r="A35" s="91" t="s">
        <v>257</v>
      </c>
      <c r="B35" s="84" t="s">
        <v>224</v>
      </c>
      <c r="C35" s="83" t="s">
        <v>225</v>
      </c>
    </row>
    <row r="36" spans="1:5" ht="25.5" x14ac:dyDescent="0.2">
      <c r="A36" s="91" t="s">
        <v>258</v>
      </c>
      <c r="B36" s="84" t="s">
        <v>224</v>
      </c>
      <c r="C36" s="83"/>
    </row>
    <row r="37" spans="1:5" ht="25.5" x14ac:dyDescent="0.2">
      <c r="A37" s="91" t="s">
        <v>259</v>
      </c>
      <c r="B37" s="84" t="s">
        <v>224</v>
      </c>
      <c r="C37" s="83"/>
    </row>
    <row r="38" spans="1:5" ht="25.5" x14ac:dyDescent="0.2">
      <c r="A38" s="85" t="s">
        <v>756</v>
      </c>
      <c r="B38" s="84" t="s">
        <v>224</v>
      </c>
      <c r="C38" s="83" t="s">
        <v>225</v>
      </c>
    </row>
    <row r="39" spans="1:5" x14ac:dyDescent="0.2">
      <c r="A39" s="132"/>
      <c r="B39" s="131"/>
      <c r="C39" s="130"/>
    </row>
    <row r="40" spans="1:5" ht="51" x14ac:dyDescent="0.25">
      <c r="A40" s="90" t="s">
        <v>261</v>
      </c>
      <c r="B40" s="89" t="s">
        <v>217</v>
      </c>
      <c r="C40" s="88"/>
      <c r="D40" s="95" t="s">
        <v>99</v>
      </c>
      <c r="E40" s="75" t="s">
        <v>262</v>
      </c>
    </row>
    <row r="41" spans="1:5" ht="63.75" x14ac:dyDescent="0.25">
      <c r="A41" s="92" t="s">
        <v>219</v>
      </c>
      <c r="B41" s="87" t="s">
        <v>220</v>
      </c>
      <c r="C41" s="86" t="s">
        <v>221</v>
      </c>
      <c r="D41" s="97" t="s">
        <v>263</v>
      </c>
    </row>
    <row r="42" spans="1:5" ht="30" x14ac:dyDescent="0.25">
      <c r="A42" s="91" t="s">
        <v>264</v>
      </c>
      <c r="B42" s="84" t="s">
        <v>224</v>
      </c>
      <c r="C42" s="83"/>
      <c r="D42" s="97" t="s">
        <v>265</v>
      </c>
    </row>
    <row r="43" spans="1:5" ht="26.25" customHeight="1" x14ac:dyDescent="0.2">
      <c r="A43" s="91" t="s">
        <v>266</v>
      </c>
      <c r="B43" s="84" t="s">
        <v>224</v>
      </c>
      <c r="C43" s="83"/>
    </row>
    <row r="44" spans="1:5" ht="25.5" x14ac:dyDescent="0.2">
      <c r="A44" s="91" t="s">
        <v>267</v>
      </c>
      <c r="B44" s="84" t="s">
        <v>224</v>
      </c>
      <c r="C44" s="83" t="s">
        <v>225</v>
      </c>
    </row>
    <row r="45" spans="1:5" ht="25.5" x14ac:dyDescent="0.2">
      <c r="A45" s="91" t="s">
        <v>268</v>
      </c>
      <c r="B45" s="84" t="s">
        <v>224</v>
      </c>
      <c r="C45" s="83" t="s">
        <v>225</v>
      </c>
      <c r="D45" s="121"/>
    </row>
    <row r="46" spans="1:5" ht="25.5" x14ac:dyDescent="0.2">
      <c r="A46" s="91" t="s">
        <v>757</v>
      </c>
      <c r="B46" s="84" t="s">
        <v>224</v>
      </c>
      <c r="C46" s="83" t="s">
        <v>225</v>
      </c>
    </row>
    <row r="47" spans="1:5" x14ac:dyDescent="0.2">
      <c r="A47" s="132"/>
      <c r="B47" s="131"/>
      <c r="C47" s="130"/>
    </row>
    <row r="48" spans="1:5" ht="51" x14ac:dyDescent="0.25">
      <c r="A48" s="90" t="s">
        <v>270</v>
      </c>
      <c r="B48" s="89" t="s">
        <v>217</v>
      </c>
      <c r="C48" s="88"/>
      <c r="D48" s="78" t="s">
        <v>842</v>
      </c>
      <c r="E48" s="75" t="s">
        <v>271</v>
      </c>
    </row>
    <row r="49" spans="1:5" ht="63.75" x14ac:dyDescent="0.25">
      <c r="A49" s="92" t="s">
        <v>219</v>
      </c>
      <c r="B49" s="87" t="s">
        <v>220</v>
      </c>
      <c r="C49" s="86" t="s">
        <v>221</v>
      </c>
      <c r="D49" s="93" t="s">
        <v>272</v>
      </c>
    </row>
    <row r="50" spans="1:5" ht="30" x14ac:dyDescent="0.25">
      <c r="A50" s="124" t="s">
        <v>273</v>
      </c>
      <c r="B50" s="84" t="s">
        <v>224</v>
      </c>
      <c r="C50" s="83"/>
      <c r="D50" s="97" t="s">
        <v>843</v>
      </c>
    </row>
    <row r="51" spans="1:5" ht="25.5" x14ac:dyDescent="0.2">
      <c r="A51" s="124" t="s">
        <v>275</v>
      </c>
      <c r="B51" s="84" t="s">
        <v>224</v>
      </c>
      <c r="C51" s="83" t="s">
        <v>225</v>
      </c>
    </row>
    <row r="52" spans="1:5" ht="30" customHeight="1" x14ac:dyDescent="0.2">
      <c r="A52" s="124" t="s">
        <v>276</v>
      </c>
      <c r="B52" s="84" t="s">
        <v>224</v>
      </c>
      <c r="C52" s="83" t="s">
        <v>225</v>
      </c>
    </row>
    <row r="53" spans="1:5" ht="30" customHeight="1" x14ac:dyDescent="0.2">
      <c r="A53" s="124" t="s">
        <v>277</v>
      </c>
      <c r="B53" s="84" t="s">
        <v>224</v>
      </c>
      <c r="C53" s="83"/>
    </row>
    <row r="54" spans="1:5" ht="25.5" x14ac:dyDescent="0.2">
      <c r="A54" s="124" t="s">
        <v>278</v>
      </c>
      <c r="B54" s="84" t="s">
        <v>224</v>
      </c>
      <c r="C54" s="83"/>
    </row>
    <row r="55" spans="1:5" ht="25.5" x14ac:dyDescent="0.2">
      <c r="A55" s="85" t="s">
        <v>279</v>
      </c>
      <c r="B55" s="84" t="s">
        <v>224</v>
      </c>
      <c r="C55" s="83" t="s">
        <v>225</v>
      </c>
    </row>
    <row r="56" spans="1:5" ht="25.15" customHeight="1" x14ac:dyDescent="0.2">
      <c r="A56" s="85" t="s">
        <v>280</v>
      </c>
      <c r="B56" s="84" t="s">
        <v>224</v>
      </c>
      <c r="C56" s="83" t="s">
        <v>225</v>
      </c>
    </row>
    <row r="57" spans="1:5" ht="25.15" customHeight="1" x14ac:dyDescent="0.2">
      <c r="A57" s="85" t="s">
        <v>281</v>
      </c>
      <c r="B57" s="84" t="s">
        <v>224</v>
      </c>
      <c r="C57" s="83" t="s">
        <v>225</v>
      </c>
    </row>
    <row r="58" spans="1:5" ht="25.5" x14ac:dyDescent="0.2">
      <c r="A58" s="91" t="s">
        <v>282</v>
      </c>
      <c r="B58" s="84" t="s">
        <v>224</v>
      </c>
      <c r="C58" s="83" t="s">
        <v>225</v>
      </c>
    </row>
    <row r="59" spans="1:5" ht="25.5" x14ac:dyDescent="0.2">
      <c r="A59" s="91" t="s">
        <v>283</v>
      </c>
      <c r="B59" s="84" t="s">
        <v>224</v>
      </c>
      <c r="C59" s="83"/>
      <c r="D59" s="121"/>
    </row>
    <row r="60" spans="1:5" ht="25.5" x14ac:dyDescent="0.2">
      <c r="A60" s="85" t="s">
        <v>758</v>
      </c>
      <c r="B60" s="84" t="s">
        <v>224</v>
      </c>
      <c r="C60" s="83" t="s">
        <v>225</v>
      </c>
    </row>
    <row r="61" spans="1:5" x14ac:dyDescent="0.2">
      <c r="A61" s="123"/>
      <c r="C61" s="98"/>
    </row>
    <row r="62" spans="1:5" ht="60" x14ac:dyDescent="0.25">
      <c r="A62" s="90" t="s">
        <v>759</v>
      </c>
      <c r="B62" s="89" t="s">
        <v>217</v>
      </c>
      <c r="C62" s="88"/>
      <c r="D62" s="78" t="s">
        <v>105</v>
      </c>
      <c r="E62" s="75" t="s">
        <v>286</v>
      </c>
    </row>
    <row r="63" spans="1:5" ht="105" x14ac:dyDescent="0.25">
      <c r="A63" s="92" t="s">
        <v>219</v>
      </c>
      <c r="B63" s="87" t="s">
        <v>220</v>
      </c>
      <c r="C63" s="86" t="s">
        <v>221</v>
      </c>
      <c r="D63" s="97" t="s">
        <v>287</v>
      </c>
      <c r="E63" s="2"/>
    </row>
    <row r="64" spans="1:5" ht="34.5" customHeight="1" x14ac:dyDescent="0.25">
      <c r="A64" s="124" t="s">
        <v>288</v>
      </c>
      <c r="B64" s="84" t="s">
        <v>224</v>
      </c>
      <c r="C64" s="83"/>
      <c r="D64" s="97" t="s">
        <v>289</v>
      </c>
    </row>
    <row r="65" spans="1:6" ht="25.5" x14ac:dyDescent="0.2">
      <c r="A65" s="91" t="s">
        <v>290</v>
      </c>
      <c r="B65" s="84" t="s">
        <v>224</v>
      </c>
      <c r="C65" s="83"/>
      <c r="F65" s="129"/>
    </row>
    <row r="66" spans="1:6" ht="25.5" x14ac:dyDescent="0.2">
      <c r="A66" s="91" t="s">
        <v>291</v>
      </c>
      <c r="B66" s="84" t="s">
        <v>224</v>
      </c>
      <c r="C66" s="83"/>
    </row>
    <row r="67" spans="1:6" ht="65.25" customHeight="1" x14ac:dyDescent="0.2">
      <c r="A67" s="91" t="s">
        <v>292</v>
      </c>
      <c r="B67" s="84" t="s">
        <v>224</v>
      </c>
      <c r="C67" s="83"/>
    </row>
    <row r="68" spans="1:6" ht="25.5" x14ac:dyDescent="0.2">
      <c r="A68" s="91" t="s">
        <v>293</v>
      </c>
      <c r="B68" s="84" t="s">
        <v>224</v>
      </c>
      <c r="C68" s="83"/>
    </row>
    <row r="69" spans="1:6" ht="25.5" x14ac:dyDescent="0.2">
      <c r="A69" s="91" t="s">
        <v>294</v>
      </c>
      <c r="B69" s="84" t="s">
        <v>224</v>
      </c>
      <c r="C69" s="83" t="s">
        <v>225</v>
      </c>
    </row>
    <row r="70" spans="1:6" ht="25.5" x14ac:dyDescent="0.2">
      <c r="A70" s="91" t="s">
        <v>295</v>
      </c>
      <c r="B70" s="84" t="s">
        <v>224</v>
      </c>
      <c r="C70" s="83" t="s">
        <v>225</v>
      </c>
    </row>
    <row r="71" spans="1:6" s="128" customFormat="1" ht="25.5" x14ac:dyDescent="0.2">
      <c r="A71" s="91" t="s">
        <v>296</v>
      </c>
      <c r="B71" s="84" t="s">
        <v>224</v>
      </c>
      <c r="C71" s="83"/>
      <c r="D71" s="75"/>
      <c r="E71" s="80"/>
    </row>
    <row r="72" spans="1:6" ht="25.5" x14ac:dyDescent="0.2">
      <c r="A72" s="91" t="s">
        <v>297</v>
      </c>
      <c r="B72" s="84" t="s">
        <v>224</v>
      </c>
      <c r="C72" s="83" t="s">
        <v>225</v>
      </c>
      <c r="D72" s="106"/>
    </row>
    <row r="73" spans="1:6" ht="38.25" x14ac:dyDescent="0.2">
      <c r="A73" s="91" t="s">
        <v>298</v>
      </c>
      <c r="B73" s="84" t="s">
        <v>224</v>
      </c>
      <c r="C73" s="83" t="s">
        <v>225</v>
      </c>
      <c r="D73" s="106"/>
    </row>
    <row r="74" spans="1:6" ht="29.25" customHeight="1" x14ac:dyDescent="0.2">
      <c r="A74" s="91" t="s">
        <v>299</v>
      </c>
      <c r="B74" s="84" t="s">
        <v>224</v>
      </c>
      <c r="C74" s="83" t="s">
        <v>225</v>
      </c>
      <c r="D74" s="106"/>
    </row>
    <row r="75" spans="1:6" ht="25.5" x14ac:dyDescent="0.2">
      <c r="A75" s="85" t="s">
        <v>760</v>
      </c>
      <c r="B75" s="84" t="s">
        <v>224</v>
      </c>
      <c r="C75" s="83" t="s">
        <v>225</v>
      </c>
    </row>
    <row r="76" spans="1:6" customFormat="1" ht="15" x14ac:dyDescent="0.25"/>
    <row r="77" spans="1:6" ht="51" x14ac:dyDescent="0.25">
      <c r="A77" s="90" t="s">
        <v>761</v>
      </c>
      <c r="B77" s="89" t="s">
        <v>217</v>
      </c>
      <c r="C77" s="88"/>
      <c r="D77" s="95" t="s">
        <v>302</v>
      </c>
      <c r="E77" s="75" t="s">
        <v>303</v>
      </c>
    </row>
    <row r="78" spans="1:6" ht="63.75" x14ac:dyDescent="0.25">
      <c r="A78" s="92" t="s">
        <v>219</v>
      </c>
      <c r="B78" s="87" t="s">
        <v>220</v>
      </c>
      <c r="C78" s="86" t="s">
        <v>221</v>
      </c>
      <c r="D78" s="97" t="s">
        <v>304</v>
      </c>
    </row>
    <row r="79" spans="1:6" ht="30" x14ac:dyDescent="0.25">
      <c r="A79" s="91" t="s">
        <v>305</v>
      </c>
      <c r="B79" s="84" t="s">
        <v>224</v>
      </c>
      <c r="C79" s="83" t="s">
        <v>225</v>
      </c>
      <c r="D79" s="97" t="s">
        <v>306</v>
      </c>
    </row>
    <row r="80" spans="1:6" ht="25.5" x14ac:dyDescent="0.2">
      <c r="A80" s="91" t="s">
        <v>307</v>
      </c>
      <c r="B80" s="84" t="s">
        <v>224</v>
      </c>
      <c r="C80" s="83"/>
    </row>
    <row r="81" spans="1:5" ht="25.5" x14ac:dyDescent="0.2">
      <c r="A81" s="91" t="s">
        <v>308</v>
      </c>
      <c r="B81" s="84" t="s">
        <v>224</v>
      </c>
      <c r="C81" s="83"/>
    </row>
    <row r="82" spans="1:5" ht="38.25" x14ac:dyDescent="0.2">
      <c r="A82" s="91" t="s">
        <v>309</v>
      </c>
      <c r="B82" s="84" t="s">
        <v>224</v>
      </c>
      <c r="C82" s="83"/>
    </row>
    <row r="83" spans="1:5" ht="25.5" x14ac:dyDescent="0.2">
      <c r="A83" s="91" t="s">
        <v>310</v>
      </c>
      <c r="B83" s="84" t="s">
        <v>224</v>
      </c>
      <c r="C83" s="83" t="s">
        <v>225</v>
      </c>
    </row>
    <row r="84" spans="1:5" ht="30.95" customHeight="1" x14ac:dyDescent="0.2">
      <c r="A84" s="91" t="s">
        <v>311</v>
      </c>
      <c r="B84" s="84" t="s">
        <v>224</v>
      </c>
      <c r="C84" s="83"/>
      <c r="D84" s="127"/>
    </row>
    <row r="85" spans="1:5" ht="25.5" x14ac:dyDescent="0.2">
      <c r="A85" s="91" t="s">
        <v>312</v>
      </c>
      <c r="B85" s="84" t="s">
        <v>224</v>
      </c>
      <c r="C85" s="83" t="s">
        <v>225</v>
      </c>
    </row>
    <row r="86" spans="1:5" ht="25.5" x14ac:dyDescent="0.2">
      <c r="A86" s="91" t="s">
        <v>313</v>
      </c>
      <c r="B86" s="84" t="s">
        <v>224</v>
      </c>
      <c r="C86" s="83" t="s">
        <v>225</v>
      </c>
    </row>
    <row r="87" spans="1:5" ht="25.5" x14ac:dyDescent="0.2">
      <c r="A87" s="85" t="s">
        <v>762</v>
      </c>
      <c r="B87" s="84" t="s">
        <v>224</v>
      </c>
      <c r="C87" s="83" t="s">
        <v>225</v>
      </c>
    </row>
    <row r="88" spans="1:5" x14ac:dyDescent="0.2">
      <c r="A88" s="123"/>
      <c r="C88" s="98"/>
    </row>
    <row r="89" spans="1:5" ht="51" x14ac:dyDescent="0.25">
      <c r="A89" s="90" t="s">
        <v>763</v>
      </c>
      <c r="B89" s="89" t="s">
        <v>217</v>
      </c>
      <c r="C89" s="88"/>
      <c r="D89" s="78" t="s">
        <v>109</v>
      </c>
    </row>
    <row r="90" spans="1:5" ht="63.75" x14ac:dyDescent="0.25">
      <c r="A90" s="92" t="s">
        <v>219</v>
      </c>
      <c r="B90" s="87" t="s">
        <v>220</v>
      </c>
      <c r="C90" s="86" t="s">
        <v>221</v>
      </c>
      <c r="D90" s="97" t="s">
        <v>316</v>
      </c>
    </row>
    <row r="91" spans="1:5" ht="63.75" x14ac:dyDescent="0.25">
      <c r="A91" s="124" t="s">
        <v>317</v>
      </c>
      <c r="B91" s="84" t="s">
        <v>224</v>
      </c>
      <c r="C91" s="83"/>
      <c r="D91" s="139" t="s">
        <v>318</v>
      </c>
      <c r="E91" s="75" t="s">
        <v>319</v>
      </c>
    </row>
    <row r="92" spans="1:5" ht="25.5" x14ac:dyDescent="0.2">
      <c r="A92" s="124" t="s">
        <v>320</v>
      </c>
      <c r="B92" s="84" t="s">
        <v>224</v>
      </c>
      <c r="C92" s="83"/>
    </row>
    <row r="93" spans="1:5" ht="25.5" x14ac:dyDescent="0.2">
      <c r="A93" s="91" t="s">
        <v>321</v>
      </c>
      <c r="B93" s="84" t="s">
        <v>224</v>
      </c>
      <c r="C93" s="83"/>
    </row>
    <row r="94" spans="1:5" ht="25.5" x14ac:dyDescent="0.2">
      <c r="A94" s="91" t="s">
        <v>322</v>
      </c>
      <c r="B94" s="84" t="s">
        <v>224</v>
      </c>
      <c r="C94" s="83"/>
    </row>
    <row r="95" spans="1:5" ht="38.25" x14ac:dyDescent="0.2">
      <c r="A95" s="91" t="s">
        <v>323</v>
      </c>
      <c r="B95" s="84" t="s">
        <v>224</v>
      </c>
      <c r="C95" s="83"/>
    </row>
    <row r="96" spans="1:5" ht="25.5" x14ac:dyDescent="0.2">
      <c r="A96" s="91" t="s">
        <v>324</v>
      </c>
      <c r="B96" s="84" t="s">
        <v>224</v>
      </c>
      <c r="C96" s="83"/>
    </row>
    <row r="97" spans="1:5" ht="29.25" customHeight="1" x14ac:dyDescent="0.2">
      <c r="A97" s="91" t="s">
        <v>325</v>
      </c>
      <c r="B97" s="84" t="s">
        <v>224</v>
      </c>
      <c r="C97" s="83" t="s">
        <v>225</v>
      </c>
      <c r="D97" s="126"/>
    </row>
    <row r="98" spans="1:5" ht="25.5" x14ac:dyDescent="0.2">
      <c r="A98" s="91" t="s">
        <v>326</v>
      </c>
      <c r="B98" s="84" t="s">
        <v>224</v>
      </c>
      <c r="C98" s="83" t="s">
        <v>225</v>
      </c>
    </row>
    <row r="99" spans="1:5" ht="25.5" x14ac:dyDescent="0.2">
      <c r="A99" s="91" t="s">
        <v>327</v>
      </c>
      <c r="B99" s="84" t="s">
        <v>224</v>
      </c>
      <c r="C99" s="83" t="s">
        <v>225</v>
      </c>
    </row>
    <row r="100" spans="1:5" ht="25.5" x14ac:dyDescent="0.2">
      <c r="A100" s="125" t="s">
        <v>296</v>
      </c>
      <c r="B100" s="84" t="s">
        <v>224</v>
      </c>
      <c r="C100" s="83"/>
    </row>
    <row r="101" spans="1:5" ht="25.5" x14ac:dyDescent="0.2">
      <c r="A101" s="91" t="s">
        <v>328</v>
      </c>
      <c r="B101" s="84" t="s">
        <v>224</v>
      </c>
      <c r="C101" s="83"/>
    </row>
    <row r="102" spans="1:5" ht="25.5" x14ac:dyDescent="0.2">
      <c r="A102" s="85" t="s">
        <v>764</v>
      </c>
      <c r="B102" s="84" t="s">
        <v>224</v>
      </c>
      <c r="C102" s="83" t="s">
        <v>225</v>
      </c>
    </row>
    <row r="103" spans="1:5" ht="15" x14ac:dyDescent="0.25">
      <c r="A103"/>
      <c r="B103"/>
      <c r="C103"/>
    </row>
    <row r="104" spans="1:5" ht="51" x14ac:dyDescent="0.25">
      <c r="A104" s="90" t="s">
        <v>765</v>
      </c>
      <c r="B104" s="89" t="s">
        <v>217</v>
      </c>
      <c r="C104" s="88"/>
      <c r="D104" s="78" t="s">
        <v>331</v>
      </c>
      <c r="E104" s="75"/>
    </row>
    <row r="105" spans="1:5" ht="63.75" x14ac:dyDescent="0.25">
      <c r="A105" s="92" t="s">
        <v>219</v>
      </c>
      <c r="B105" s="87" t="s">
        <v>220</v>
      </c>
      <c r="C105" s="86" t="s">
        <v>221</v>
      </c>
      <c r="D105" s="97" t="s">
        <v>332</v>
      </c>
    </row>
    <row r="106" spans="1:5" ht="60" x14ac:dyDescent="0.25">
      <c r="A106" s="124" t="s">
        <v>333</v>
      </c>
      <c r="B106" s="84" t="s">
        <v>224</v>
      </c>
      <c r="C106" s="83"/>
      <c r="D106" s="139" t="s">
        <v>334</v>
      </c>
      <c r="E106" s="75" t="s">
        <v>319</v>
      </c>
    </row>
    <row r="107" spans="1:5" ht="25.5" x14ac:dyDescent="0.2">
      <c r="A107" s="91" t="s">
        <v>321</v>
      </c>
      <c r="B107" s="84" t="s">
        <v>224</v>
      </c>
      <c r="C107" s="83"/>
    </row>
    <row r="108" spans="1:5" ht="25.5" x14ac:dyDescent="0.2">
      <c r="A108" s="91" t="s">
        <v>322</v>
      </c>
      <c r="B108" s="84" t="s">
        <v>224</v>
      </c>
      <c r="C108" s="83"/>
    </row>
    <row r="109" spans="1:5" ht="38.25" x14ac:dyDescent="0.2">
      <c r="A109" s="91" t="s">
        <v>323</v>
      </c>
      <c r="B109" s="84" t="s">
        <v>224</v>
      </c>
      <c r="C109" s="83"/>
    </row>
    <row r="110" spans="1:5" ht="25.5" x14ac:dyDescent="0.2">
      <c r="A110" s="91" t="s">
        <v>335</v>
      </c>
      <c r="B110" s="84" t="s">
        <v>224</v>
      </c>
      <c r="C110" s="83"/>
    </row>
    <row r="111" spans="1:5" ht="25.5" x14ac:dyDescent="0.2">
      <c r="A111" s="124" t="s">
        <v>336</v>
      </c>
      <c r="B111" s="84" t="s">
        <v>224</v>
      </c>
      <c r="C111" s="83"/>
    </row>
    <row r="112" spans="1:5" ht="25.5" x14ac:dyDescent="0.2">
      <c r="A112" s="91" t="s">
        <v>325</v>
      </c>
      <c r="B112" s="84" t="s">
        <v>224</v>
      </c>
      <c r="C112" s="83" t="s">
        <v>225</v>
      </c>
    </row>
    <row r="113" spans="1:4" ht="25.5" x14ac:dyDescent="0.2">
      <c r="A113" s="91" t="s">
        <v>326</v>
      </c>
      <c r="B113" s="84" t="s">
        <v>224</v>
      </c>
      <c r="C113" s="83" t="s">
        <v>225</v>
      </c>
    </row>
    <row r="114" spans="1:4" ht="25.5" x14ac:dyDescent="0.2">
      <c r="A114" s="91" t="s">
        <v>327</v>
      </c>
      <c r="B114" s="84" t="s">
        <v>224</v>
      </c>
      <c r="C114" s="83" t="s">
        <v>225</v>
      </c>
    </row>
    <row r="115" spans="1:4" ht="25.5" x14ac:dyDescent="0.2">
      <c r="A115" s="91" t="s">
        <v>337</v>
      </c>
      <c r="B115" s="84" t="s">
        <v>224</v>
      </c>
      <c r="C115" s="83"/>
    </row>
    <row r="116" spans="1:4" ht="25.5" x14ac:dyDescent="0.2">
      <c r="A116" s="85" t="s">
        <v>766</v>
      </c>
      <c r="B116" s="84" t="s">
        <v>224</v>
      </c>
      <c r="C116" s="83" t="s">
        <v>225</v>
      </c>
    </row>
    <row r="117" spans="1:4" ht="15" x14ac:dyDescent="0.25">
      <c r="A117"/>
      <c r="B117"/>
      <c r="C117"/>
    </row>
    <row r="118" spans="1:4" ht="45.75" customHeight="1" x14ac:dyDescent="0.25">
      <c r="A118" s="90" t="s">
        <v>339</v>
      </c>
      <c r="B118" s="89" t="s">
        <v>217</v>
      </c>
      <c r="C118" s="88"/>
      <c r="D118" s="79" t="s">
        <v>844</v>
      </c>
    </row>
    <row r="119" spans="1:4" ht="63.75" x14ac:dyDescent="0.25">
      <c r="A119" s="92" t="s">
        <v>219</v>
      </c>
      <c r="B119" s="87" t="s">
        <v>220</v>
      </c>
      <c r="C119" s="86" t="s">
        <v>221</v>
      </c>
      <c r="D119" s="179" t="s">
        <v>341</v>
      </c>
    </row>
    <row r="120" spans="1:4" ht="75" x14ac:dyDescent="0.25">
      <c r="A120" s="91" t="s">
        <v>342</v>
      </c>
      <c r="B120" s="84" t="s">
        <v>224</v>
      </c>
      <c r="C120" s="83"/>
      <c r="D120" s="97" t="s">
        <v>343</v>
      </c>
    </row>
    <row r="121" spans="1:4" ht="25.5" x14ac:dyDescent="0.2">
      <c r="A121" s="91" t="s">
        <v>344</v>
      </c>
      <c r="B121" s="84" t="s">
        <v>224</v>
      </c>
      <c r="C121" s="83"/>
    </row>
    <row r="122" spans="1:4" ht="25.5" x14ac:dyDescent="0.2">
      <c r="A122" s="91" t="s">
        <v>345</v>
      </c>
      <c r="B122" s="84" t="s">
        <v>224</v>
      </c>
      <c r="C122" s="83"/>
    </row>
    <row r="123" spans="1:4" ht="25.5" x14ac:dyDescent="0.2">
      <c r="A123" s="91" t="s">
        <v>346</v>
      </c>
      <c r="B123" s="84" t="s">
        <v>224</v>
      </c>
      <c r="C123" s="83"/>
    </row>
    <row r="124" spans="1:4" ht="25.5" x14ac:dyDescent="0.2">
      <c r="A124" s="85" t="s">
        <v>767</v>
      </c>
      <c r="B124" s="84" t="s">
        <v>224</v>
      </c>
      <c r="C124" s="83" t="s">
        <v>225</v>
      </c>
      <c r="D124" s="106"/>
    </row>
    <row r="125" spans="1:4" x14ac:dyDescent="0.2">
      <c r="A125" s="99"/>
      <c r="C125" s="98"/>
    </row>
    <row r="126" spans="1:4" x14ac:dyDescent="0.2">
      <c r="A126" s="99"/>
      <c r="C126" s="98"/>
    </row>
    <row r="127" spans="1:4" ht="51" x14ac:dyDescent="0.25">
      <c r="A127" s="90" t="s">
        <v>348</v>
      </c>
      <c r="B127" s="89" t="s">
        <v>217</v>
      </c>
      <c r="C127" s="88"/>
      <c r="D127" s="95" t="s">
        <v>115</v>
      </c>
    </row>
    <row r="128" spans="1:4" ht="63.75" x14ac:dyDescent="0.25">
      <c r="A128" s="92" t="s">
        <v>219</v>
      </c>
      <c r="B128" s="87" t="s">
        <v>220</v>
      </c>
      <c r="C128" s="86" t="s">
        <v>221</v>
      </c>
      <c r="D128" s="97" t="s">
        <v>349</v>
      </c>
    </row>
    <row r="129" spans="1:5" ht="45" x14ac:dyDescent="0.25">
      <c r="A129" s="91" t="s">
        <v>350</v>
      </c>
      <c r="B129" s="84" t="s">
        <v>224</v>
      </c>
      <c r="C129" s="83"/>
      <c r="D129" s="97" t="s">
        <v>351</v>
      </c>
      <c r="E129" s="149"/>
    </row>
    <row r="130" spans="1:5" ht="25.5" x14ac:dyDescent="0.2">
      <c r="A130" s="91" t="s">
        <v>352</v>
      </c>
      <c r="B130" s="84" t="s">
        <v>224</v>
      </c>
      <c r="C130" s="83" t="s">
        <v>225</v>
      </c>
      <c r="D130" s="148"/>
    </row>
    <row r="131" spans="1:5" ht="25.5" x14ac:dyDescent="0.2">
      <c r="A131" s="91" t="s">
        <v>353</v>
      </c>
      <c r="B131" s="84" t="s">
        <v>224</v>
      </c>
      <c r="C131" s="83"/>
      <c r="D131" s="106"/>
    </row>
    <row r="132" spans="1:5" ht="25.5" x14ac:dyDescent="0.2">
      <c r="A132" s="85" t="s">
        <v>768</v>
      </c>
      <c r="B132" s="84" t="s">
        <v>224</v>
      </c>
      <c r="C132" s="83" t="s">
        <v>225</v>
      </c>
    </row>
    <row r="133" spans="1:5" x14ac:dyDescent="0.2">
      <c r="A133" s="123"/>
      <c r="C133" s="98"/>
    </row>
    <row r="134" spans="1:5" ht="51" x14ac:dyDescent="0.25">
      <c r="A134" s="90" t="s">
        <v>355</v>
      </c>
      <c r="B134" s="89" t="s">
        <v>217</v>
      </c>
      <c r="C134" s="88"/>
      <c r="D134" s="78" t="s">
        <v>117</v>
      </c>
      <c r="E134" s="122" t="s">
        <v>356</v>
      </c>
    </row>
    <row r="135" spans="1:5" ht="63.75" x14ac:dyDescent="0.25">
      <c r="A135" s="92" t="s">
        <v>219</v>
      </c>
      <c r="B135" s="87" t="s">
        <v>220</v>
      </c>
      <c r="C135" s="86" t="s">
        <v>221</v>
      </c>
      <c r="D135" s="97" t="s">
        <v>357</v>
      </c>
    </row>
    <row r="136" spans="1:5" ht="30" x14ac:dyDescent="0.25">
      <c r="A136" s="91" t="s">
        <v>358</v>
      </c>
      <c r="B136" s="84" t="s">
        <v>224</v>
      </c>
      <c r="C136" s="83" t="s">
        <v>225</v>
      </c>
      <c r="D136" s="97" t="s">
        <v>359</v>
      </c>
    </row>
    <row r="137" spans="1:5" ht="25.5" x14ac:dyDescent="0.2">
      <c r="A137" s="91" t="s">
        <v>360</v>
      </c>
      <c r="B137" s="84" t="s">
        <v>224</v>
      </c>
      <c r="C137" s="83" t="s">
        <v>225</v>
      </c>
    </row>
    <row r="138" spans="1:5" ht="25.5" x14ac:dyDescent="0.2">
      <c r="A138" s="91" t="s">
        <v>361</v>
      </c>
      <c r="B138" s="84" t="s">
        <v>224</v>
      </c>
      <c r="C138" s="83" t="s">
        <v>225</v>
      </c>
    </row>
    <row r="139" spans="1:5" ht="25.5" x14ac:dyDescent="0.2">
      <c r="A139" s="91" t="s">
        <v>362</v>
      </c>
      <c r="B139" s="84" t="s">
        <v>224</v>
      </c>
      <c r="C139" s="83" t="s">
        <v>225</v>
      </c>
    </row>
    <row r="140" spans="1:5" ht="25.5" x14ac:dyDescent="0.2">
      <c r="A140" s="91" t="s">
        <v>363</v>
      </c>
      <c r="B140" s="84" t="s">
        <v>224</v>
      </c>
      <c r="C140" s="83" t="s">
        <v>225</v>
      </c>
    </row>
    <row r="141" spans="1:5" ht="25.5" x14ac:dyDescent="0.2">
      <c r="A141" s="91" t="s">
        <v>364</v>
      </c>
      <c r="B141" s="84" t="s">
        <v>224</v>
      </c>
      <c r="C141" s="83" t="s">
        <v>225</v>
      </c>
    </row>
    <row r="142" spans="1:5" ht="25.5" x14ac:dyDescent="0.2">
      <c r="A142" s="85" t="s">
        <v>769</v>
      </c>
      <c r="B142" s="84" t="s">
        <v>224</v>
      </c>
      <c r="C142" s="83" t="s">
        <v>225</v>
      </c>
      <c r="D142" s="121"/>
    </row>
    <row r="143" spans="1:5" x14ac:dyDescent="0.2">
      <c r="A143" s="99"/>
      <c r="C143" s="98"/>
    </row>
    <row r="144" spans="1:5" x14ac:dyDescent="0.2">
      <c r="A144" s="99"/>
      <c r="C144" s="98"/>
    </row>
    <row r="145" spans="1:5" ht="51" x14ac:dyDescent="0.25">
      <c r="A145" s="90" t="s">
        <v>366</v>
      </c>
      <c r="B145" s="89" t="s">
        <v>217</v>
      </c>
      <c r="C145" s="88"/>
      <c r="D145" s="147" t="s">
        <v>119</v>
      </c>
      <c r="E145" s="75" t="s">
        <v>367</v>
      </c>
    </row>
    <row r="146" spans="1:5" ht="90" x14ac:dyDescent="0.25">
      <c r="A146" s="92" t="s">
        <v>219</v>
      </c>
      <c r="B146" s="87" t="s">
        <v>220</v>
      </c>
      <c r="C146" s="86" t="s">
        <v>221</v>
      </c>
      <c r="D146" s="97" t="s">
        <v>368</v>
      </c>
    </row>
    <row r="147" spans="1:5" ht="30" x14ac:dyDescent="0.25">
      <c r="A147" s="91" t="s">
        <v>369</v>
      </c>
      <c r="B147" s="84" t="s">
        <v>224</v>
      </c>
      <c r="C147" s="83"/>
      <c r="D147" s="97" t="s">
        <v>370</v>
      </c>
    </row>
    <row r="148" spans="1:5" ht="25.5" x14ac:dyDescent="0.2">
      <c r="A148" s="91" t="s">
        <v>371</v>
      </c>
      <c r="B148" s="84" t="s">
        <v>224</v>
      </c>
      <c r="C148" s="83" t="s">
        <v>225</v>
      </c>
    </row>
    <row r="149" spans="1:5" ht="25.5" x14ac:dyDescent="0.2">
      <c r="A149" s="91" t="s">
        <v>372</v>
      </c>
      <c r="B149" s="84" t="s">
        <v>224</v>
      </c>
      <c r="C149" s="83"/>
    </row>
    <row r="150" spans="1:5" ht="25.5" x14ac:dyDescent="0.2">
      <c r="A150" s="91" t="s">
        <v>373</v>
      </c>
      <c r="B150" s="84" t="s">
        <v>224</v>
      </c>
      <c r="C150" s="83"/>
    </row>
    <row r="151" spans="1:5" ht="25.5" x14ac:dyDescent="0.2">
      <c r="A151" s="91" t="s">
        <v>374</v>
      </c>
      <c r="B151" s="84" t="s">
        <v>224</v>
      </c>
      <c r="C151" s="83"/>
    </row>
    <row r="152" spans="1:5" ht="25.5" x14ac:dyDescent="0.2">
      <c r="A152" s="91" t="s">
        <v>375</v>
      </c>
      <c r="B152" s="84" t="s">
        <v>224</v>
      </c>
      <c r="C152" s="83"/>
    </row>
    <row r="153" spans="1:5" ht="25.5" x14ac:dyDescent="0.2">
      <c r="A153" s="91" t="s">
        <v>376</v>
      </c>
      <c r="B153" s="84" t="s">
        <v>224</v>
      </c>
      <c r="C153" s="83"/>
    </row>
    <row r="154" spans="1:5" ht="25.5" x14ac:dyDescent="0.2">
      <c r="A154" s="91" t="s">
        <v>377</v>
      </c>
      <c r="B154" s="84" t="s">
        <v>224</v>
      </c>
      <c r="C154" s="83"/>
    </row>
    <row r="155" spans="1:5" ht="25.5" x14ac:dyDescent="0.2">
      <c r="A155" s="91" t="s">
        <v>378</v>
      </c>
      <c r="B155" s="84" t="s">
        <v>224</v>
      </c>
      <c r="C155" s="83"/>
    </row>
    <row r="156" spans="1:5" ht="25.5" x14ac:dyDescent="0.2">
      <c r="A156" s="91" t="s">
        <v>379</v>
      </c>
      <c r="B156" s="84" t="s">
        <v>224</v>
      </c>
      <c r="C156" s="83"/>
    </row>
    <row r="157" spans="1:5" ht="25.5" x14ac:dyDescent="0.2">
      <c r="A157" s="91" t="s">
        <v>770</v>
      </c>
      <c r="B157" s="84" t="s">
        <v>224</v>
      </c>
      <c r="C157" s="83"/>
    </row>
    <row r="158" spans="1:5" ht="25.5" x14ac:dyDescent="0.2">
      <c r="A158" s="91" t="s">
        <v>381</v>
      </c>
      <c r="B158" s="84" t="s">
        <v>224</v>
      </c>
      <c r="C158" s="83"/>
    </row>
    <row r="159" spans="1:5" ht="25.5" x14ac:dyDescent="0.2">
      <c r="A159" s="91" t="s">
        <v>382</v>
      </c>
      <c r="B159" s="84" t="s">
        <v>224</v>
      </c>
      <c r="C159" s="83"/>
    </row>
    <row r="160" spans="1:5" ht="38.25" customHeight="1" x14ac:dyDescent="0.2">
      <c r="A160" s="85" t="s">
        <v>771</v>
      </c>
      <c r="B160" s="84" t="s">
        <v>224</v>
      </c>
      <c r="C160" s="83" t="s">
        <v>225</v>
      </c>
      <c r="D160" s="121"/>
    </row>
    <row r="161" spans="1:4" x14ac:dyDescent="0.2">
      <c r="A161" s="99"/>
      <c r="C161" s="98"/>
    </row>
    <row r="162" spans="1:4" ht="75" x14ac:dyDescent="0.25">
      <c r="A162" s="90" t="s">
        <v>384</v>
      </c>
      <c r="B162" s="89" t="s">
        <v>217</v>
      </c>
      <c r="C162" s="88"/>
      <c r="D162" s="78" t="s">
        <v>121</v>
      </c>
    </row>
    <row r="163" spans="1:4" ht="63.75" x14ac:dyDescent="0.25">
      <c r="A163" s="92" t="s">
        <v>219</v>
      </c>
      <c r="B163" s="87" t="s">
        <v>220</v>
      </c>
      <c r="C163" s="86" t="s">
        <v>221</v>
      </c>
      <c r="D163" s="97" t="s">
        <v>385</v>
      </c>
    </row>
    <row r="164" spans="1:4" ht="45" x14ac:dyDescent="0.25">
      <c r="A164" s="91" t="s">
        <v>386</v>
      </c>
      <c r="B164" s="84" t="s">
        <v>224</v>
      </c>
      <c r="C164" s="83" t="s">
        <v>225</v>
      </c>
      <c r="D164" s="150" t="s">
        <v>387</v>
      </c>
    </row>
    <row r="165" spans="1:4" ht="25.5" x14ac:dyDescent="0.2">
      <c r="A165" s="91" t="s">
        <v>388</v>
      </c>
      <c r="B165" s="84" t="s">
        <v>224</v>
      </c>
      <c r="C165" s="83"/>
      <c r="D165" s="106"/>
    </row>
    <row r="166" spans="1:4" ht="25.5" x14ac:dyDescent="0.2">
      <c r="A166" s="91" t="s">
        <v>389</v>
      </c>
      <c r="B166" s="84" t="s">
        <v>224</v>
      </c>
      <c r="C166" s="83"/>
      <c r="D166" s="106"/>
    </row>
    <row r="167" spans="1:4" ht="25.5" x14ac:dyDescent="0.2">
      <c r="A167" s="91" t="s">
        <v>390</v>
      </c>
      <c r="B167" s="84" t="s">
        <v>224</v>
      </c>
      <c r="C167" s="83"/>
      <c r="D167" s="106"/>
    </row>
    <row r="168" spans="1:4" ht="25.5" x14ac:dyDescent="0.2">
      <c r="A168" s="85" t="s">
        <v>772</v>
      </c>
      <c r="B168" s="84" t="s">
        <v>224</v>
      </c>
      <c r="C168" s="83" t="s">
        <v>225</v>
      </c>
    </row>
    <row r="169" spans="1:4" x14ac:dyDescent="0.2">
      <c r="A169" s="109"/>
      <c r="B169" s="108"/>
      <c r="C169" s="107"/>
    </row>
    <row r="170" spans="1:4" ht="60" x14ac:dyDescent="0.25">
      <c r="A170" s="120" t="s">
        <v>773</v>
      </c>
      <c r="B170" s="119" t="s">
        <v>217</v>
      </c>
      <c r="C170" s="118"/>
      <c r="D170" s="95" t="s">
        <v>123</v>
      </c>
    </row>
    <row r="171" spans="1:4" ht="75" x14ac:dyDescent="0.25">
      <c r="A171" s="117" t="s">
        <v>219</v>
      </c>
      <c r="B171" s="116" t="s">
        <v>220</v>
      </c>
      <c r="C171" s="115" t="s">
        <v>393</v>
      </c>
      <c r="D171" s="97" t="s">
        <v>394</v>
      </c>
    </row>
    <row r="172" spans="1:4" ht="36" customHeight="1" x14ac:dyDescent="0.25">
      <c r="A172" s="113" t="s">
        <v>395</v>
      </c>
      <c r="B172" s="84" t="s">
        <v>224</v>
      </c>
      <c r="C172" s="111" t="s">
        <v>225</v>
      </c>
      <c r="D172" s="97" t="s">
        <v>396</v>
      </c>
    </row>
    <row r="173" spans="1:4" ht="25.5" x14ac:dyDescent="0.2">
      <c r="A173" s="113" t="s">
        <v>397</v>
      </c>
      <c r="B173" s="84" t="s">
        <v>224</v>
      </c>
      <c r="C173" s="114"/>
    </row>
    <row r="174" spans="1:4" ht="25.5" x14ac:dyDescent="0.2">
      <c r="A174" s="113" t="s">
        <v>398</v>
      </c>
      <c r="B174" s="84" t="s">
        <v>224</v>
      </c>
      <c r="C174" s="114"/>
    </row>
    <row r="175" spans="1:4" ht="25.5" x14ac:dyDescent="0.2">
      <c r="A175" s="113" t="s">
        <v>399</v>
      </c>
      <c r="B175" s="84" t="s">
        <v>224</v>
      </c>
      <c r="C175" s="114"/>
    </row>
    <row r="176" spans="1:4" ht="25.5" x14ac:dyDescent="0.2">
      <c r="A176" s="113" t="s">
        <v>400</v>
      </c>
      <c r="B176" s="84" t="s">
        <v>224</v>
      </c>
      <c r="C176" s="111" t="s">
        <v>225</v>
      </c>
    </row>
    <row r="177" spans="1:4" ht="25.5" x14ac:dyDescent="0.2">
      <c r="A177" s="112" t="s">
        <v>774</v>
      </c>
      <c r="B177" s="84" t="s">
        <v>224</v>
      </c>
      <c r="C177" s="111" t="s">
        <v>225</v>
      </c>
    </row>
    <row r="178" spans="1:4" x14ac:dyDescent="0.2">
      <c r="A178" s="99"/>
      <c r="C178" s="98"/>
    </row>
    <row r="179" spans="1:4" x14ac:dyDescent="0.2">
      <c r="A179" s="99"/>
      <c r="C179" s="98"/>
    </row>
    <row r="180" spans="1:4" ht="51" x14ac:dyDescent="0.25">
      <c r="A180" s="90" t="s">
        <v>402</v>
      </c>
      <c r="B180" s="89" t="s">
        <v>217</v>
      </c>
      <c r="C180" s="88"/>
      <c r="D180" s="147" t="s">
        <v>403</v>
      </c>
    </row>
    <row r="181" spans="1:4" ht="63.75" x14ac:dyDescent="0.25">
      <c r="A181" s="92" t="s">
        <v>219</v>
      </c>
      <c r="B181" s="87" t="s">
        <v>220</v>
      </c>
      <c r="C181" s="86" t="s">
        <v>221</v>
      </c>
      <c r="D181" s="150" t="s">
        <v>404</v>
      </c>
    </row>
    <row r="182" spans="1:4" ht="60" x14ac:dyDescent="0.25">
      <c r="A182" s="91" t="s">
        <v>405</v>
      </c>
      <c r="B182" s="84" t="s">
        <v>224</v>
      </c>
      <c r="C182" s="83" t="s">
        <v>225</v>
      </c>
      <c r="D182" s="93" t="s">
        <v>406</v>
      </c>
    </row>
    <row r="183" spans="1:4" ht="25.5" x14ac:dyDescent="0.2">
      <c r="A183" s="91" t="s">
        <v>407</v>
      </c>
      <c r="B183" s="84" t="s">
        <v>224</v>
      </c>
      <c r="C183" s="83" t="s">
        <v>225</v>
      </c>
    </row>
    <row r="184" spans="1:4" ht="25.5" x14ac:dyDescent="0.2">
      <c r="A184" s="91" t="s">
        <v>408</v>
      </c>
      <c r="B184" s="84" t="s">
        <v>224</v>
      </c>
      <c r="C184" s="83" t="s">
        <v>225</v>
      </c>
    </row>
    <row r="185" spans="1:4" ht="25.5" x14ac:dyDescent="0.2">
      <c r="A185" s="91" t="s">
        <v>409</v>
      </c>
      <c r="B185" s="84" t="s">
        <v>224</v>
      </c>
      <c r="C185" s="83" t="s">
        <v>225</v>
      </c>
    </row>
    <row r="186" spans="1:4" x14ac:dyDescent="0.2">
      <c r="A186" s="91" t="s">
        <v>410</v>
      </c>
      <c r="B186" s="84"/>
      <c r="C186" s="83"/>
    </row>
    <row r="187" spans="1:4" ht="25.5" x14ac:dyDescent="0.2">
      <c r="A187" s="91" t="s">
        <v>411</v>
      </c>
      <c r="B187" s="84" t="s">
        <v>224</v>
      </c>
      <c r="C187" s="83"/>
    </row>
    <row r="188" spans="1:4" ht="25.5" x14ac:dyDescent="0.2">
      <c r="A188" s="91" t="s">
        <v>412</v>
      </c>
      <c r="B188" s="84" t="s">
        <v>224</v>
      </c>
      <c r="C188" s="83" t="s">
        <v>225</v>
      </c>
    </row>
    <row r="189" spans="1:4" ht="25.5" x14ac:dyDescent="0.2">
      <c r="A189" s="91" t="s">
        <v>413</v>
      </c>
      <c r="B189" s="84" t="s">
        <v>224</v>
      </c>
      <c r="C189" s="83" t="s">
        <v>225</v>
      </c>
    </row>
    <row r="190" spans="1:4" ht="25.5" x14ac:dyDescent="0.2">
      <c r="A190" s="85" t="s">
        <v>775</v>
      </c>
      <c r="B190" s="84" t="s">
        <v>224</v>
      </c>
      <c r="C190" s="83" t="s">
        <v>225</v>
      </c>
    </row>
    <row r="191" spans="1:4" x14ac:dyDescent="0.2">
      <c r="A191" s="99"/>
      <c r="C191" s="98"/>
    </row>
    <row r="192" spans="1:4" ht="60" x14ac:dyDescent="0.25">
      <c r="A192" s="90" t="s">
        <v>415</v>
      </c>
      <c r="B192" s="89" t="s">
        <v>217</v>
      </c>
      <c r="C192" s="88"/>
      <c r="D192" s="95" t="s">
        <v>416</v>
      </c>
    </row>
    <row r="193" spans="1:9" ht="63.75" x14ac:dyDescent="0.25">
      <c r="A193" s="92" t="s">
        <v>219</v>
      </c>
      <c r="B193" s="87" t="s">
        <v>220</v>
      </c>
      <c r="C193" s="86" t="s">
        <v>221</v>
      </c>
      <c r="D193" s="150" t="s">
        <v>417</v>
      </c>
    </row>
    <row r="194" spans="1:9" ht="25.5" x14ac:dyDescent="0.25">
      <c r="A194" s="91" t="s">
        <v>418</v>
      </c>
      <c r="B194" s="84" t="s">
        <v>224</v>
      </c>
      <c r="C194" s="83" t="s">
        <v>225</v>
      </c>
      <c r="D194" s="97" t="s">
        <v>419</v>
      </c>
    </row>
    <row r="195" spans="1:9" ht="25.5" x14ac:dyDescent="0.2">
      <c r="A195" s="91" t="s">
        <v>420</v>
      </c>
      <c r="B195" s="84" t="s">
        <v>224</v>
      </c>
      <c r="C195" s="83"/>
    </row>
    <row r="196" spans="1:9" ht="38.25" x14ac:dyDescent="0.2">
      <c r="A196" s="91" t="s">
        <v>421</v>
      </c>
      <c r="B196" s="84" t="s">
        <v>224</v>
      </c>
      <c r="C196" s="83"/>
    </row>
    <row r="197" spans="1:9" ht="25.5" x14ac:dyDescent="0.2">
      <c r="A197" s="91" t="s">
        <v>422</v>
      </c>
      <c r="B197" s="84" t="s">
        <v>224</v>
      </c>
      <c r="C197" s="83"/>
    </row>
    <row r="198" spans="1:9" ht="25.5" x14ac:dyDescent="0.2">
      <c r="A198" s="91" t="s">
        <v>423</v>
      </c>
      <c r="B198" s="84" t="s">
        <v>224</v>
      </c>
      <c r="C198" s="83" t="s">
        <v>225</v>
      </c>
    </row>
    <row r="199" spans="1:9" ht="25.5" x14ac:dyDescent="0.2">
      <c r="A199" s="91" t="s">
        <v>424</v>
      </c>
      <c r="B199" s="84" t="s">
        <v>224</v>
      </c>
      <c r="C199" s="83"/>
    </row>
    <row r="200" spans="1:9" ht="25.5" x14ac:dyDescent="0.2">
      <c r="A200" s="91" t="s">
        <v>425</v>
      </c>
      <c r="B200" s="84" t="s">
        <v>224</v>
      </c>
      <c r="C200" s="83" t="s">
        <v>225</v>
      </c>
    </row>
    <row r="201" spans="1:9" ht="25.5" x14ac:dyDescent="0.2">
      <c r="A201" s="85" t="s">
        <v>776</v>
      </c>
      <c r="B201" s="84" t="s">
        <v>224</v>
      </c>
      <c r="C201" s="83" t="s">
        <v>225</v>
      </c>
    </row>
    <row r="202" spans="1:9" x14ac:dyDescent="0.2">
      <c r="A202" s="99"/>
      <c r="C202" s="98"/>
    </row>
    <row r="203" spans="1:9" ht="51" x14ac:dyDescent="0.25">
      <c r="A203" s="90" t="s">
        <v>427</v>
      </c>
      <c r="B203" s="89" t="s">
        <v>217</v>
      </c>
      <c r="C203" s="88"/>
      <c r="D203" s="78" t="s">
        <v>129</v>
      </c>
    </row>
    <row r="204" spans="1:9" ht="63.75" x14ac:dyDescent="0.25">
      <c r="A204" s="92" t="s">
        <v>219</v>
      </c>
      <c r="B204" s="87" t="s">
        <v>220</v>
      </c>
      <c r="C204" s="86" t="s">
        <v>221</v>
      </c>
      <c r="D204" s="150" t="s">
        <v>428</v>
      </c>
    </row>
    <row r="205" spans="1:9" ht="90" x14ac:dyDescent="0.25">
      <c r="A205" s="91" t="s">
        <v>429</v>
      </c>
      <c r="B205" s="84" t="s">
        <v>224</v>
      </c>
      <c r="C205" s="83"/>
      <c r="D205" s="150" t="s">
        <v>430</v>
      </c>
      <c r="I205" s="110"/>
    </row>
    <row r="206" spans="1:9" ht="25.5" x14ac:dyDescent="0.2">
      <c r="A206" s="91" t="s">
        <v>431</v>
      </c>
      <c r="B206" s="84" t="s">
        <v>224</v>
      </c>
      <c r="C206" s="83"/>
    </row>
    <row r="207" spans="1:9" ht="25.5" x14ac:dyDescent="0.2">
      <c r="A207" s="91" t="s">
        <v>432</v>
      </c>
      <c r="B207" s="84" t="s">
        <v>224</v>
      </c>
      <c r="C207" s="83"/>
    </row>
    <row r="208" spans="1:9" ht="25.5" x14ac:dyDescent="0.2">
      <c r="A208" s="85" t="s">
        <v>777</v>
      </c>
      <c r="B208" s="84" t="s">
        <v>224</v>
      </c>
      <c r="C208" s="83" t="s">
        <v>225</v>
      </c>
    </row>
    <row r="209" spans="1:5" x14ac:dyDescent="0.2">
      <c r="A209" s="109"/>
      <c r="B209" s="108"/>
      <c r="C209" s="107"/>
    </row>
    <row r="210" spans="1:5" ht="51" x14ac:dyDescent="0.2">
      <c r="A210" s="90" t="s">
        <v>434</v>
      </c>
      <c r="B210" s="89" t="s">
        <v>217</v>
      </c>
      <c r="C210" s="88"/>
    </row>
    <row r="211" spans="1:5" ht="63.75" x14ac:dyDescent="0.25">
      <c r="A211" s="92" t="s">
        <v>219</v>
      </c>
      <c r="B211" s="87" t="s">
        <v>220</v>
      </c>
      <c r="C211" s="86" t="s">
        <v>221</v>
      </c>
      <c r="D211" s="94" t="s">
        <v>435</v>
      </c>
      <c r="E211"/>
    </row>
    <row r="212" spans="1:5" ht="30" x14ac:dyDescent="0.25">
      <c r="A212" s="91" t="s">
        <v>436</v>
      </c>
      <c r="B212" s="84" t="s">
        <v>224</v>
      </c>
      <c r="C212" s="83" t="s">
        <v>225</v>
      </c>
      <c r="D212" s="93" t="s">
        <v>131</v>
      </c>
      <c r="E212"/>
    </row>
    <row r="213" spans="1:5" ht="90" x14ac:dyDescent="0.25">
      <c r="A213" s="91" t="s">
        <v>437</v>
      </c>
      <c r="B213" s="84" t="s">
        <v>224</v>
      </c>
      <c r="C213" s="83" t="s">
        <v>225</v>
      </c>
      <c r="D213" s="97" t="s">
        <v>438</v>
      </c>
      <c r="E213"/>
    </row>
    <row r="214" spans="1:5" ht="25.5" x14ac:dyDescent="0.25">
      <c r="A214" s="91" t="s">
        <v>439</v>
      </c>
      <c r="B214" s="84" t="s">
        <v>224</v>
      </c>
      <c r="C214" s="83" t="s">
        <v>225</v>
      </c>
      <c r="E214"/>
    </row>
    <row r="215" spans="1:5" ht="25.5" x14ac:dyDescent="0.25">
      <c r="A215" s="91" t="s">
        <v>441</v>
      </c>
      <c r="B215" s="84" t="s">
        <v>224</v>
      </c>
      <c r="C215" s="83"/>
      <c r="E215"/>
    </row>
    <row r="216" spans="1:5" ht="25.5" x14ac:dyDescent="0.25">
      <c r="A216" s="91" t="s">
        <v>442</v>
      </c>
      <c r="B216" s="84" t="s">
        <v>224</v>
      </c>
      <c r="C216" s="83"/>
      <c r="E216"/>
    </row>
    <row r="217" spans="1:5" ht="25.5" x14ac:dyDescent="0.2">
      <c r="A217" s="91" t="s">
        <v>443</v>
      </c>
      <c r="B217" s="84" t="s">
        <v>224</v>
      </c>
      <c r="C217" s="83" t="s">
        <v>225</v>
      </c>
    </row>
    <row r="218" spans="1:5" ht="25.5" x14ac:dyDescent="0.2">
      <c r="A218" s="85" t="s">
        <v>778</v>
      </c>
      <c r="B218" s="84" t="s">
        <v>224</v>
      </c>
      <c r="C218" s="83" t="s">
        <v>225</v>
      </c>
    </row>
    <row r="219" spans="1:5" customFormat="1" ht="15" x14ac:dyDescent="0.25">
      <c r="A219" s="99"/>
      <c r="B219" s="80"/>
      <c r="C219" s="98"/>
      <c r="D219" s="75"/>
    </row>
    <row r="220" spans="1:5" customFormat="1" ht="51" x14ac:dyDescent="0.25">
      <c r="A220" s="90" t="s">
        <v>779</v>
      </c>
      <c r="B220" s="89" t="s">
        <v>217</v>
      </c>
      <c r="C220" s="88"/>
      <c r="D220" s="78" t="s">
        <v>133</v>
      </c>
    </row>
    <row r="221" spans="1:5" customFormat="1" ht="75" x14ac:dyDescent="0.25">
      <c r="A221" s="92" t="s">
        <v>219</v>
      </c>
      <c r="B221" s="87" t="s">
        <v>220</v>
      </c>
      <c r="C221" s="86" t="s">
        <v>221</v>
      </c>
      <c r="D221" s="97" t="s">
        <v>446</v>
      </c>
    </row>
    <row r="222" spans="1:5" customFormat="1" ht="30" x14ac:dyDescent="0.25">
      <c r="A222" s="91" t="s">
        <v>447</v>
      </c>
      <c r="B222" s="84" t="s">
        <v>224</v>
      </c>
      <c r="C222" s="83" t="s">
        <v>225</v>
      </c>
      <c r="D222" s="97" t="s">
        <v>448</v>
      </c>
    </row>
    <row r="223" spans="1:5" customFormat="1" ht="25.5" x14ac:dyDescent="0.25">
      <c r="A223" s="91" t="s">
        <v>449</v>
      </c>
      <c r="B223" s="84" t="s">
        <v>224</v>
      </c>
      <c r="C223" s="83" t="s">
        <v>225</v>
      </c>
      <c r="D223" s="75"/>
    </row>
    <row r="224" spans="1:5" customFormat="1" ht="25.5" x14ac:dyDescent="0.25">
      <c r="A224" s="85" t="s">
        <v>780</v>
      </c>
      <c r="B224" s="84" t="s">
        <v>224</v>
      </c>
      <c r="C224" s="83" t="s">
        <v>225</v>
      </c>
      <c r="D224" s="75"/>
    </row>
    <row r="225" spans="1:5" customFormat="1" ht="15" x14ac:dyDescent="0.25">
      <c r="A225" s="99"/>
      <c r="B225" s="80"/>
      <c r="C225" s="98"/>
      <c r="D225" s="75"/>
    </row>
    <row r="226" spans="1:5" ht="51" x14ac:dyDescent="0.25">
      <c r="A226" s="90" t="s">
        <v>450</v>
      </c>
      <c r="B226" s="89" t="s">
        <v>217</v>
      </c>
      <c r="C226" s="88"/>
      <c r="D226" s="147" t="s">
        <v>135</v>
      </c>
      <c r="E226" s="151"/>
    </row>
    <row r="227" spans="1:5" ht="72.400000000000006" customHeight="1" x14ac:dyDescent="0.25">
      <c r="A227" s="92" t="s">
        <v>219</v>
      </c>
      <c r="B227" s="87" t="s">
        <v>220</v>
      </c>
      <c r="C227" s="86" t="s">
        <v>221</v>
      </c>
      <c r="D227" s="97" t="s">
        <v>451</v>
      </c>
    </row>
    <row r="228" spans="1:5" ht="60" x14ac:dyDescent="0.25">
      <c r="A228" s="91" t="s">
        <v>452</v>
      </c>
      <c r="B228" s="84" t="s">
        <v>224</v>
      </c>
      <c r="C228" s="83" t="s">
        <v>225</v>
      </c>
      <c r="D228" s="97" t="s">
        <v>453</v>
      </c>
    </row>
    <row r="229" spans="1:5" ht="25.5" x14ac:dyDescent="0.2">
      <c r="A229" s="91" t="s">
        <v>454</v>
      </c>
      <c r="B229" s="84" t="s">
        <v>224</v>
      </c>
      <c r="C229" s="83"/>
    </row>
    <row r="230" spans="1:5" ht="25.5" x14ac:dyDescent="0.2">
      <c r="A230" s="91" t="s">
        <v>455</v>
      </c>
      <c r="B230" s="84" t="s">
        <v>224</v>
      </c>
      <c r="C230" s="83"/>
    </row>
    <row r="231" spans="1:5" ht="25.5" x14ac:dyDescent="0.2">
      <c r="A231" s="91" t="s">
        <v>456</v>
      </c>
      <c r="B231" s="84" t="s">
        <v>224</v>
      </c>
      <c r="C231" s="83"/>
    </row>
    <row r="232" spans="1:5" ht="25.5" x14ac:dyDescent="0.2">
      <c r="A232" s="91" t="s">
        <v>457</v>
      </c>
      <c r="B232" s="84" t="s">
        <v>224</v>
      </c>
      <c r="C232" s="83"/>
    </row>
    <row r="233" spans="1:5" ht="25.5" x14ac:dyDescent="0.2">
      <c r="A233" s="91" t="s">
        <v>458</v>
      </c>
      <c r="B233" s="84" t="s">
        <v>224</v>
      </c>
      <c r="C233" s="83"/>
      <c r="D233" s="106"/>
    </row>
    <row r="234" spans="1:5" ht="25.5" x14ac:dyDescent="0.2">
      <c r="A234" s="91" t="s">
        <v>459</v>
      </c>
      <c r="B234" s="84" t="s">
        <v>224</v>
      </c>
      <c r="C234" s="83"/>
    </row>
    <row r="235" spans="1:5" ht="25.5" x14ac:dyDescent="0.2">
      <c r="A235" s="85" t="s">
        <v>781</v>
      </c>
      <c r="B235" s="84" t="s">
        <v>224</v>
      </c>
      <c r="C235" s="83" t="s">
        <v>225</v>
      </c>
    </row>
    <row r="236" spans="1:5" ht="15" x14ac:dyDescent="0.25">
      <c r="A236"/>
      <c r="B236"/>
      <c r="C236"/>
      <c r="D236"/>
    </row>
    <row r="237" spans="1:5" ht="51" x14ac:dyDescent="0.25">
      <c r="A237" s="90" t="s">
        <v>461</v>
      </c>
      <c r="B237" s="89" t="s">
        <v>217</v>
      </c>
      <c r="C237" s="88"/>
      <c r="D237" s="147" t="s">
        <v>462</v>
      </c>
    </row>
    <row r="238" spans="1:5" ht="63.75" x14ac:dyDescent="0.25">
      <c r="A238" s="92" t="s">
        <v>219</v>
      </c>
      <c r="B238" s="87" t="s">
        <v>220</v>
      </c>
      <c r="C238" s="86" t="s">
        <v>221</v>
      </c>
      <c r="D238" s="97" t="s">
        <v>463</v>
      </c>
    </row>
    <row r="239" spans="1:5" ht="30" x14ac:dyDescent="0.25">
      <c r="A239" s="91" t="s">
        <v>464</v>
      </c>
      <c r="B239" s="84" t="s">
        <v>224</v>
      </c>
      <c r="C239" s="83" t="s">
        <v>225</v>
      </c>
      <c r="D239" s="93" t="s">
        <v>465</v>
      </c>
    </row>
    <row r="240" spans="1:5" ht="25.5" x14ac:dyDescent="0.2">
      <c r="A240" s="91" t="s">
        <v>466</v>
      </c>
      <c r="B240" s="84" t="s">
        <v>224</v>
      </c>
      <c r="C240" s="83"/>
      <c r="D240" s="105"/>
    </row>
    <row r="241" spans="1:4" ht="25.5" x14ac:dyDescent="0.2">
      <c r="A241" s="91" t="s">
        <v>467</v>
      </c>
      <c r="B241" s="84" t="s">
        <v>224</v>
      </c>
      <c r="C241" s="83"/>
      <c r="D241" s="105"/>
    </row>
    <row r="242" spans="1:4" ht="25.5" x14ac:dyDescent="0.2">
      <c r="A242" s="91" t="s">
        <v>468</v>
      </c>
      <c r="B242" s="84" t="s">
        <v>224</v>
      </c>
      <c r="C242" s="83"/>
      <c r="D242" s="105"/>
    </row>
    <row r="243" spans="1:4" customFormat="1" ht="25.5" x14ac:dyDescent="0.25">
      <c r="A243" s="91" t="s">
        <v>469</v>
      </c>
      <c r="B243" s="84" t="s">
        <v>224</v>
      </c>
      <c r="C243" s="83"/>
      <c r="D243" s="75"/>
    </row>
    <row r="244" spans="1:4" customFormat="1" ht="25.5" x14ac:dyDescent="0.25">
      <c r="A244" s="91" t="s">
        <v>470</v>
      </c>
      <c r="B244" s="84" t="s">
        <v>224</v>
      </c>
      <c r="C244" s="83"/>
      <c r="D244" s="75"/>
    </row>
    <row r="245" spans="1:4" customFormat="1" ht="25.5" x14ac:dyDescent="0.25">
      <c r="A245" s="102" t="s">
        <v>782</v>
      </c>
      <c r="B245" s="101" t="s">
        <v>224</v>
      </c>
      <c r="C245" s="100" t="s">
        <v>225</v>
      </c>
      <c r="D245" s="75"/>
    </row>
    <row r="246" spans="1:4" customFormat="1" ht="15" x14ac:dyDescent="0.25">
      <c r="A246" s="81"/>
      <c r="B246" s="80"/>
      <c r="C246" s="80"/>
      <c r="D246" s="75"/>
    </row>
    <row r="247" spans="1:4" ht="15" x14ac:dyDescent="0.25">
      <c r="A247"/>
      <c r="B247"/>
      <c r="C247"/>
      <c r="D247"/>
    </row>
    <row r="248" spans="1:4" ht="51" x14ac:dyDescent="0.25">
      <c r="A248" s="90" t="s">
        <v>472</v>
      </c>
      <c r="B248" s="89" t="s">
        <v>217</v>
      </c>
      <c r="C248" s="88"/>
      <c r="D248" s="78" t="s">
        <v>139</v>
      </c>
    </row>
    <row r="249" spans="1:4" ht="63.75" x14ac:dyDescent="0.25">
      <c r="A249" s="92" t="s">
        <v>219</v>
      </c>
      <c r="B249" s="87" t="s">
        <v>220</v>
      </c>
      <c r="C249" s="86" t="s">
        <v>221</v>
      </c>
      <c r="D249" s="93" t="s">
        <v>473</v>
      </c>
    </row>
    <row r="250" spans="1:4" ht="30" x14ac:dyDescent="0.25">
      <c r="A250" s="91" t="s">
        <v>474</v>
      </c>
      <c r="B250" s="84" t="s">
        <v>224</v>
      </c>
      <c r="C250" s="83" t="s">
        <v>225</v>
      </c>
      <c r="D250" s="97" t="s">
        <v>475</v>
      </c>
    </row>
    <row r="251" spans="1:4" ht="60" x14ac:dyDescent="0.25">
      <c r="A251" s="91" t="s">
        <v>476</v>
      </c>
      <c r="B251" s="84" t="s">
        <v>224</v>
      </c>
      <c r="C251" s="83" t="s">
        <v>225</v>
      </c>
      <c r="D251" s="97" t="s">
        <v>477</v>
      </c>
    </row>
    <row r="252" spans="1:4" ht="25.5" x14ac:dyDescent="0.25">
      <c r="A252" s="91" t="s">
        <v>478</v>
      </c>
      <c r="B252" s="84" t="s">
        <v>224</v>
      </c>
      <c r="C252" s="83"/>
      <c r="D252"/>
    </row>
    <row r="253" spans="1:4" ht="25.5" x14ac:dyDescent="0.25">
      <c r="A253" s="91" t="s">
        <v>479</v>
      </c>
      <c r="B253" s="84" t="s">
        <v>224</v>
      </c>
      <c r="C253" s="83"/>
      <c r="D253"/>
    </row>
    <row r="254" spans="1:4" ht="25.5" x14ac:dyDescent="0.25">
      <c r="A254" s="91" t="s">
        <v>469</v>
      </c>
      <c r="B254" s="84" t="s">
        <v>224</v>
      </c>
      <c r="C254" s="83"/>
      <c r="D254"/>
    </row>
    <row r="255" spans="1:4" ht="25.5" x14ac:dyDescent="0.2">
      <c r="A255" s="104" t="s">
        <v>480</v>
      </c>
      <c r="B255" s="84" t="s">
        <v>224</v>
      </c>
      <c r="C255" s="103"/>
    </row>
    <row r="256" spans="1:4" ht="25.5" x14ac:dyDescent="0.2">
      <c r="A256" s="102" t="s">
        <v>783</v>
      </c>
      <c r="B256" s="101" t="s">
        <v>224</v>
      </c>
      <c r="C256" s="100" t="s">
        <v>225</v>
      </c>
    </row>
    <row r="257" spans="1:4" ht="15" x14ac:dyDescent="0.25">
      <c r="A257"/>
      <c r="B257"/>
      <c r="C257"/>
    </row>
    <row r="258" spans="1:4" ht="75" x14ac:dyDescent="0.25">
      <c r="A258" s="90" t="s">
        <v>482</v>
      </c>
      <c r="B258" s="89" t="s">
        <v>217</v>
      </c>
      <c r="C258" s="88"/>
      <c r="D258" s="95" t="s">
        <v>141</v>
      </c>
    </row>
    <row r="259" spans="1:4" ht="63.75" x14ac:dyDescent="0.25">
      <c r="A259" s="92" t="s">
        <v>219</v>
      </c>
      <c r="B259" s="87" t="s">
        <v>220</v>
      </c>
      <c r="C259" s="86" t="s">
        <v>221</v>
      </c>
      <c r="D259" s="97" t="s">
        <v>483</v>
      </c>
    </row>
    <row r="260" spans="1:4" ht="30" x14ac:dyDescent="0.25">
      <c r="A260" s="91" t="s">
        <v>784</v>
      </c>
      <c r="B260" s="84" t="s">
        <v>224</v>
      </c>
      <c r="C260" s="83" t="s">
        <v>225</v>
      </c>
      <c r="D260" s="138" t="s">
        <v>485</v>
      </c>
    </row>
    <row r="261" spans="1:4" ht="25.5" x14ac:dyDescent="0.2">
      <c r="A261" s="91" t="s">
        <v>486</v>
      </c>
      <c r="B261" s="84" t="s">
        <v>224</v>
      </c>
      <c r="C261" s="83" t="s">
        <v>225</v>
      </c>
    </row>
    <row r="262" spans="1:4" ht="25.5" x14ac:dyDescent="0.2">
      <c r="A262" s="91" t="s">
        <v>487</v>
      </c>
      <c r="B262" s="84" t="s">
        <v>224</v>
      </c>
      <c r="C262" s="83"/>
    </row>
    <row r="263" spans="1:4" ht="25.5" x14ac:dyDescent="0.2">
      <c r="A263" s="85" t="s">
        <v>785</v>
      </c>
      <c r="B263" s="84" t="s">
        <v>224</v>
      </c>
      <c r="C263" s="83" t="s">
        <v>225</v>
      </c>
    </row>
    <row r="264" spans="1:4" x14ac:dyDescent="0.2">
      <c r="A264" s="99"/>
      <c r="C264" s="98"/>
    </row>
    <row r="265" spans="1:4" ht="51" x14ac:dyDescent="0.25">
      <c r="A265" s="90" t="s">
        <v>489</v>
      </c>
      <c r="B265" s="89" t="s">
        <v>217</v>
      </c>
      <c r="C265" s="88"/>
      <c r="D265" s="78" t="s">
        <v>143</v>
      </c>
    </row>
    <row r="266" spans="1:4" ht="63.75" x14ac:dyDescent="0.25">
      <c r="A266" s="92" t="s">
        <v>219</v>
      </c>
      <c r="B266" s="87" t="s">
        <v>220</v>
      </c>
      <c r="C266" s="86" t="s">
        <v>221</v>
      </c>
      <c r="D266" s="97" t="s">
        <v>490</v>
      </c>
    </row>
    <row r="267" spans="1:4" ht="30" x14ac:dyDescent="0.25">
      <c r="A267" s="91" t="s">
        <v>491</v>
      </c>
      <c r="B267" s="84" t="s">
        <v>224</v>
      </c>
      <c r="C267" s="83" t="s">
        <v>225</v>
      </c>
      <c r="D267" s="97" t="s">
        <v>492</v>
      </c>
    </row>
    <row r="268" spans="1:4" ht="25.5" x14ac:dyDescent="0.2">
      <c r="A268" s="91" t="s">
        <v>493</v>
      </c>
      <c r="B268" s="84" t="s">
        <v>224</v>
      </c>
      <c r="C268" s="83" t="s">
        <v>225</v>
      </c>
    </row>
    <row r="269" spans="1:4" ht="25.5" x14ac:dyDescent="0.2">
      <c r="A269" s="91" t="s">
        <v>494</v>
      </c>
      <c r="B269" s="84" t="s">
        <v>224</v>
      </c>
      <c r="C269" s="83"/>
    </row>
    <row r="270" spans="1:4" ht="25.5" x14ac:dyDescent="0.2">
      <c r="A270" s="85" t="s">
        <v>786</v>
      </c>
      <c r="B270" s="84" t="s">
        <v>224</v>
      </c>
      <c r="C270" s="83" t="s">
        <v>225</v>
      </c>
    </row>
    <row r="272" spans="1:4" ht="51" x14ac:dyDescent="0.25">
      <c r="A272" s="90" t="s">
        <v>496</v>
      </c>
      <c r="B272" s="89" t="s">
        <v>217</v>
      </c>
      <c r="C272" s="88"/>
      <c r="D272" s="94" t="s">
        <v>145</v>
      </c>
    </row>
    <row r="273" spans="1:6" ht="75" x14ac:dyDescent="0.25">
      <c r="A273" s="92" t="s">
        <v>219</v>
      </c>
      <c r="B273" s="87" t="s">
        <v>220</v>
      </c>
      <c r="C273" s="86" t="s">
        <v>221</v>
      </c>
      <c r="D273" s="97" t="s">
        <v>497</v>
      </c>
    </row>
    <row r="274" spans="1:6" ht="30" x14ac:dyDescent="0.25">
      <c r="A274" s="91" t="s">
        <v>491</v>
      </c>
      <c r="B274" s="84" t="s">
        <v>224</v>
      </c>
      <c r="C274" s="83" t="s">
        <v>225</v>
      </c>
      <c r="D274" s="97" t="s">
        <v>498</v>
      </c>
    </row>
    <row r="275" spans="1:6" ht="25.5" x14ac:dyDescent="0.2">
      <c r="A275" s="91" t="s">
        <v>499</v>
      </c>
      <c r="B275" s="84" t="s">
        <v>224</v>
      </c>
      <c r="C275" s="83" t="s">
        <v>225</v>
      </c>
    </row>
    <row r="276" spans="1:6" ht="25.5" x14ac:dyDescent="0.2">
      <c r="A276" s="91" t="s">
        <v>494</v>
      </c>
      <c r="B276" s="84" t="s">
        <v>224</v>
      </c>
      <c r="C276" s="83"/>
    </row>
    <row r="277" spans="1:6" ht="25.5" x14ac:dyDescent="0.2">
      <c r="A277" s="85" t="s">
        <v>787</v>
      </c>
      <c r="B277" s="84" t="s">
        <v>224</v>
      </c>
      <c r="C277" s="83" t="s">
        <v>225</v>
      </c>
    </row>
    <row r="279" spans="1:6" ht="51" x14ac:dyDescent="0.25">
      <c r="A279" s="90" t="s">
        <v>501</v>
      </c>
      <c r="B279" s="89" t="s">
        <v>217</v>
      </c>
      <c r="C279" s="88"/>
      <c r="D279" s="78" t="s">
        <v>502</v>
      </c>
      <c r="E279" s="75" t="s">
        <v>503</v>
      </c>
    </row>
    <row r="280" spans="1:6" ht="63.75" x14ac:dyDescent="0.25">
      <c r="A280" s="92" t="s">
        <v>219</v>
      </c>
      <c r="B280" s="87" t="s">
        <v>220</v>
      </c>
      <c r="C280" s="86" t="s">
        <v>221</v>
      </c>
      <c r="D280" s="97" t="s">
        <v>504</v>
      </c>
      <c r="E280" s="152" t="s">
        <v>505</v>
      </c>
    </row>
    <row r="281" spans="1:6" ht="30" x14ac:dyDescent="0.25">
      <c r="A281" s="91" t="s">
        <v>506</v>
      </c>
      <c r="B281" s="84" t="s">
        <v>224</v>
      </c>
      <c r="C281" s="83"/>
      <c r="D281" s="97" t="s">
        <v>507</v>
      </c>
    </row>
    <row r="282" spans="1:6" ht="25.5" x14ac:dyDescent="0.25">
      <c r="A282" s="91" t="s">
        <v>508</v>
      </c>
      <c r="B282" s="84" t="s">
        <v>224</v>
      </c>
      <c r="C282" s="83"/>
      <c r="E282" s="2" t="s">
        <v>509</v>
      </c>
    </row>
    <row r="283" spans="1:6" ht="25.5" x14ac:dyDescent="0.25">
      <c r="A283" s="91" t="s">
        <v>510</v>
      </c>
      <c r="B283" s="84" t="s">
        <v>224</v>
      </c>
      <c r="C283" s="83"/>
      <c r="E283" s="2" t="s">
        <v>511</v>
      </c>
      <c r="F283" s="80" t="s">
        <v>512</v>
      </c>
    </row>
    <row r="284" spans="1:6" ht="25.5" x14ac:dyDescent="0.2">
      <c r="A284" s="91" t="s">
        <v>513</v>
      </c>
      <c r="B284" s="84" t="s">
        <v>224</v>
      </c>
      <c r="C284" s="83"/>
    </row>
    <row r="285" spans="1:6" ht="25.5" x14ac:dyDescent="0.2">
      <c r="A285" s="91" t="s">
        <v>514</v>
      </c>
      <c r="B285" s="84" t="s">
        <v>224</v>
      </c>
      <c r="C285" s="83"/>
    </row>
    <row r="286" spans="1:6" ht="25.5" x14ac:dyDescent="0.2">
      <c r="A286" s="91" t="s">
        <v>515</v>
      </c>
      <c r="B286" s="84" t="s">
        <v>224</v>
      </c>
      <c r="C286" s="83"/>
    </row>
    <row r="287" spans="1:6" ht="25.5" x14ac:dyDescent="0.2">
      <c r="A287" s="91" t="s">
        <v>516</v>
      </c>
      <c r="B287" s="84" t="s">
        <v>224</v>
      </c>
      <c r="C287" s="83"/>
    </row>
    <row r="288" spans="1:6" ht="25.5" x14ac:dyDescent="0.2">
      <c r="A288" s="85" t="s">
        <v>788</v>
      </c>
      <c r="B288" s="84" t="s">
        <v>224</v>
      </c>
      <c r="C288" s="83" t="s">
        <v>225</v>
      </c>
    </row>
    <row r="290" spans="1:5" ht="51" x14ac:dyDescent="0.25">
      <c r="A290" s="90" t="s">
        <v>789</v>
      </c>
      <c r="B290" s="89" t="s">
        <v>217</v>
      </c>
      <c r="C290" s="88"/>
      <c r="D290" s="78" t="s">
        <v>519</v>
      </c>
      <c r="E290" s="75" t="s">
        <v>520</v>
      </c>
    </row>
    <row r="291" spans="1:5" ht="63.75" x14ac:dyDescent="0.25">
      <c r="A291" s="92" t="s">
        <v>219</v>
      </c>
      <c r="B291" s="87" t="s">
        <v>220</v>
      </c>
      <c r="C291" s="86" t="s">
        <v>221</v>
      </c>
      <c r="D291" s="97" t="s">
        <v>521</v>
      </c>
    </row>
    <row r="292" spans="1:5" ht="47.25" customHeight="1" x14ac:dyDescent="0.25">
      <c r="A292" s="91" t="s">
        <v>522</v>
      </c>
      <c r="B292" s="84" t="s">
        <v>224</v>
      </c>
      <c r="C292" s="83"/>
      <c r="D292" s="139" t="s">
        <v>523</v>
      </c>
    </row>
    <row r="293" spans="1:5" ht="25.5" x14ac:dyDescent="0.2">
      <c r="A293" s="91" t="s">
        <v>524</v>
      </c>
      <c r="B293" s="84" t="s">
        <v>224</v>
      </c>
      <c r="C293" s="83"/>
    </row>
    <row r="294" spans="1:5" ht="25.5" x14ac:dyDescent="0.2">
      <c r="A294" s="91" t="s">
        <v>525</v>
      </c>
      <c r="B294" s="84" t="s">
        <v>224</v>
      </c>
      <c r="C294" s="83"/>
    </row>
    <row r="295" spans="1:5" ht="25.5" x14ac:dyDescent="0.2">
      <c r="A295" s="91" t="s">
        <v>479</v>
      </c>
      <c r="B295" s="84" t="s">
        <v>224</v>
      </c>
      <c r="C295" s="83"/>
    </row>
    <row r="296" spans="1:5" ht="25.5" x14ac:dyDescent="0.2">
      <c r="A296" s="91" t="s">
        <v>526</v>
      </c>
      <c r="B296" s="84" t="s">
        <v>224</v>
      </c>
      <c r="C296" s="83"/>
    </row>
    <row r="297" spans="1:5" ht="25.5" x14ac:dyDescent="0.2">
      <c r="A297" s="91" t="s">
        <v>527</v>
      </c>
      <c r="B297" s="84" t="s">
        <v>224</v>
      </c>
      <c r="C297" s="83"/>
    </row>
    <row r="298" spans="1:5" ht="25.5" x14ac:dyDescent="0.2">
      <c r="A298" s="91" t="s">
        <v>528</v>
      </c>
      <c r="B298" s="84" t="s">
        <v>224</v>
      </c>
      <c r="C298" s="83"/>
    </row>
    <row r="299" spans="1:5" ht="25.5" x14ac:dyDescent="0.2">
      <c r="A299" s="85" t="s">
        <v>790</v>
      </c>
      <c r="B299" s="84" t="s">
        <v>224</v>
      </c>
      <c r="C299" s="83" t="s">
        <v>225</v>
      </c>
    </row>
    <row r="301" spans="1:5" ht="51" x14ac:dyDescent="0.2">
      <c r="A301" s="90" t="s">
        <v>530</v>
      </c>
      <c r="B301" s="89" t="s">
        <v>217</v>
      </c>
      <c r="C301" s="88"/>
    </row>
    <row r="302" spans="1:5" ht="75" x14ac:dyDescent="0.25">
      <c r="A302" s="92" t="s">
        <v>219</v>
      </c>
      <c r="B302" s="87" t="s">
        <v>220</v>
      </c>
      <c r="C302" s="86" t="s">
        <v>221</v>
      </c>
      <c r="D302" s="147" t="s">
        <v>845</v>
      </c>
      <c r="E302" s="34" t="s">
        <v>531</v>
      </c>
    </row>
    <row r="303" spans="1:5" ht="35.25" customHeight="1" x14ac:dyDescent="0.25">
      <c r="A303" s="91" t="s">
        <v>532</v>
      </c>
      <c r="B303" s="84" t="s">
        <v>224</v>
      </c>
      <c r="C303" s="83"/>
      <c r="D303" s="97" t="s">
        <v>846</v>
      </c>
      <c r="E303" s="96"/>
    </row>
    <row r="304" spans="1:5" ht="25.5" x14ac:dyDescent="0.25">
      <c r="A304" s="91" t="s">
        <v>533</v>
      </c>
      <c r="B304" s="84" t="s">
        <v>224</v>
      </c>
      <c r="C304" s="83"/>
      <c r="D304" s="97" t="s">
        <v>847</v>
      </c>
    </row>
    <row r="305" spans="1:5" ht="25.5" x14ac:dyDescent="0.2">
      <c r="A305" s="91" t="s">
        <v>791</v>
      </c>
      <c r="B305" s="84" t="s">
        <v>224</v>
      </c>
      <c r="C305" s="83"/>
    </row>
    <row r="306" spans="1:5" ht="38.25" x14ac:dyDescent="0.2">
      <c r="A306" s="91" t="s">
        <v>537</v>
      </c>
      <c r="B306" s="84" t="s">
        <v>224</v>
      </c>
      <c r="C306" s="83"/>
    </row>
    <row r="307" spans="1:5" ht="25.5" x14ac:dyDescent="0.2">
      <c r="A307" s="91" t="s">
        <v>538</v>
      </c>
      <c r="B307" s="84" t="s">
        <v>224</v>
      </c>
      <c r="C307" s="83"/>
    </row>
    <row r="308" spans="1:5" ht="25.5" x14ac:dyDescent="0.2">
      <c r="A308" s="91" t="s">
        <v>792</v>
      </c>
      <c r="B308" s="84" t="s">
        <v>224</v>
      </c>
      <c r="C308" s="83"/>
    </row>
    <row r="309" spans="1:5" ht="25.5" x14ac:dyDescent="0.2">
      <c r="A309" s="91" t="s">
        <v>793</v>
      </c>
      <c r="B309" s="84" t="s">
        <v>224</v>
      </c>
      <c r="C309" s="83"/>
    </row>
    <row r="310" spans="1:5" ht="25.5" x14ac:dyDescent="0.2">
      <c r="A310" s="91" t="s">
        <v>794</v>
      </c>
      <c r="B310" s="84" t="s">
        <v>224</v>
      </c>
      <c r="C310" s="83"/>
    </row>
    <row r="311" spans="1:5" ht="25.5" x14ac:dyDescent="0.2">
      <c r="A311" s="91" t="s">
        <v>795</v>
      </c>
      <c r="B311" s="84" t="s">
        <v>224</v>
      </c>
      <c r="C311" s="83"/>
    </row>
    <row r="312" spans="1:5" ht="42.75" customHeight="1" x14ac:dyDescent="0.2">
      <c r="A312" s="85" t="s">
        <v>796</v>
      </c>
      <c r="B312" s="84" t="s">
        <v>224</v>
      </c>
      <c r="C312" s="83" t="s">
        <v>225</v>
      </c>
    </row>
    <row r="314" spans="1:5" ht="51" x14ac:dyDescent="0.25">
      <c r="A314" s="90" t="s">
        <v>797</v>
      </c>
      <c r="B314" s="89" t="s">
        <v>217</v>
      </c>
      <c r="C314" s="88"/>
      <c r="D314" s="78" t="s">
        <v>848</v>
      </c>
      <c r="E314" s="73" t="s">
        <v>153</v>
      </c>
    </row>
    <row r="315" spans="1:5" ht="63.75" x14ac:dyDescent="0.25">
      <c r="A315" s="92" t="s">
        <v>219</v>
      </c>
      <c r="B315" s="87" t="s">
        <v>220</v>
      </c>
      <c r="C315" s="86" t="s">
        <v>221</v>
      </c>
      <c r="D315" s="2" t="s">
        <v>849</v>
      </c>
    </row>
    <row r="316" spans="1:5" ht="25.5" x14ac:dyDescent="0.25">
      <c r="A316" s="91" t="s">
        <v>798</v>
      </c>
      <c r="B316" s="84" t="s">
        <v>224</v>
      </c>
      <c r="C316" s="83" t="s">
        <v>225</v>
      </c>
      <c r="D316" s="2" t="s">
        <v>850</v>
      </c>
    </row>
    <row r="317" spans="1:5" ht="25.5" x14ac:dyDescent="0.25">
      <c r="A317" s="91" t="s">
        <v>799</v>
      </c>
      <c r="B317" s="84" t="s">
        <v>224</v>
      </c>
      <c r="C317" s="83" t="s">
        <v>225</v>
      </c>
      <c r="D317" s="2"/>
    </row>
    <row r="318" spans="1:5" ht="25.5" x14ac:dyDescent="0.25">
      <c r="A318" s="91" t="s">
        <v>800</v>
      </c>
      <c r="B318" s="84" t="s">
        <v>224</v>
      </c>
      <c r="C318" s="83" t="s">
        <v>225</v>
      </c>
      <c r="D318"/>
    </row>
    <row r="319" spans="1:5" ht="25.5" x14ac:dyDescent="0.25">
      <c r="A319" s="91" t="s">
        <v>552</v>
      </c>
      <c r="B319" s="84" t="s">
        <v>224</v>
      </c>
      <c r="C319" s="83" t="s">
        <v>225</v>
      </c>
      <c r="D319"/>
    </row>
    <row r="320" spans="1:5" ht="25.5" x14ac:dyDescent="0.25">
      <c r="A320" s="91" t="s">
        <v>801</v>
      </c>
      <c r="B320" s="84" t="s">
        <v>224</v>
      </c>
      <c r="C320" s="83" t="s">
        <v>225</v>
      </c>
      <c r="D320"/>
    </row>
    <row r="321" spans="1:5" ht="42.75" customHeight="1" x14ac:dyDescent="0.2">
      <c r="A321" s="85" t="s">
        <v>796</v>
      </c>
      <c r="B321" s="84" t="s">
        <v>224</v>
      </c>
      <c r="C321" s="83" t="s">
        <v>225</v>
      </c>
    </row>
    <row r="323" spans="1:5" ht="51" x14ac:dyDescent="0.25">
      <c r="A323" s="90" t="s">
        <v>802</v>
      </c>
      <c r="B323" s="89" t="s">
        <v>217</v>
      </c>
      <c r="C323" s="88"/>
      <c r="D323" s="97" t="s">
        <v>851</v>
      </c>
      <c r="E323" s="80">
        <v>22373</v>
      </c>
    </row>
    <row r="324" spans="1:5" ht="63.75" x14ac:dyDescent="0.25">
      <c r="A324" s="92" t="s">
        <v>219</v>
      </c>
      <c r="B324" s="87" t="s">
        <v>220</v>
      </c>
      <c r="C324" s="86" t="s">
        <v>221</v>
      </c>
      <c r="D324" s="97" t="s">
        <v>852</v>
      </c>
      <c r="E324" s="80">
        <v>17720</v>
      </c>
    </row>
    <row r="325" spans="1:5" ht="75" x14ac:dyDescent="0.25">
      <c r="A325" s="91" t="s">
        <v>798</v>
      </c>
      <c r="B325" s="84" t="s">
        <v>224</v>
      </c>
      <c r="C325" s="83" t="s">
        <v>225</v>
      </c>
      <c r="D325" s="180" t="s">
        <v>853</v>
      </c>
      <c r="E325" s="80">
        <v>37190</v>
      </c>
    </row>
    <row r="326" spans="1:5" ht="25.5" x14ac:dyDescent="0.2">
      <c r="A326" s="91" t="s">
        <v>803</v>
      </c>
      <c r="B326" s="84" t="s">
        <v>224</v>
      </c>
      <c r="C326" s="83" t="s">
        <v>225</v>
      </c>
      <c r="E326" s="80">
        <f>AVERAGE(E323:E325)</f>
        <v>25761</v>
      </c>
    </row>
    <row r="327" spans="1:5" ht="25.5" x14ac:dyDescent="0.2">
      <c r="A327" s="91" t="s">
        <v>622</v>
      </c>
      <c r="B327" s="84" t="s">
        <v>224</v>
      </c>
      <c r="C327" s="83" t="s">
        <v>225</v>
      </c>
    </row>
    <row r="328" spans="1:5" ht="25.5" x14ac:dyDescent="0.2">
      <c r="A328" s="91" t="s">
        <v>623</v>
      </c>
      <c r="B328" s="84" t="s">
        <v>224</v>
      </c>
      <c r="C328" s="83" t="s">
        <v>225</v>
      </c>
    </row>
    <row r="329" spans="1:5" ht="38.25" customHeight="1" x14ac:dyDescent="0.2">
      <c r="A329" s="91" t="s">
        <v>804</v>
      </c>
      <c r="B329" s="84" t="s">
        <v>224</v>
      </c>
      <c r="C329" s="83" t="s">
        <v>225</v>
      </c>
    </row>
    <row r="330" spans="1:5" ht="41.25" customHeight="1" x14ac:dyDescent="0.2">
      <c r="A330" s="85" t="s">
        <v>805</v>
      </c>
      <c r="B330" s="84" t="s">
        <v>224</v>
      </c>
      <c r="C330" s="83" t="s">
        <v>225</v>
      </c>
    </row>
    <row r="332" spans="1:5" ht="75" x14ac:dyDescent="0.25">
      <c r="A332" s="90" t="s">
        <v>558</v>
      </c>
      <c r="B332" s="89" t="s">
        <v>217</v>
      </c>
      <c r="C332" s="88"/>
      <c r="D332" s="147" t="s">
        <v>854</v>
      </c>
      <c r="E332" s="80" t="s">
        <v>559</v>
      </c>
    </row>
    <row r="333" spans="1:5" ht="30" customHeight="1" x14ac:dyDescent="0.25">
      <c r="A333" s="92" t="s">
        <v>219</v>
      </c>
      <c r="B333" s="87" t="s">
        <v>220</v>
      </c>
      <c r="C333" s="86" t="s">
        <v>221</v>
      </c>
      <c r="D333" s="93" t="s">
        <v>560</v>
      </c>
    </row>
    <row r="334" spans="1:5" ht="75" x14ac:dyDescent="0.25">
      <c r="A334" s="91" t="s">
        <v>561</v>
      </c>
      <c r="B334" s="84" t="s">
        <v>224</v>
      </c>
      <c r="C334" s="83"/>
      <c r="D334" s="93" t="s">
        <v>562</v>
      </c>
    </row>
    <row r="335" spans="1:5" ht="25.5" x14ac:dyDescent="0.2">
      <c r="A335" s="91" t="s">
        <v>563</v>
      </c>
      <c r="B335" s="84" t="s">
        <v>224</v>
      </c>
      <c r="C335" s="83"/>
    </row>
    <row r="336" spans="1:5" ht="25.5" x14ac:dyDescent="0.2">
      <c r="A336" s="91" t="s">
        <v>564</v>
      </c>
      <c r="B336" s="84" t="s">
        <v>224</v>
      </c>
      <c r="C336" s="83"/>
    </row>
    <row r="337" spans="1:4" ht="43.5" customHeight="1" x14ac:dyDescent="0.2">
      <c r="A337" s="91" t="s">
        <v>565</v>
      </c>
      <c r="B337" s="84" t="s">
        <v>224</v>
      </c>
      <c r="C337" s="83"/>
    </row>
    <row r="338" spans="1:4" ht="25.5" x14ac:dyDescent="0.2">
      <c r="A338" s="91" t="s">
        <v>566</v>
      </c>
      <c r="B338" s="84" t="s">
        <v>224</v>
      </c>
      <c r="C338" s="83"/>
    </row>
    <row r="339" spans="1:4" ht="25.5" x14ac:dyDescent="0.2">
      <c r="A339" s="91" t="s">
        <v>567</v>
      </c>
      <c r="B339" s="84" t="s">
        <v>224</v>
      </c>
      <c r="C339" s="83"/>
    </row>
    <row r="340" spans="1:4" x14ac:dyDescent="0.2">
      <c r="A340" s="91" t="s">
        <v>568</v>
      </c>
      <c r="B340" s="84"/>
      <c r="C340" s="83"/>
    </row>
    <row r="341" spans="1:4" ht="48" customHeight="1" x14ac:dyDescent="0.2">
      <c r="A341" s="85" t="s">
        <v>796</v>
      </c>
      <c r="B341" s="84" t="s">
        <v>224</v>
      </c>
      <c r="C341" s="83" t="s">
        <v>225</v>
      </c>
    </row>
    <row r="342" spans="1:4" ht="22.5" customHeight="1" x14ac:dyDescent="0.2"/>
    <row r="343" spans="1:4" ht="51" x14ac:dyDescent="0.25">
      <c r="A343" s="90" t="s">
        <v>806</v>
      </c>
      <c r="B343" s="89" t="s">
        <v>217</v>
      </c>
      <c r="C343" s="88"/>
      <c r="D343" s="78" t="s">
        <v>157</v>
      </c>
    </row>
    <row r="344" spans="1:4" ht="63.75" x14ac:dyDescent="0.25">
      <c r="A344" s="92" t="s">
        <v>219</v>
      </c>
      <c r="B344" s="87" t="s">
        <v>220</v>
      </c>
      <c r="C344" s="86" t="s">
        <v>221</v>
      </c>
      <c r="D344" s="97" t="s">
        <v>571</v>
      </c>
    </row>
    <row r="345" spans="1:4" ht="30" x14ac:dyDescent="0.25">
      <c r="A345" s="91" t="s">
        <v>572</v>
      </c>
      <c r="B345" s="84" t="s">
        <v>224</v>
      </c>
      <c r="C345" s="83"/>
      <c r="D345" s="97" t="s">
        <v>573</v>
      </c>
    </row>
    <row r="346" spans="1:4" ht="43.5" customHeight="1" x14ac:dyDescent="0.2">
      <c r="A346" s="91" t="s">
        <v>807</v>
      </c>
      <c r="B346" s="84" t="s">
        <v>224</v>
      </c>
      <c r="C346" s="83"/>
      <c r="D346" s="75" t="s">
        <v>575</v>
      </c>
    </row>
    <row r="347" spans="1:4" ht="25.5" x14ac:dyDescent="0.2">
      <c r="A347" s="91" t="s">
        <v>576</v>
      </c>
      <c r="B347" s="84" t="s">
        <v>224</v>
      </c>
      <c r="C347" s="83"/>
    </row>
    <row r="348" spans="1:4" ht="25.5" x14ac:dyDescent="0.2">
      <c r="A348" s="91" t="s">
        <v>577</v>
      </c>
      <c r="B348" s="84" t="s">
        <v>224</v>
      </c>
      <c r="C348" s="83"/>
    </row>
    <row r="349" spans="1:4" ht="25.5" x14ac:dyDescent="0.2">
      <c r="A349" s="91" t="s">
        <v>808</v>
      </c>
      <c r="B349" s="84" t="s">
        <v>224</v>
      </c>
      <c r="C349" s="83"/>
    </row>
    <row r="350" spans="1:4" ht="25.5" x14ac:dyDescent="0.2">
      <c r="A350" s="85" t="s">
        <v>809</v>
      </c>
      <c r="B350" s="84" t="s">
        <v>224</v>
      </c>
      <c r="C350" s="83" t="s">
        <v>225</v>
      </c>
    </row>
    <row r="352" spans="1:4" ht="51" x14ac:dyDescent="0.25">
      <c r="A352" s="90" t="s">
        <v>580</v>
      </c>
      <c r="B352" s="89" t="s">
        <v>217</v>
      </c>
      <c r="C352" s="88"/>
      <c r="D352" s="147" t="s">
        <v>581</v>
      </c>
    </row>
    <row r="353" spans="1:5" ht="63.75" x14ac:dyDescent="0.25">
      <c r="A353" s="92" t="s">
        <v>219</v>
      </c>
      <c r="B353" s="87" t="s">
        <v>220</v>
      </c>
      <c r="C353" s="86" t="s">
        <v>221</v>
      </c>
      <c r="D353" s="97" t="s">
        <v>582</v>
      </c>
    </row>
    <row r="354" spans="1:5" ht="45" x14ac:dyDescent="0.25">
      <c r="A354" s="91" t="s">
        <v>583</v>
      </c>
      <c r="B354" s="84" t="s">
        <v>224</v>
      </c>
      <c r="C354" s="83"/>
      <c r="D354" s="97" t="s">
        <v>584</v>
      </c>
    </row>
    <row r="355" spans="1:5" ht="38.25" x14ac:dyDescent="0.2">
      <c r="A355" s="91" t="s">
        <v>585</v>
      </c>
      <c r="B355" s="84" t="s">
        <v>224</v>
      </c>
      <c r="C355" s="83"/>
    </row>
    <row r="356" spans="1:5" ht="25.5" x14ac:dyDescent="0.2">
      <c r="A356" s="91" t="s">
        <v>586</v>
      </c>
      <c r="B356" s="84" t="s">
        <v>224</v>
      </c>
      <c r="C356" s="83"/>
    </row>
    <row r="357" spans="1:5" ht="39.75" customHeight="1" x14ac:dyDescent="0.2">
      <c r="A357" s="85" t="s">
        <v>810</v>
      </c>
      <c r="B357" s="84" t="s">
        <v>224</v>
      </c>
      <c r="C357" s="83" t="s">
        <v>225</v>
      </c>
    </row>
    <row r="359" spans="1:5" ht="51" x14ac:dyDescent="0.25">
      <c r="A359" s="90" t="s">
        <v>588</v>
      </c>
      <c r="B359" s="89" t="s">
        <v>217</v>
      </c>
      <c r="C359" s="88"/>
      <c r="D359" s="94" t="s">
        <v>161</v>
      </c>
    </row>
    <row r="360" spans="1:5" ht="75" x14ac:dyDescent="0.25">
      <c r="A360" s="92" t="s">
        <v>219</v>
      </c>
      <c r="B360" s="87" t="s">
        <v>220</v>
      </c>
      <c r="C360" s="86" t="s">
        <v>221</v>
      </c>
      <c r="D360" s="97" t="s">
        <v>589</v>
      </c>
    </row>
    <row r="361" spans="1:5" ht="25.5" x14ac:dyDescent="0.25">
      <c r="A361" s="91" t="s">
        <v>466</v>
      </c>
      <c r="B361" s="84" t="s">
        <v>224</v>
      </c>
      <c r="C361" s="83"/>
      <c r="D361" s="97" t="s">
        <v>590</v>
      </c>
      <c r="E361" s="2" t="s">
        <v>591</v>
      </c>
    </row>
    <row r="362" spans="1:5" ht="25.5" x14ac:dyDescent="0.2">
      <c r="A362" s="91" t="s">
        <v>467</v>
      </c>
      <c r="B362" s="84" t="s">
        <v>224</v>
      </c>
      <c r="C362" s="83"/>
    </row>
    <row r="363" spans="1:5" ht="25.5" x14ac:dyDescent="0.2">
      <c r="A363" s="91" t="s">
        <v>811</v>
      </c>
      <c r="B363" s="84" t="s">
        <v>224</v>
      </c>
      <c r="C363" s="83"/>
    </row>
    <row r="364" spans="1:5" ht="25.5" x14ac:dyDescent="0.2">
      <c r="A364" s="91" t="s">
        <v>812</v>
      </c>
      <c r="B364" s="84" t="s">
        <v>224</v>
      </c>
      <c r="C364" s="83"/>
    </row>
    <row r="365" spans="1:5" ht="25.5" x14ac:dyDescent="0.2">
      <c r="A365" s="91" t="s">
        <v>593</v>
      </c>
      <c r="B365" s="84" t="s">
        <v>224</v>
      </c>
      <c r="C365" s="83"/>
    </row>
    <row r="366" spans="1:5" ht="25.5" x14ac:dyDescent="0.2">
      <c r="A366" s="91" t="s">
        <v>593</v>
      </c>
      <c r="B366" s="84" t="s">
        <v>224</v>
      </c>
      <c r="C366" s="83" t="s">
        <v>225</v>
      </c>
    </row>
    <row r="367" spans="1:5" ht="25.5" x14ac:dyDescent="0.2">
      <c r="A367" s="91" t="s">
        <v>594</v>
      </c>
      <c r="B367" s="84" t="s">
        <v>224</v>
      </c>
      <c r="C367" s="83"/>
    </row>
    <row r="368" spans="1:5" ht="25.5" x14ac:dyDescent="0.2">
      <c r="A368" s="91" t="s">
        <v>595</v>
      </c>
      <c r="B368" s="84" t="s">
        <v>224</v>
      </c>
      <c r="C368" s="83"/>
    </row>
    <row r="369" spans="1:4" ht="39.75" customHeight="1" x14ac:dyDescent="0.2">
      <c r="A369" s="85" t="s">
        <v>813</v>
      </c>
      <c r="B369" s="84" t="s">
        <v>224</v>
      </c>
      <c r="C369" s="83" t="s">
        <v>225</v>
      </c>
    </row>
    <row r="370" spans="1:4" ht="10.5" customHeight="1" x14ac:dyDescent="0.2">
      <c r="B370" s="81"/>
      <c r="C370" s="81"/>
    </row>
    <row r="371" spans="1:4" ht="51" x14ac:dyDescent="0.25">
      <c r="A371" s="90" t="s">
        <v>597</v>
      </c>
      <c r="B371" s="89" t="s">
        <v>217</v>
      </c>
      <c r="C371" s="88"/>
      <c r="D371" s="95" t="s">
        <v>163</v>
      </c>
    </row>
    <row r="372" spans="1:4" ht="63.75" x14ac:dyDescent="0.25">
      <c r="A372" s="92" t="s">
        <v>219</v>
      </c>
      <c r="B372" s="87" t="s">
        <v>220</v>
      </c>
      <c r="C372" s="86" t="s">
        <v>221</v>
      </c>
      <c r="D372" s="97" t="s">
        <v>598</v>
      </c>
    </row>
    <row r="373" spans="1:4" ht="25.5" x14ac:dyDescent="0.25">
      <c r="A373" s="91" t="s">
        <v>599</v>
      </c>
      <c r="B373" s="84" t="s">
        <v>224</v>
      </c>
      <c r="C373" s="83"/>
      <c r="D373" s="97" t="s">
        <v>600</v>
      </c>
    </row>
    <row r="374" spans="1:4" ht="25.5" x14ac:dyDescent="0.2">
      <c r="A374" s="91" t="s">
        <v>601</v>
      </c>
      <c r="B374" s="84" t="s">
        <v>224</v>
      </c>
      <c r="C374" s="83"/>
    </row>
    <row r="375" spans="1:4" ht="25.5" x14ac:dyDescent="0.2">
      <c r="A375" s="91" t="s">
        <v>602</v>
      </c>
      <c r="B375" s="84" t="s">
        <v>224</v>
      </c>
      <c r="C375" s="83"/>
    </row>
    <row r="376" spans="1:4" ht="25.5" x14ac:dyDescent="0.2">
      <c r="A376" s="91" t="s">
        <v>603</v>
      </c>
      <c r="B376" s="84" t="s">
        <v>224</v>
      </c>
      <c r="C376" s="83"/>
    </row>
    <row r="377" spans="1:4" ht="25.5" x14ac:dyDescent="0.2">
      <c r="A377" s="91" t="s">
        <v>604</v>
      </c>
      <c r="B377" s="84" t="s">
        <v>224</v>
      </c>
      <c r="C377" s="83" t="s">
        <v>225</v>
      </c>
    </row>
    <row r="378" spans="1:4" ht="25.5" x14ac:dyDescent="0.2">
      <c r="A378" s="85" t="s">
        <v>814</v>
      </c>
      <c r="B378" s="84" t="s">
        <v>224</v>
      </c>
      <c r="C378" s="83" t="s">
        <v>225</v>
      </c>
    </row>
    <row r="380" spans="1:4" ht="51" x14ac:dyDescent="0.25">
      <c r="A380" s="90" t="s">
        <v>815</v>
      </c>
      <c r="B380" s="89" t="s">
        <v>217</v>
      </c>
      <c r="C380" s="88"/>
      <c r="D380" s="94" t="s">
        <v>165</v>
      </c>
    </row>
    <row r="381" spans="1:4" ht="63.75" x14ac:dyDescent="0.25">
      <c r="A381" s="92" t="s">
        <v>219</v>
      </c>
      <c r="B381" s="87" t="s">
        <v>220</v>
      </c>
      <c r="C381" s="86" t="s">
        <v>221</v>
      </c>
      <c r="D381" s="97" t="s">
        <v>607</v>
      </c>
    </row>
    <row r="382" spans="1:4" ht="30" x14ac:dyDescent="0.25">
      <c r="A382" s="91" t="s">
        <v>599</v>
      </c>
      <c r="B382" s="84" t="s">
        <v>224</v>
      </c>
      <c r="C382" s="83"/>
      <c r="D382" s="97" t="s">
        <v>608</v>
      </c>
    </row>
    <row r="383" spans="1:4" ht="25.5" x14ac:dyDescent="0.2">
      <c r="A383" s="91" t="s">
        <v>602</v>
      </c>
      <c r="B383" s="84" t="s">
        <v>224</v>
      </c>
      <c r="C383" s="83"/>
    </row>
    <row r="384" spans="1:4" ht="25.5" x14ac:dyDescent="0.2">
      <c r="A384" s="91" t="s">
        <v>609</v>
      </c>
      <c r="B384" s="84" t="s">
        <v>224</v>
      </c>
      <c r="C384" s="83"/>
    </row>
    <row r="385" spans="1:4" ht="25.5" x14ac:dyDescent="0.2">
      <c r="A385" s="91" t="s">
        <v>610</v>
      </c>
      <c r="B385" s="84" t="s">
        <v>224</v>
      </c>
      <c r="C385" s="83" t="s">
        <v>225</v>
      </c>
    </row>
    <row r="386" spans="1:4" ht="25.5" x14ac:dyDescent="0.2">
      <c r="A386" s="85" t="s">
        <v>816</v>
      </c>
      <c r="B386" s="84" t="s">
        <v>224</v>
      </c>
      <c r="C386" s="83" t="s">
        <v>225</v>
      </c>
    </row>
    <row r="388" spans="1:4" ht="51" x14ac:dyDescent="0.25">
      <c r="A388" s="90" t="s">
        <v>817</v>
      </c>
      <c r="B388" s="89" t="s">
        <v>217</v>
      </c>
      <c r="C388" s="88"/>
      <c r="D388" s="94" t="s">
        <v>167</v>
      </c>
    </row>
    <row r="389" spans="1:4" ht="63.75" x14ac:dyDescent="0.25">
      <c r="A389" s="92" t="s">
        <v>219</v>
      </c>
      <c r="B389" s="87" t="s">
        <v>220</v>
      </c>
      <c r="C389" s="86" t="s">
        <v>221</v>
      </c>
      <c r="D389" s="97" t="s">
        <v>613</v>
      </c>
    </row>
    <row r="390" spans="1:4" ht="30" x14ac:dyDescent="0.25">
      <c r="A390" s="91" t="s">
        <v>599</v>
      </c>
      <c r="B390" s="84" t="s">
        <v>224</v>
      </c>
      <c r="C390" s="83"/>
      <c r="D390" s="97" t="s">
        <v>614</v>
      </c>
    </row>
    <row r="391" spans="1:4" ht="25.5" x14ac:dyDescent="0.2">
      <c r="A391" s="91" t="s">
        <v>602</v>
      </c>
      <c r="B391" s="84" t="s">
        <v>224</v>
      </c>
      <c r="C391" s="83"/>
    </row>
    <row r="392" spans="1:4" ht="25.5" x14ac:dyDescent="0.2">
      <c r="A392" s="91" t="s">
        <v>609</v>
      </c>
      <c r="B392" s="84" t="s">
        <v>224</v>
      </c>
      <c r="C392" s="83"/>
    </row>
    <row r="393" spans="1:4" ht="25.5" x14ac:dyDescent="0.2">
      <c r="A393" s="91" t="s">
        <v>615</v>
      </c>
      <c r="B393" s="84" t="s">
        <v>224</v>
      </c>
      <c r="C393" s="83" t="s">
        <v>225</v>
      </c>
    </row>
    <row r="394" spans="1:4" ht="25.5" x14ac:dyDescent="0.2">
      <c r="A394" s="85" t="s">
        <v>818</v>
      </c>
      <c r="B394" s="84" t="s">
        <v>224</v>
      </c>
      <c r="C394" s="83" t="s">
        <v>225</v>
      </c>
    </row>
    <row r="396" spans="1:4" ht="51" x14ac:dyDescent="0.25">
      <c r="A396" s="90" t="s">
        <v>617</v>
      </c>
      <c r="B396" s="89" t="s">
        <v>217</v>
      </c>
      <c r="C396" s="88"/>
      <c r="D396" s="78" t="s">
        <v>169</v>
      </c>
    </row>
    <row r="397" spans="1:4" ht="63.75" x14ac:dyDescent="0.25">
      <c r="A397" s="92" t="s">
        <v>219</v>
      </c>
      <c r="B397" s="87" t="s">
        <v>220</v>
      </c>
      <c r="C397" s="86" t="s">
        <v>221</v>
      </c>
      <c r="D397" s="97" t="s">
        <v>618</v>
      </c>
    </row>
    <row r="398" spans="1:4" ht="75" x14ac:dyDescent="0.25">
      <c r="A398" s="91" t="s">
        <v>619</v>
      </c>
      <c r="B398" s="84" t="s">
        <v>224</v>
      </c>
      <c r="C398" s="83"/>
      <c r="D398" s="139" t="s">
        <v>620</v>
      </c>
    </row>
    <row r="399" spans="1:4" ht="25.5" x14ac:dyDescent="0.2">
      <c r="A399" s="91" t="s">
        <v>621</v>
      </c>
      <c r="B399" s="84" t="s">
        <v>224</v>
      </c>
      <c r="C399" s="83"/>
    </row>
    <row r="400" spans="1:4" ht="25.5" x14ac:dyDescent="0.2">
      <c r="A400" s="91" t="s">
        <v>622</v>
      </c>
      <c r="B400" s="84" t="s">
        <v>224</v>
      </c>
      <c r="C400" s="83"/>
    </row>
    <row r="401" spans="1:4" ht="25.5" x14ac:dyDescent="0.2">
      <c r="A401" s="91" t="s">
        <v>623</v>
      </c>
      <c r="B401" s="84" t="s">
        <v>224</v>
      </c>
      <c r="C401" s="83"/>
    </row>
    <row r="402" spans="1:4" ht="25.5" x14ac:dyDescent="0.2">
      <c r="A402" s="91" t="s">
        <v>624</v>
      </c>
      <c r="B402" s="84" t="s">
        <v>224</v>
      </c>
      <c r="C402" s="83"/>
    </row>
    <row r="403" spans="1:4" ht="25.5" x14ac:dyDescent="0.2">
      <c r="A403" s="91" t="s">
        <v>625</v>
      </c>
      <c r="B403" s="84" t="s">
        <v>224</v>
      </c>
      <c r="C403" s="83"/>
    </row>
    <row r="404" spans="1:4" ht="25.5" x14ac:dyDescent="0.2">
      <c r="A404" s="91" t="s">
        <v>626</v>
      </c>
      <c r="B404" s="84" t="s">
        <v>224</v>
      </c>
      <c r="C404" s="83"/>
    </row>
    <row r="405" spans="1:4" ht="39.75" customHeight="1" x14ac:dyDescent="0.2">
      <c r="A405" s="85" t="s">
        <v>819</v>
      </c>
      <c r="B405" s="84" t="s">
        <v>224</v>
      </c>
      <c r="C405" s="83" t="s">
        <v>225</v>
      </c>
    </row>
    <row r="407" spans="1:4" ht="75" x14ac:dyDescent="0.25">
      <c r="A407" s="90" t="s">
        <v>628</v>
      </c>
      <c r="B407" s="89" t="s">
        <v>217</v>
      </c>
      <c r="C407" s="88"/>
      <c r="D407" s="94" t="s">
        <v>171</v>
      </c>
    </row>
    <row r="408" spans="1:4" ht="75" x14ac:dyDescent="0.25">
      <c r="A408" s="92" t="s">
        <v>219</v>
      </c>
      <c r="B408" s="87" t="s">
        <v>220</v>
      </c>
      <c r="C408" s="86" t="s">
        <v>221</v>
      </c>
      <c r="D408" s="97" t="s">
        <v>629</v>
      </c>
    </row>
    <row r="409" spans="1:4" ht="30" x14ac:dyDescent="0.25">
      <c r="A409" s="91" t="s">
        <v>630</v>
      </c>
      <c r="B409" s="84" t="s">
        <v>224</v>
      </c>
      <c r="C409" s="83"/>
      <c r="D409" s="139" t="s">
        <v>631</v>
      </c>
    </row>
    <row r="410" spans="1:4" ht="25.5" x14ac:dyDescent="0.2">
      <c r="A410" s="91" t="s">
        <v>632</v>
      </c>
      <c r="B410" s="84" t="s">
        <v>224</v>
      </c>
      <c r="C410" s="83"/>
    </row>
    <row r="411" spans="1:4" ht="25.5" x14ac:dyDescent="0.2">
      <c r="A411" s="91" t="s">
        <v>633</v>
      </c>
      <c r="B411" s="84" t="s">
        <v>224</v>
      </c>
      <c r="C411" s="83"/>
    </row>
    <row r="412" spans="1:4" ht="43.5" customHeight="1" x14ac:dyDescent="0.2">
      <c r="A412" s="85" t="s">
        <v>820</v>
      </c>
      <c r="B412" s="84" t="s">
        <v>224</v>
      </c>
      <c r="C412" s="83" t="s">
        <v>225</v>
      </c>
    </row>
    <row r="414" spans="1:4" ht="75" x14ac:dyDescent="0.25">
      <c r="A414" s="90" t="s">
        <v>635</v>
      </c>
      <c r="B414" s="89" t="s">
        <v>217</v>
      </c>
      <c r="C414" s="88"/>
      <c r="D414" s="78" t="s">
        <v>636</v>
      </c>
    </row>
    <row r="415" spans="1:4" ht="75" x14ac:dyDescent="0.25">
      <c r="A415" s="92" t="s">
        <v>219</v>
      </c>
      <c r="B415" s="87" t="s">
        <v>220</v>
      </c>
      <c r="C415" s="86" t="s">
        <v>221</v>
      </c>
      <c r="D415" s="97" t="s">
        <v>637</v>
      </c>
    </row>
    <row r="416" spans="1:4" ht="30" x14ac:dyDescent="0.25">
      <c r="A416" s="91" t="s">
        <v>638</v>
      </c>
      <c r="B416" s="84" t="s">
        <v>224</v>
      </c>
      <c r="C416" s="83"/>
      <c r="D416" s="139" t="s">
        <v>639</v>
      </c>
    </row>
    <row r="417" spans="1:4" ht="25.5" x14ac:dyDescent="0.2">
      <c r="A417" s="91" t="s">
        <v>640</v>
      </c>
      <c r="B417" s="84" t="s">
        <v>224</v>
      </c>
      <c r="C417" s="83"/>
    </row>
    <row r="418" spans="1:4" ht="25.5" x14ac:dyDescent="0.2">
      <c r="A418" s="91" t="s">
        <v>641</v>
      </c>
      <c r="B418" s="84" t="s">
        <v>224</v>
      </c>
      <c r="C418" s="83"/>
    </row>
    <row r="419" spans="1:4" ht="25.5" x14ac:dyDescent="0.2">
      <c r="A419" s="91" t="s">
        <v>642</v>
      </c>
      <c r="B419" s="84" t="s">
        <v>224</v>
      </c>
      <c r="C419" s="83"/>
    </row>
    <row r="420" spans="1:4" ht="25.5" x14ac:dyDescent="0.2">
      <c r="A420" s="91" t="s">
        <v>643</v>
      </c>
      <c r="B420" s="84" t="s">
        <v>224</v>
      </c>
      <c r="C420" s="83"/>
    </row>
    <row r="421" spans="1:4" ht="25.5" x14ac:dyDescent="0.2">
      <c r="A421" s="91" t="s">
        <v>644</v>
      </c>
      <c r="B421" s="84" t="s">
        <v>224</v>
      </c>
      <c r="C421" s="83"/>
    </row>
    <row r="422" spans="1:4" ht="25.5" x14ac:dyDescent="0.2">
      <c r="A422" s="91" t="s">
        <v>645</v>
      </c>
      <c r="B422" s="84" t="s">
        <v>224</v>
      </c>
      <c r="C422" s="83"/>
    </row>
    <row r="423" spans="1:4" ht="25.5" x14ac:dyDescent="0.2">
      <c r="A423" s="85" t="s">
        <v>821</v>
      </c>
      <c r="B423" s="84" t="s">
        <v>224</v>
      </c>
      <c r="C423" s="83"/>
    </row>
    <row r="425" spans="1:4" ht="75" x14ac:dyDescent="0.25">
      <c r="A425" s="90" t="s">
        <v>647</v>
      </c>
      <c r="B425" s="89" t="s">
        <v>217</v>
      </c>
      <c r="C425" s="88"/>
      <c r="D425" s="94" t="s">
        <v>175</v>
      </c>
    </row>
    <row r="426" spans="1:4" ht="90" x14ac:dyDescent="0.25">
      <c r="A426" s="92" t="s">
        <v>219</v>
      </c>
      <c r="B426" s="87" t="s">
        <v>220</v>
      </c>
      <c r="C426" s="86" t="s">
        <v>221</v>
      </c>
      <c r="D426" s="97" t="s">
        <v>648</v>
      </c>
    </row>
    <row r="427" spans="1:4" ht="30" x14ac:dyDescent="0.25">
      <c r="A427" s="91" t="s">
        <v>638</v>
      </c>
      <c r="B427" s="84" t="s">
        <v>224</v>
      </c>
      <c r="C427" s="83"/>
      <c r="D427" s="139" t="s">
        <v>649</v>
      </c>
    </row>
    <row r="428" spans="1:4" ht="25.5" x14ac:dyDescent="0.2">
      <c r="A428" s="91" t="s">
        <v>650</v>
      </c>
      <c r="B428" s="84" t="s">
        <v>224</v>
      </c>
      <c r="C428" s="83"/>
    </row>
    <row r="429" spans="1:4" ht="25.5" x14ac:dyDescent="0.2">
      <c r="A429" s="91" t="s">
        <v>641</v>
      </c>
      <c r="B429" s="84" t="s">
        <v>224</v>
      </c>
      <c r="C429" s="83"/>
    </row>
    <row r="430" spans="1:4" ht="25.5" x14ac:dyDescent="0.2">
      <c r="A430" s="91" t="s">
        <v>651</v>
      </c>
      <c r="B430" s="84" t="s">
        <v>224</v>
      </c>
      <c r="C430" s="83"/>
    </row>
    <row r="431" spans="1:4" ht="25.5" x14ac:dyDescent="0.2">
      <c r="A431" s="91" t="s">
        <v>643</v>
      </c>
      <c r="B431" s="84" t="s">
        <v>224</v>
      </c>
      <c r="C431" s="83"/>
    </row>
    <row r="432" spans="1:4" x14ac:dyDescent="0.2">
      <c r="A432" s="91" t="s">
        <v>644</v>
      </c>
      <c r="B432" s="84"/>
      <c r="C432" s="83"/>
    </row>
    <row r="433" spans="1:5" ht="25.5" x14ac:dyDescent="0.2">
      <c r="A433" s="91" t="s">
        <v>645</v>
      </c>
      <c r="B433" s="84" t="s">
        <v>224</v>
      </c>
      <c r="C433" s="83"/>
    </row>
    <row r="434" spans="1:5" ht="25.5" x14ac:dyDescent="0.2">
      <c r="A434" s="85" t="s">
        <v>822</v>
      </c>
      <c r="B434" s="84" t="s">
        <v>224</v>
      </c>
      <c r="C434" s="83" t="s">
        <v>225</v>
      </c>
    </row>
    <row r="436" spans="1:5" ht="51" x14ac:dyDescent="0.25">
      <c r="A436" s="90" t="s">
        <v>823</v>
      </c>
      <c r="B436" s="89" t="s">
        <v>217</v>
      </c>
      <c r="C436" s="88"/>
      <c r="D436" s="94" t="s">
        <v>177</v>
      </c>
    </row>
    <row r="437" spans="1:5" ht="63.75" x14ac:dyDescent="0.25">
      <c r="A437" s="92" t="s">
        <v>219</v>
      </c>
      <c r="B437" s="87" t="s">
        <v>220</v>
      </c>
      <c r="C437" s="86" t="s">
        <v>221</v>
      </c>
      <c r="D437" s="97" t="s">
        <v>654</v>
      </c>
    </row>
    <row r="438" spans="1:5" ht="90" x14ac:dyDescent="0.25">
      <c r="A438" s="91" t="s">
        <v>655</v>
      </c>
      <c r="B438" s="84" t="s">
        <v>224</v>
      </c>
      <c r="C438" s="83"/>
      <c r="D438" s="97" t="s">
        <v>656</v>
      </c>
    </row>
    <row r="439" spans="1:5" ht="15" x14ac:dyDescent="0.25">
      <c r="A439" s="91" t="s">
        <v>855</v>
      </c>
      <c r="B439" s="84"/>
      <c r="C439" s="83"/>
      <c r="D439" s="97"/>
    </row>
    <row r="440" spans="1:5" ht="28.5" customHeight="1" x14ac:dyDescent="0.2">
      <c r="A440" s="91" t="s">
        <v>657</v>
      </c>
      <c r="B440" s="84" t="s">
        <v>224</v>
      </c>
      <c r="C440" s="83"/>
      <c r="D440" s="80"/>
    </row>
    <row r="441" spans="1:5" ht="25.5" x14ac:dyDescent="0.2">
      <c r="A441" s="91" t="s">
        <v>658</v>
      </c>
      <c r="B441" s="84" t="s">
        <v>224</v>
      </c>
      <c r="C441" s="83"/>
    </row>
    <row r="442" spans="1:5" ht="25.5" x14ac:dyDescent="0.2">
      <c r="A442" s="91" t="s">
        <v>659</v>
      </c>
      <c r="B442" s="84" t="s">
        <v>224</v>
      </c>
      <c r="C442" s="83"/>
    </row>
    <row r="443" spans="1:5" ht="25.5" x14ac:dyDescent="0.2">
      <c r="A443" s="91" t="s">
        <v>660</v>
      </c>
      <c r="B443" s="84" t="s">
        <v>224</v>
      </c>
      <c r="C443" s="83"/>
    </row>
    <row r="444" spans="1:5" ht="25.5" x14ac:dyDescent="0.2">
      <c r="A444" s="85" t="s">
        <v>824</v>
      </c>
      <c r="B444" s="84" t="s">
        <v>224</v>
      </c>
      <c r="C444" s="83" t="s">
        <v>225</v>
      </c>
    </row>
    <row r="446" spans="1:5" ht="75" x14ac:dyDescent="0.25">
      <c r="A446" s="90" t="s">
        <v>662</v>
      </c>
      <c r="B446" s="89" t="s">
        <v>217</v>
      </c>
      <c r="C446" s="88"/>
      <c r="D446" s="94" t="s">
        <v>179</v>
      </c>
    </row>
    <row r="447" spans="1:5" ht="90" x14ac:dyDescent="0.25">
      <c r="A447" s="92" t="s">
        <v>219</v>
      </c>
      <c r="B447" s="87" t="s">
        <v>220</v>
      </c>
      <c r="C447" s="86" t="s">
        <v>221</v>
      </c>
      <c r="D447" s="93" t="s">
        <v>663</v>
      </c>
    </row>
    <row r="448" spans="1:5" ht="75" x14ac:dyDescent="0.25">
      <c r="A448" s="91" t="s">
        <v>664</v>
      </c>
      <c r="B448" s="84" t="s">
        <v>224</v>
      </c>
      <c r="C448" s="83"/>
      <c r="D448" s="139" t="s">
        <v>665</v>
      </c>
      <c r="E448" s="149"/>
    </row>
    <row r="449" spans="1:5" ht="25.5" x14ac:dyDescent="0.2">
      <c r="A449" s="91" t="s">
        <v>666</v>
      </c>
      <c r="B449" s="84" t="s">
        <v>224</v>
      </c>
      <c r="C449" s="83"/>
    </row>
    <row r="450" spans="1:5" ht="25.5" x14ac:dyDescent="0.2">
      <c r="A450" s="91" t="s">
        <v>667</v>
      </c>
      <c r="B450" s="84" t="s">
        <v>224</v>
      </c>
      <c r="C450" s="83"/>
    </row>
    <row r="451" spans="1:5" ht="25.5" x14ac:dyDescent="0.2">
      <c r="A451" s="91" t="s">
        <v>668</v>
      </c>
      <c r="B451" s="84" t="s">
        <v>224</v>
      </c>
      <c r="C451" s="83"/>
    </row>
    <row r="452" spans="1:5" ht="25.5" x14ac:dyDescent="0.2">
      <c r="A452" s="91" t="s">
        <v>669</v>
      </c>
      <c r="B452" s="84" t="s">
        <v>224</v>
      </c>
      <c r="C452" s="83"/>
    </row>
    <row r="453" spans="1:5" ht="25.5" x14ac:dyDescent="0.2">
      <c r="A453" s="91" t="s">
        <v>670</v>
      </c>
      <c r="B453" s="84" t="s">
        <v>224</v>
      </c>
      <c r="C453" s="83"/>
    </row>
    <row r="454" spans="1:5" ht="25.5" x14ac:dyDescent="0.2">
      <c r="A454" s="85" t="s">
        <v>825</v>
      </c>
      <c r="B454" s="84" t="s">
        <v>224</v>
      </c>
      <c r="C454" s="83" t="s">
        <v>225</v>
      </c>
    </row>
    <row r="456" spans="1:5" ht="51" x14ac:dyDescent="0.25">
      <c r="A456" s="90" t="s">
        <v>672</v>
      </c>
      <c r="B456" s="89" t="s">
        <v>217</v>
      </c>
      <c r="C456" s="88"/>
      <c r="D456" s="78" t="s">
        <v>673</v>
      </c>
      <c r="E456" s="75" t="s">
        <v>674</v>
      </c>
    </row>
    <row r="457" spans="1:5" ht="63.75" x14ac:dyDescent="0.25">
      <c r="A457" s="92" t="s">
        <v>219</v>
      </c>
      <c r="B457" s="87" t="s">
        <v>220</v>
      </c>
      <c r="C457" s="86" t="s">
        <v>221</v>
      </c>
      <c r="D457" s="97" t="s">
        <v>675</v>
      </c>
    </row>
    <row r="458" spans="1:5" ht="30" x14ac:dyDescent="0.25">
      <c r="A458" s="91" t="s">
        <v>676</v>
      </c>
      <c r="B458" s="84" t="s">
        <v>224</v>
      </c>
      <c r="C458" s="83"/>
      <c r="D458" s="97" t="s">
        <v>677</v>
      </c>
    </row>
    <row r="459" spans="1:5" ht="25.5" x14ac:dyDescent="0.2">
      <c r="A459" s="91" t="s">
        <v>678</v>
      </c>
      <c r="B459" s="84" t="s">
        <v>224</v>
      </c>
      <c r="C459" s="83"/>
    </row>
    <row r="460" spans="1:5" ht="25.5" x14ac:dyDescent="0.2">
      <c r="A460" s="91" t="s">
        <v>679</v>
      </c>
      <c r="B460" s="84" t="s">
        <v>224</v>
      </c>
      <c r="C460" s="83"/>
    </row>
    <row r="461" spans="1:5" ht="25.5" x14ac:dyDescent="0.2">
      <c r="A461" s="91" t="s">
        <v>680</v>
      </c>
      <c r="B461" s="84" t="s">
        <v>224</v>
      </c>
      <c r="C461" s="83"/>
    </row>
    <row r="462" spans="1:5" ht="25.5" x14ac:dyDescent="0.2">
      <c r="A462" s="91" t="s">
        <v>681</v>
      </c>
      <c r="B462" s="84" t="s">
        <v>224</v>
      </c>
      <c r="C462" s="83"/>
    </row>
    <row r="463" spans="1:5" ht="25.5" x14ac:dyDescent="0.2">
      <c r="A463" s="91" t="s">
        <v>682</v>
      </c>
      <c r="B463" s="84" t="s">
        <v>224</v>
      </c>
      <c r="C463" s="83"/>
    </row>
    <row r="464" spans="1:5" ht="25.5" x14ac:dyDescent="0.2">
      <c r="A464" s="91" t="s">
        <v>826</v>
      </c>
      <c r="B464" s="84" t="s">
        <v>224</v>
      </c>
      <c r="C464" s="83" t="s">
        <v>225</v>
      </c>
    </row>
    <row r="466" spans="1:4" ht="90" x14ac:dyDescent="0.25">
      <c r="A466" s="90" t="s">
        <v>684</v>
      </c>
      <c r="B466" s="89" t="s">
        <v>217</v>
      </c>
      <c r="C466" s="88"/>
      <c r="D466" s="78" t="s">
        <v>685</v>
      </c>
    </row>
    <row r="467" spans="1:4" ht="63.75" x14ac:dyDescent="0.25">
      <c r="A467" s="92" t="s">
        <v>219</v>
      </c>
      <c r="B467" s="87" t="s">
        <v>220</v>
      </c>
      <c r="C467" s="86" t="s">
        <v>221</v>
      </c>
      <c r="D467" s="97" t="s">
        <v>686</v>
      </c>
    </row>
    <row r="468" spans="1:4" ht="30" x14ac:dyDescent="0.25">
      <c r="A468" s="85" t="s">
        <v>687</v>
      </c>
      <c r="B468" s="84" t="s">
        <v>224</v>
      </c>
      <c r="C468" s="83"/>
      <c r="D468" s="139" t="s">
        <v>688</v>
      </c>
    </row>
    <row r="469" spans="1:4" ht="25.5" x14ac:dyDescent="0.2">
      <c r="A469" s="85" t="s">
        <v>689</v>
      </c>
      <c r="B469" s="84" t="s">
        <v>224</v>
      </c>
      <c r="C469" s="83"/>
    </row>
    <row r="470" spans="1:4" ht="25.5" x14ac:dyDescent="0.2">
      <c r="A470" s="85" t="s">
        <v>690</v>
      </c>
      <c r="B470" s="84" t="s">
        <v>224</v>
      </c>
      <c r="C470" s="83"/>
    </row>
    <row r="471" spans="1:4" ht="25.5" x14ac:dyDescent="0.2">
      <c r="A471" s="85" t="s">
        <v>691</v>
      </c>
      <c r="B471" s="84" t="s">
        <v>224</v>
      </c>
      <c r="C471" s="83" t="s">
        <v>225</v>
      </c>
    </row>
    <row r="472" spans="1:4" ht="25.5" x14ac:dyDescent="0.2">
      <c r="A472" s="85" t="s">
        <v>692</v>
      </c>
      <c r="B472" s="84" t="s">
        <v>224</v>
      </c>
      <c r="C472" s="83"/>
    </row>
    <row r="473" spans="1:4" ht="25.5" x14ac:dyDescent="0.2">
      <c r="A473" s="85" t="s">
        <v>693</v>
      </c>
      <c r="B473" s="84" t="s">
        <v>224</v>
      </c>
      <c r="C473" s="83"/>
    </row>
    <row r="474" spans="1:4" ht="25.5" x14ac:dyDescent="0.2">
      <c r="A474" s="85" t="s">
        <v>827</v>
      </c>
      <c r="B474" s="84" t="s">
        <v>224</v>
      </c>
      <c r="C474" s="83" t="s">
        <v>225</v>
      </c>
    </row>
    <row r="475" spans="1:4" customFormat="1" ht="15" x14ac:dyDescent="0.25"/>
    <row r="476" spans="1:4" ht="51" x14ac:dyDescent="0.25">
      <c r="A476" s="90" t="s">
        <v>695</v>
      </c>
      <c r="B476" s="89" t="s">
        <v>217</v>
      </c>
      <c r="C476" s="88"/>
      <c r="D476" s="78" t="s">
        <v>696</v>
      </c>
    </row>
    <row r="477" spans="1:4" ht="73.5" customHeight="1" x14ac:dyDescent="0.25">
      <c r="A477" s="92" t="s">
        <v>219</v>
      </c>
      <c r="B477" s="87" t="s">
        <v>220</v>
      </c>
      <c r="C477" s="86" t="s">
        <v>221</v>
      </c>
      <c r="D477" s="97" t="s">
        <v>697</v>
      </c>
    </row>
    <row r="478" spans="1:4" ht="30" x14ac:dyDescent="0.25">
      <c r="A478" s="85" t="s">
        <v>687</v>
      </c>
      <c r="B478" s="84" t="s">
        <v>224</v>
      </c>
      <c r="C478" s="83"/>
      <c r="D478" s="139" t="s">
        <v>698</v>
      </c>
    </row>
    <row r="479" spans="1:4" ht="25.5" x14ac:dyDescent="0.2">
      <c r="A479" s="85" t="s">
        <v>689</v>
      </c>
      <c r="B479" s="84" t="s">
        <v>224</v>
      </c>
      <c r="C479" s="83"/>
    </row>
    <row r="480" spans="1:4" ht="25.5" x14ac:dyDescent="0.2">
      <c r="A480" s="85" t="s">
        <v>690</v>
      </c>
      <c r="B480" s="84" t="s">
        <v>224</v>
      </c>
      <c r="C480" s="83"/>
    </row>
    <row r="481" spans="1:4" ht="25.5" x14ac:dyDescent="0.2">
      <c r="A481" s="85" t="s">
        <v>691</v>
      </c>
      <c r="B481" s="84" t="s">
        <v>224</v>
      </c>
      <c r="C481" s="83" t="s">
        <v>225</v>
      </c>
    </row>
    <row r="482" spans="1:4" ht="25.5" x14ac:dyDescent="0.2">
      <c r="A482" s="85" t="s">
        <v>699</v>
      </c>
      <c r="B482" s="84" t="s">
        <v>224</v>
      </c>
      <c r="C482" s="83"/>
    </row>
    <row r="483" spans="1:4" ht="25.5" x14ac:dyDescent="0.2">
      <c r="A483" s="85" t="s">
        <v>693</v>
      </c>
      <c r="B483" s="84" t="s">
        <v>224</v>
      </c>
      <c r="C483" s="83"/>
    </row>
    <row r="484" spans="1:4" customFormat="1" ht="25.5" x14ac:dyDescent="0.25">
      <c r="A484" s="85" t="s">
        <v>828</v>
      </c>
      <c r="B484" s="84" t="s">
        <v>224</v>
      </c>
      <c r="C484" s="83" t="s">
        <v>225</v>
      </c>
    </row>
    <row r="485" spans="1:4" customFormat="1" ht="15" x14ac:dyDescent="0.25"/>
    <row r="486" spans="1:4" customFormat="1" ht="51" x14ac:dyDescent="0.25">
      <c r="A486" s="90" t="s">
        <v>701</v>
      </c>
      <c r="B486" s="89" t="s">
        <v>217</v>
      </c>
      <c r="C486" s="88"/>
      <c r="D486" s="78" t="s">
        <v>187</v>
      </c>
    </row>
    <row r="487" spans="1:4" customFormat="1" ht="105" x14ac:dyDescent="0.25">
      <c r="A487" s="92" t="s">
        <v>219</v>
      </c>
      <c r="B487" s="87" t="s">
        <v>220</v>
      </c>
      <c r="C487" s="86" t="s">
        <v>221</v>
      </c>
      <c r="D487" s="97" t="s">
        <v>702</v>
      </c>
    </row>
    <row r="488" spans="1:4" customFormat="1" ht="90" x14ac:dyDescent="0.25">
      <c r="A488" s="85" t="s">
        <v>703</v>
      </c>
      <c r="B488" s="84" t="s">
        <v>224</v>
      </c>
      <c r="C488" s="83" t="s">
        <v>225</v>
      </c>
      <c r="D488" s="97" t="s">
        <v>704</v>
      </c>
    </row>
    <row r="489" spans="1:4" customFormat="1" ht="25.5" x14ac:dyDescent="0.25">
      <c r="A489" s="85" t="s">
        <v>705</v>
      </c>
      <c r="B489" s="84" t="s">
        <v>224</v>
      </c>
      <c r="C489" s="83" t="s">
        <v>225</v>
      </c>
      <c r="D489" s="34"/>
    </row>
    <row r="490" spans="1:4" customFormat="1" ht="25.5" x14ac:dyDescent="0.25">
      <c r="A490" s="85" t="s">
        <v>706</v>
      </c>
      <c r="B490" s="84" t="s">
        <v>224</v>
      </c>
      <c r="C490" s="83" t="s">
        <v>225</v>
      </c>
    </row>
    <row r="491" spans="1:4" customFormat="1" ht="25.5" x14ac:dyDescent="0.25">
      <c r="A491" s="85" t="s">
        <v>707</v>
      </c>
      <c r="B491" s="84" t="s">
        <v>224</v>
      </c>
      <c r="C491" s="83" t="s">
        <v>225</v>
      </c>
    </row>
    <row r="492" spans="1:4" customFormat="1" ht="25.5" x14ac:dyDescent="0.25">
      <c r="A492" s="85" t="s">
        <v>708</v>
      </c>
      <c r="B492" s="84" t="s">
        <v>224</v>
      </c>
      <c r="C492" s="83" t="s">
        <v>225</v>
      </c>
    </row>
    <row r="493" spans="1:4" customFormat="1" ht="25.5" x14ac:dyDescent="0.25">
      <c r="A493" s="85" t="s">
        <v>709</v>
      </c>
      <c r="B493" s="84" t="s">
        <v>224</v>
      </c>
      <c r="C493" s="83" t="s">
        <v>225</v>
      </c>
    </row>
    <row r="494" spans="1:4" customFormat="1" ht="25.5" x14ac:dyDescent="0.25">
      <c r="A494" s="85" t="s">
        <v>710</v>
      </c>
      <c r="B494" s="84" t="s">
        <v>224</v>
      </c>
      <c r="C494" s="83" t="s">
        <v>225</v>
      </c>
    </row>
    <row r="495" spans="1:4" customFormat="1" ht="25.5" x14ac:dyDescent="0.25">
      <c r="A495" s="85" t="s">
        <v>711</v>
      </c>
      <c r="B495" s="84" t="s">
        <v>224</v>
      </c>
      <c r="C495" s="83" t="s">
        <v>225</v>
      </c>
    </row>
    <row r="496" spans="1:4" customFormat="1" ht="25.5" x14ac:dyDescent="0.25">
      <c r="A496" s="85" t="s">
        <v>829</v>
      </c>
      <c r="B496" s="84" t="s">
        <v>224</v>
      </c>
      <c r="C496" s="83" t="s">
        <v>225</v>
      </c>
    </row>
    <row r="498" spans="1:5" ht="51" x14ac:dyDescent="0.25">
      <c r="A498" s="90" t="s">
        <v>830</v>
      </c>
      <c r="B498" s="137" t="s">
        <v>217</v>
      </c>
      <c r="C498" s="136"/>
      <c r="D498" s="147" t="s">
        <v>722</v>
      </c>
    </row>
    <row r="499" spans="1:5" ht="63.75" x14ac:dyDescent="0.25">
      <c r="A499" s="92" t="s">
        <v>219</v>
      </c>
      <c r="B499" s="87" t="s">
        <v>220</v>
      </c>
      <c r="C499" s="86" t="s">
        <v>221</v>
      </c>
      <c r="D499" s="150" t="s">
        <v>724</v>
      </c>
    </row>
    <row r="500" spans="1:5" ht="25.5" x14ac:dyDescent="0.2">
      <c r="A500" s="91" t="s">
        <v>725</v>
      </c>
      <c r="B500" s="84" t="s">
        <v>224</v>
      </c>
      <c r="C500" s="83" t="s">
        <v>225</v>
      </c>
      <c r="D500" s="153"/>
    </row>
    <row r="501" spans="1:5" ht="25.5" x14ac:dyDescent="0.2">
      <c r="A501" s="91" t="s">
        <v>726</v>
      </c>
      <c r="B501" s="84" t="s">
        <v>224</v>
      </c>
      <c r="C501" s="83" t="s">
        <v>225</v>
      </c>
      <c r="D501" s="153"/>
    </row>
    <row r="502" spans="1:5" ht="25.5" x14ac:dyDescent="0.2">
      <c r="A502" s="91" t="s">
        <v>727</v>
      </c>
      <c r="B502" s="84" t="s">
        <v>224</v>
      </c>
      <c r="C502" s="83" t="s">
        <v>225</v>
      </c>
    </row>
    <row r="503" spans="1:5" ht="25.5" x14ac:dyDescent="0.2">
      <c r="A503" s="91" t="s">
        <v>728</v>
      </c>
      <c r="B503" s="84" t="s">
        <v>224</v>
      </c>
      <c r="C503" s="83" t="s">
        <v>225</v>
      </c>
    </row>
    <row r="504" spans="1:5" ht="25.5" x14ac:dyDescent="0.2">
      <c r="A504" s="91" t="s">
        <v>729</v>
      </c>
      <c r="B504" s="84" t="s">
        <v>224</v>
      </c>
      <c r="C504" s="83" t="s">
        <v>225</v>
      </c>
    </row>
    <row r="505" spans="1:5" ht="25.5" x14ac:dyDescent="0.2">
      <c r="A505" s="91" t="s">
        <v>730</v>
      </c>
      <c r="B505" s="84" t="s">
        <v>224</v>
      </c>
      <c r="C505" s="83"/>
    </row>
    <row r="506" spans="1:5" ht="25.5" x14ac:dyDescent="0.2">
      <c r="A506" s="91" t="s">
        <v>731</v>
      </c>
      <c r="B506" s="84" t="s">
        <v>224</v>
      </c>
      <c r="C506" s="83"/>
    </row>
    <row r="507" spans="1:5" ht="25.5" x14ac:dyDescent="0.2">
      <c r="A507" s="91" t="s">
        <v>831</v>
      </c>
      <c r="B507" s="84" t="s">
        <v>224</v>
      </c>
      <c r="C507" s="83"/>
    </row>
    <row r="508" spans="1:5" ht="25.5" x14ac:dyDescent="0.2">
      <c r="A508" s="91" t="s">
        <v>832</v>
      </c>
      <c r="B508" s="84" t="s">
        <v>224</v>
      </c>
      <c r="C508" s="83" t="s">
        <v>225</v>
      </c>
    </row>
    <row r="509" spans="1:5" ht="13.5" thickBot="1" x14ac:dyDescent="0.25"/>
    <row r="510" spans="1:5" ht="51" x14ac:dyDescent="0.2">
      <c r="A510" s="90" t="s">
        <v>833</v>
      </c>
      <c r="B510" s="137" t="s">
        <v>217</v>
      </c>
      <c r="C510" s="136"/>
    </row>
    <row r="511" spans="1:5" ht="63.75" x14ac:dyDescent="0.25">
      <c r="A511" s="92" t="s">
        <v>219</v>
      </c>
      <c r="B511" s="87" t="s">
        <v>220</v>
      </c>
      <c r="C511" s="86" t="s">
        <v>221</v>
      </c>
      <c r="D511" s="180" t="s">
        <v>856</v>
      </c>
      <c r="E511" s="80">
        <v>2232</v>
      </c>
    </row>
    <row r="512" spans="1:5" ht="60" x14ac:dyDescent="0.25">
      <c r="A512" s="91" t="s">
        <v>834</v>
      </c>
      <c r="B512" s="84" t="s">
        <v>224</v>
      </c>
      <c r="C512" s="83" t="s">
        <v>225</v>
      </c>
      <c r="D512" s="180" t="s">
        <v>857</v>
      </c>
      <c r="E512" s="80">
        <v>2989</v>
      </c>
    </row>
    <row r="513" spans="1:5" ht="60" x14ac:dyDescent="0.25">
      <c r="A513" s="91" t="s">
        <v>835</v>
      </c>
      <c r="B513" s="84" t="s">
        <v>224</v>
      </c>
      <c r="C513" s="83" t="s">
        <v>225</v>
      </c>
      <c r="D513" s="180" t="s">
        <v>858</v>
      </c>
      <c r="E513" s="80">
        <v>5272</v>
      </c>
    </row>
    <row r="514" spans="1:5" ht="25.5" x14ac:dyDescent="0.2">
      <c r="A514" s="91" t="s">
        <v>836</v>
      </c>
      <c r="B514" s="84" t="s">
        <v>224</v>
      </c>
      <c r="C514" s="83" t="s">
        <v>225</v>
      </c>
      <c r="E514" s="80">
        <f>AVERAGE(E511:E513)</f>
        <v>3497.6666666666665</v>
      </c>
    </row>
    <row r="515" spans="1:5" ht="25.5" x14ac:dyDescent="0.2">
      <c r="A515" s="91" t="s">
        <v>837</v>
      </c>
      <c r="B515" s="84" t="s">
        <v>224</v>
      </c>
      <c r="C515" s="83" t="s">
        <v>225</v>
      </c>
    </row>
    <row r="516" spans="1:5" ht="25.5" x14ac:dyDescent="0.2">
      <c r="A516" s="91" t="s">
        <v>838</v>
      </c>
      <c r="B516" s="84" t="s">
        <v>224</v>
      </c>
      <c r="C516" s="83" t="s">
        <v>225</v>
      </c>
    </row>
    <row r="520" spans="1:5" ht="131.25" x14ac:dyDescent="0.2">
      <c r="A520" s="82" t="s">
        <v>713</v>
      </c>
    </row>
  </sheetData>
  <mergeCells count="3">
    <mergeCell ref="A1:C1"/>
    <mergeCell ref="A23:C23"/>
    <mergeCell ref="A30:C30"/>
  </mergeCells>
  <hyperlinks>
    <hyperlink ref="D4" r:id="rId1" xr:uid="{6342A2CB-C2EA-4AB6-9499-1BC655E20A4A}"/>
    <hyperlink ref="D40" r:id="rId2" xr:uid="{02791B17-3401-4AA1-9479-034FB263FA65}"/>
    <hyperlink ref="D119" r:id="rId3" xr:uid="{88939840-6074-494D-BDC7-A70C77A3CBED}"/>
    <hyperlink ref="D127" r:id="rId4" xr:uid="{4F3E8D05-179E-4B4F-8531-51F5170E0B7D}"/>
    <hyperlink ref="D145" r:id="rId5" xr:uid="{E020BC09-E2A5-4799-A07C-7FFBD383FD0B}"/>
    <hyperlink ref="D170" r:id="rId6" xr:uid="{5FDFB6A0-0376-4E8E-ADA6-BE54B68D0768}"/>
    <hyperlink ref="D192" r:id="rId7" location="section-parameters" xr:uid="{8ABF9DEC-CFD7-4022-8303-2D04D1F67DBB}"/>
    <hyperlink ref="D212" r:id="rId8" xr:uid="{2598BAB7-EBCF-4EB1-9DBF-5D3E21BF5321}"/>
    <hyperlink ref="D226" r:id="rId9" xr:uid="{EF31620A-6FDC-4E26-85DD-A41FB3341FE2}"/>
    <hyperlink ref="D258" r:id="rId10" xr:uid="{776EEC42-A0F7-420C-B3E7-98F10A51A2FF}"/>
    <hyperlink ref="D77" r:id="rId11" xr:uid="{D5A815C5-E84E-4BEE-9172-A76BDB4F867A}"/>
    <hyperlink ref="D359" r:id="rId12" xr:uid="{77B358E7-E59F-459E-9C34-606C068CD5C4}"/>
    <hyperlink ref="D332" r:id="rId13" xr:uid="{0BAC4BF6-35DB-4930-B91F-6362BC5B8366}"/>
    <hyperlink ref="E134" r:id="rId14" xr:uid="{04B5A0D4-D785-4EF7-BF98-F2B227FC61B2}"/>
    <hyperlink ref="D48" r:id="rId15" xr:uid="{9D5C0FE2-2CBA-4F87-8EA2-1DEBBDF37371}"/>
    <hyperlink ref="D62" r:id="rId16" location="section-parameters" xr:uid="{9B35A758-3D35-46D4-B63D-DE914C0610BE}"/>
    <hyperlink ref="D89" r:id="rId17" location="popis" xr:uid="{41D9BE38-24B3-40D1-B8B6-8BF5F95FD7EB}"/>
    <hyperlink ref="D104" r:id="rId18" location="/1020562-varianta-ew_135_p_g4_a" xr:uid="{BD454D1B-5BF5-4F99-AE9F-C6265B6F54A5}"/>
    <hyperlink ref="D180" r:id="rId19" xr:uid="{4E4FB53F-8908-497B-A210-947778C7CF2A}"/>
    <hyperlink ref="D227" r:id="rId20" xr:uid="{65E8FB8F-52E5-4E73-9BE5-4DE84C5ED57A}"/>
    <hyperlink ref="D279" r:id="rId21" xr:uid="{33180A49-8E99-400F-B663-09C24FA350DE}"/>
    <hyperlink ref="D290" r:id="rId22" xr:uid="{451B5D61-7E9C-4C51-8500-E084A1546281}"/>
    <hyperlink ref="D343" r:id="rId23" xr:uid="{1E784657-AAD0-4D9C-B281-3FFED1F30FD3}"/>
    <hyperlink ref="D396" r:id="rId24" xr:uid="{74EF6718-812A-43F5-BC8A-F644F465701C}"/>
    <hyperlink ref="D239" r:id="rId25" xr:uid="{C863CD4C-068C-42F2-89F8-1FB850C53DE0}"/>
    <hyperlink ref="D425" r:id="rId26" xr:uid="{07CC2679-67EF-4659-A175-40E58821C658}"/>
    <hyperlink ref="D436" r:id="rId27" xr:uid="{C8E277F0-E47F-4871-8764-0463C091B51F}"/>
    <hyperlink ref="D447" r:id="rId28" xr:uid="{E605FAC9-ECE6-452F-BE34-BEEF0CB9E2A6}"/>
    <hyperlink ref="D446" r:id="rId29" xr:uid="{9347D07E-DBF6-45A5-9EED-D53B56A37632}"/>
    <hyperlink ref="D388" r:id="rId30" xr:uid="{A7692B4D-F841-4DFA-A82E-B65282B91593}"/>
    <hyperlink ref="D380" r:id="rId31" xr:uid="{BDC7F3B0-8645-4BCE-805B-44A7DCB5A2D9}"/>
    <hyperlink ref="D49" r:id="rId32" xr:uid="{71A001C2-5710-46A0-AAEB-5DC7959391CB}"/>
    <hyperlink ref="D63" r:id="rId33" xr:uid="{35989F09-19B9-4FCE-A021-49B1F82C0E36}"/>
    <hyperlink ref="D182" r:id="rId34" xr:uid="{D7932AF0-199C-46F1-8C5F-E4AFFC76011C}"/>
    <hyperlink ref="D211" r:id="rId35" xr:uid="{AB3FE03D-2B4D-47B9-8025-51DEBEC447B6}"/>
    <hyperlink ref="D249" r:id="rId36" xr:uid="{5B8ECB4C-F0DC-4E04-8E1F-49F7949F08A4}"/>
    <hyperlink ref="D248" r:id="rId37" xr:uid="{65A8DF40-19E7-4313-B083-1775D0747312}"/>
    <hyperlink ref="D265" r:id="rId38" xr:uid="{B69CCF37-0A7B-4058-B718-71BDA62A07A9}"/>
    <hyperlink ref="D272" r:id="rId39" xr:uid="{EFDDCB53-385A-4650-9FAA-F8B12E3BA353}"/>
    <hyperlink ref="D333" r:id="rId40" xr:uid="{A94A512D-AE5E-48B3-B29C-D97B5D9FE149}"/>
    <hyperlink ref="D334" r:id="rId41" xr:uid="{F459C854-DF5C-4FC6-8983-630B7DF28E45}"/>
    <hyperlink ref="D371" r:id="rId42" xr:uid="{7D7D7E7D-1C53-4B2E-B92F-A818EBFA8A05}"/>
    <hyperlink ref="D407" r:id="rId43" xr:uid="{4AC4378C-E32E-4B3B-BA37-22849E4BDFAF}"/>
    <hyperlink ref="D302" r:id="rId44" xr:uid="{BE41B62E-B417-4D1C-89C4-B1251B3003B4}"/>
    <hyperlink ref="D31" r:id="rId45" xr:uid="{5629EB2B-1E5F-4AB1-BAA2-773E169FCEAC}"/>
    <hyperlink ref="D5" r:id="rId46" xr:uid="{F82FAFBC-92EF-4B66-AD4D-364598AFF517}"/>
    <hyperlink ref="D3" r:id="rId47" location="/tab/description" xr:uid="{5B2A60E3-4A7E-447E-B0FD-A8533930CA75}"/>
    <hyperlink ref="D41" r:id="rId48" xr:uid="{DF45FDC7-9096-4909-A135-9C537894D8A0}"/>
    <hyperlink ref="D42" r:id="rId49" xr:uid="{0D1C394F-7FB6-42F8-80B8-358B5D6F2F6F}"/>
    <hyperlink ref="D78" r:id="rId50" xr:uid="{7236C23C-A902-4670-B65D-732165D29503}"/>
    <hyperlink ref="D79" r:id="rId51" xr:uid="{0928FEA1-F5ED-4A7E-B1D8-DBCE7F1D74D5}"/>
    <hyperlink ref="D90" r:id="rId52" xr:uid="{6844B437-1E69-4BF1-978B-721D76C59C9B}"/>
    <hyperlink ref="D105" r:id="rId53" xr:uid="{EF4BFDB3-656D-4A5E-A425-B48522DFF59D}"/>
    <hyperlink ref="D128" r:id="rId54" xr:uid="{F2FCC011-1C4F-467A-99EA-EF1D3A7BBC47}"/>
    <hyperlink ref="D129" r:id="rId55" xr:uid="{1CB39B3A-C082-4A7B-BC4E-949B5672C5E6}"/>
    <hyperlink ref="D134" r:id="rId56" xr:uid="{F1CA577F-A33B-4451-9AAA-F01D57FA1ED0}"/>
    <hyperlink ref="D135" r:id="rId57" xr:uid="{C6AF2532-8193-46E4-92ED-1AEE2FF85D93}"/>
    <hyperlink ref="D146" r:id="rId58" xr:uid="{B948A232-BB2E-4896-9A46-30B4660965BD}"/>
    <hyperlink ref="D147" r:id="rId59" xr:uid="{02712870-BB63-4EC8-94E7-17FBCCDFF174}"/>
    <hyperlink ref="D162" r:id="rId60" xr:uid="{E3A27337-CF37-4134-B77B-438CD1626A8A}"/>
    <hyperlink ref="D163" r:id="rId61" xr:uid="{B87D8DAB-9916-487A-AA24-BE80289D14AB}"/>
    <hyperlink ref="D171" r:id="rId62" xr:uid="{444BFFB3-BBB9-4D38-AB7A-92163F09C50E}"/>
    <hyperlink ref="D172" r:id="rId63" xr:uid="{6CC2FB5D-05FE-49F2-8FFF-FC2451B9CED3}"/>
    <hyperlink ref="D181" r:id="rId64" xr:uid="{F0D2C832-618E-4FD7-ADE7-7A0593820461}"/>
    <hyperlink ref="D193" r:id="rId65" xr:uid="{6E731C5C-A71F-4433-8754-24824B60EB57}"/>
    <hyperlink ref="D203" r:id="rId66" xr:uid="{D4EA00F3-8107-465C-911E-49F0F40DC9ED}"/>
    <hyperlink ref="D204" r:id="rId67" xr:uid="{8B4694B2-6D54-4F73-8554-242D301399A2}"/>
    <hyperlink ref="D237" r:id="rId68" xr:uid="{0A4C81C9-4CFE-46DC-B691-BFF15E7A4D9A}"/>
    <hyperlink ref="D238" r:id="rId69" xr:uid="{33CEAB8B-DCC8-40DF-B24F-61E31246C142}"/>
    <hyperlink ref="D25" r:id="rId70" xr:uid="{4F89BD5A-E514-44D0-9E92-1482E1C157E0}"/>
    <hyperlink ref="D26" r:id="rId71" xr:uid="{B75F58B5-157C-4249-A665-B5CCC9AC8DC7}"/>
    <hyperlink ref="D32" r:id="rId72" xr:uid="{7D7832B7-5EE3-4647-B4F2-D6F165549A03}"/>
    <hyperlink ref="D33" r:id="rId73" xr:uid="{362086DF-AE93-4918-A5AD-BC9E8FE0BF4F}"/>
    <hyperlink ref="D64" r:id="rId74" display="https://www.alza.cz/rode-wireless-pro-d7937770.htm?kampan=adwav_audio-video_pla_all_audio-video_hudebni-nastroje-a-mikrofony_c_1003822___600005848279_~136581765309~&amp;gclid=Cj0KCQjwhL6pBhDjARIsAGx8D58lR5P-V2YeiXNoZ6Cnee1QOD83ipywPt9E52jort7QBAM38k2vQsYaAkqIEALw_wcB" xr:uid="{1E1104BE-AB0E-4219-B852-DD53D77B4A29}"/>
    <hyperlink ref="D120" r:id="rId75" xr:uid="{4E03E345-E3D7-4077-B2C5-6A44A83883F4}"/>
    <hyperlink ref="D118" r:id="rId76" xr:uid="{E1961169-71C1-48EE-9022-C851615A4B2E}"/>
    <hyperlink ref="D136" r:id="rId77" xr:uid="{C844461A-609B-433D-A628-7EC2E70B366D}"/>
    <hyperlink ref="D164" r:id="rId78" xr:uid="{2530B9B3-E5E8-4F90-BB75-9323C88B99BD}"/>
    <hyperlink ref="D194" r:id="rId79" xr:uid="{5664AE3B-4F90-439D-A701-53F5511D8FC8}"/>
    <hyperlink ref="D205" r:id="rId80" xr:uid="{848BE2E0-40C2-4214-98D8-A459EF756880}"/>
    <hyperlink ref="D228" r:id="rId81" xr:uid="{A1B1C6B3-C329-44F9-AD50-01C4060A3718}"/>
    <hyperlink ref="D250" r:id="rId82" xr:uid="{190CE37B-FF37-4989-B143-9473DD616851}"/>
    <hyperlink ref="D259" r:id="rId83" xr:uid="{E101527A-2A00-4C47-92DE-3C0872591FCE}"/>
    <hyperlink ref="D266" r:id="rId84" xr:uid="{16036E23-0776-4C75-9AED-5870FC32AED6}"/>
    <hyperlink ref="D267" r:id="rId85" xr:uid="{B47528FC-0ABA-4CD1-95C8-12F31208F351}"/>
    <hyperlink ref="D273" r:id="rId86" xr:uid="{DEA7DFDC-8FEF-49BB-AFD0-BFA312AD798B}"/>
    <hyperlink ref="D274" r:id="rId87" xr:uid="{B5B4D00C-3FE0-4239-9775-13CCBEF1A2B7}"/>
    <hyperlink ref="D280" r:id="rId88" xr:uid="{CF2A446D-37A5-4A66-8FAD-B6499C8FFB3F}"/>
    <hyperlink ref="D281" r:id="rId89" xr:uid="{248ADC5B-F9F2-46E1-8EC4-401237367CAB}"/>
    <hyperlink ref="E282" r:id="rId90" xr:uid="{B55506F5-F298-4486-858B-6C836BE054A5}"/>
    <hyperlink ref="D251" r:id="rId91" xr:uid="{C8888A26-479A-4BDE-AD68-0E205500AC89}"/>
    <hyperlink ref="E283" r:id="rId92" display="https://www.mxtech-eshop.cz/Komunikacni-zarizeni-viceucelovy-over-the-head-headset-SENA-Bluetooth-Over-the-Head-headset-Tufftalk-Lite-dosah-0-8-km-d104565.htm?gclid=Cj0KCQjw9rSoBhCiARIsAFOiplnyBsZXTwZVK-G9c3AzWcagNqDUtbhJs72bcggLImnB4o4fErfvi4waAjyrEALw_wcB" xr:uid="{BAE9F7E0-4D64-413D-843E-BB5289F1CF43}"/>
    <hyperlink ref="D291" r:id="rId93" xr:uid="{619BBADA-85FA-49BE-A5BE-83C85DA04C7E}"/>
    <hyperlink ref="D304" r:id="rId94" xr:uid="{E429862E-672B-4050-82FA-66D8CB110937}"/>
    <hyperlink ref="D344" r:id="rId95" xr:uid="{8D5B751A-78A8-4F43-9B72-D9A8ECB4A2C0}"/>
    <hyperlink ref="D345" r:id="rId96" xr:uid="{30EEF5AB-5511-492F-824C-A3AA7AA703CB}"/>
    <hyperlink ref="D361" r:id="rId97" xr:uid="{4B506DA9-C152-4C6D-91F3-F3FEC1C972DC}"/>
    <hyperlink ref="E361" r:id="rId98" xr:uid="{C3526047-19AD-4B74-ACD3-82A85A92DCCA}"/>
    <hyperlink ref="D260" r:id="rId99" xr:uid="{F3271B31-9A6E-4DDE-8277-C5EBE85BA16A}"/>
    <hyperlink ref="D372" r:id="rId100" xr:uid="{95C2AF9B-D210-4E26-952B-F931979EC283}"/>
    <hyperlink ref="D373" r:id="rId101" xr:uid="{DB9533F3-7E08-41EB-AA7B-614776CEB893}"/>
    <hyperlink ref="D381" r:id="rId102" xr:uid="{16532E94-9992-45B7-81FC-EBEEC8067D2A}"/>
    <hyperlink ref="D382" r:id="rId103" xr:uid="{8E24B51A-E27E-4A32-8586-40A65C866BB5}"/>
    <hyperlink ref="D390" r:id="rId104" xr:uid="{BB1E2FDC-96F9-46AC-935E-1BCB7AE50912}"/>
    <hyperlink ref="D397" r:id="rId105" xr:uid="{1F67FB1E-FB7F-4058-91EE-BD434E48B2AE}"/>
    <hyperlink ref="D354" r:id="rId106" xr:uid="{368364C1-042A-467D-A236-5147D47FC4FE}"/>
    <hyperlink ref="D353" r:id="rId107" xr:uid="{883B4CCF-39C7-4B18-AD64-465053BCC73D}"/>
    <hyperlink ref="D352" r:id="rId108" xr:uid="{3C9897FC-15CE-4C57-865E-DAF080A11977}"/>
    <hyperlink ref="D360" r:id="rId109" xr:uid="{AF4860E9-5C6C-4FA6-A297-C7C95AF7BA5A}"/>
    <hyperlink ref="D389" r:id="rId110" xr:uid="{97902316-8060-4BF6-9B27-9DDEEFAE16E2}"/>
    <hyperlink ref="D408" r:id="rId111" xr:uid="{67F8F3B6-EDE5-4105-A8FB-E75599171D6F}"/>
    <hyperlink ref="D415" r:id="rId112" xr:uid="{A48416F0-5267-46B5-96BD-F03876704963}"/>
    <hyperlink ref="D414" r:id="rId113" xr:uid="{13EC24B9-471C-4FD6-BA2F-22CBA1F824D4}"/>
    <hyperlink ref="D426" r:id="rId114" xr:uid="{C9549B21-1653-4D94-A3E2-A368418C4208}"/>
    <hyperlink ref="D437" r:id="rId115" xr:uid="{8A3D3CF7-AC1E-41AF-9D3C-25C29C07B512}"/>
    <hyperlink ref="D438" r:id="rId116" xr:uid="{D3243F7B-97DF-4F94-B0F1-68F55B2E7E9B}"/>
    <hyperlink ref="D448" r:id="rId117" xr:uid="{36634B1B-18E4-46C4-8DA5-6E19586ED067}"/>
    <hyperlink ref="D456" r:id="rId118" xr:uid="{5541944B-26D2-4776-8D99-464C073E6231}"/>
    <hyperlink ref="D457" r:id="rId119" xr:uid="{DA808EA0-501C-4801-81A6-057041BAD7B8}"/>
    <hyperlink ref="D458" r:id="rId120" xr:uid="{730A1487-7556-4759-B9F3-07E779D84C7F}"/>
    <hyperlink ref="D467" r:id="rId121" xr:uid="{3FE2CDEA-40D8-4085-8B0A-26BAEB9DE83A}"/>
    <hyperlink ref="D466" r:id="rId122" xr:uid="{364BA987-AB75-4598-9B0B-E8B3D3FFAD26}"/>
    <hyperlink ref="D477" r:id="rId123" display="https://www.alza.cz/vention-8k-hdmi-cable-3m-black-d7177733.htm?kampan=adwacc_prislusenstvi-pro-mt_pla_all_obecna-css_kabely---video_c_1003822___VENTk144_662762481323_~151946794962~&amp;gclid=Cj0KCQjwoeemBhCfARIsADR2QCu0NpMtziGL19P4ygeUvYRQR9Vy66FR9tdRIwvaBCI7_y0YDWZv5HoaAp2qEALw_wcB " xr:uid="{C7AF77B9-8051-4E06-B979-99CA377435F8}"/>
    <hyperlink ref="D476" r:id="rId124" xr:uid="{0B06C99D-2EF2-49B1-8F3B-CB2DE046973C}"/>
    <hyperlink ref="D398" r:id="rId125" xr:uid="{8E809B2C-A483-4CAD-9550-CC6363217DD3}"/>
    <hyperlink ref="D292" r:id="rId126" display="https://www.ebay.com/itm/404485061166?var=674451636396&amp;_trkparms=amclksrc%3DITM%26aid%3D1110006%26algo%3DHOMESPLICE.SIM%26ao%3D1%26asc%3D255579%26meid%3D8c364aedd0f84bf2bdb657801b2e9191%26pid%3D101195%26rk%3D4%26rkt%3D12%26sd%3D285293997803%26itm%3D674451636396%26pmt%3D1%26noa%3D0%26pg%3D4429486%26algv%3DSimplAMLv11WebTrimmedV3MskuWithLambda85KnnRecallV1V2V4ItemNrtInQueryAndCassiniVisualRankerAndBertRecallWithVMEV3CPCAuto&amp;_trksid=p4429486.c101195.m1851&amp;amdata=cksum%3A4044850611668c364aedd0f84bf2bdb657801b2e9191%7Cenc%3AAQAIAAABUObhgc4Nk8%252BdtAwOww4FKLaj%252FQ5qqgDlQCuqZA43WcPFUWDERCUugbbOk7XQv0JXlBfqCg2xKF3WcPghxGMFw2oSlXvfExEaMYr7I7LmrHcP6czY1wIMt0ORyKiCWt95xldincyyBx3g%252BNDW%252B%252FhWUgTaBhK6xAm%252BJIbCOMehu%252Bdw4m17pzn5FSnOTy01Um9b3uTtVPnZInoZTr%252BGbz8NYStzqHsgXvuiTdmwmG1pAEWG5kn1PZJlGgKqW3wPu4YUtYauHD7DEsGSRLqeDRjijDH4eSUwoQA6zoqH1L1HlYMMYEVZsHfXUBRSZounOxOHMg5w1DmT9%252Bei4Brq3gFGQzwEt4UpNw9PhR0pqgjtenJIs4TUlxaxnA4OCH5io1ZUU9kNjpzZwisBIy5y6fXXDqh8Z0XjzxksHJi1siZO%252FlV0EZq4tzbsBtmHo0hBvvUXpw%253D%253D%7Campid%3APL_CLK%7Cclp%3A4429486" xr:uid="{A0C301E1-2359-46F6-AE54-702CD52A33E5}"/>
    <hyperlink ref="D409" r:id="rId127" xr:uid="{F82B6E48-ABFA-460A-8587-B44D5A7EDEB2}"/>
    <hyperlink ref="D416" r:id="rId128" xr:uid="{E46D2DB2-CD70-4EDC-91CC-D75000AABE19}"/>
    <hyperlink ref="D427" r:id="rId129" xr:uid="{16CC1C2B-BF9C-4D53-890E-AA7B47501E82}"/>
    <hyperlink ref="D468" r:id="rId130" xr:uid="{E050D108-31CC-4378-AF56-641F4FA683DE}"/>
    <hyperlink ref="D478" r:id="rId131" xr:uid="{42F0C7BE-FB01-4D34-8408-22CD587FC8D7}"/>
    <hyperlink ref="D50" r:id="rId132" xr:uid="{56D5AB04-68E2-4A28-93E7-0C2B39113040}"/>
    <hyperlink ref="D91" r:id="rId133" xr:uid="{04F1FB75-4B36-40DA-92FE-1E8A4D8C1C0C}"/>
    <hyperlink ref="D106" r:id="rId134" xr:uid="{631746E5-7006-4608-A2FD-5C4B29DAB6B5}"/>
    <hyperlink ref="D213" r:id="rId135" xr:uid="{304DF4AC-8640-418A-B78F-F9DE2F035C2F}"/>
    <hyperlink ref="D486" r:id="rId136" xr:uid="{26B6B971-152F-45AB-9A5D-36C7CF8A8064}"/>
    <hyperlink ref="D488" r:id="rId137" xr:uid="{C02892FC-0093-4C20-896B-035780405AB6}"/>
    <hyperlink ref="D487" r:id="rId138" xr:uid="{2189F866-C3DB-4700-A66C-98B097E23855}"/>
    <hyperlink ref="D221" r:id="rId139" xr:uid="{C66CB5A2-BC2E-42CE-8366-278871EE9E4F}"/>
    <hyperlink ref="D220" r:id="rId140" xr:uid="{3000C304-EEA2-4028-A7E2-2A52B3279FA3}"/>
    <hyperlink ref="D222" r:id="rId141" xr:uid="{58EA9A02-816D-415A-A912-85C7B4C5F9B5}"/>
    <hyperlink ref="D24" r:id="rId142" xr:uid="{1596815C-0E1D-4272-A9F4-3026CF236308}"/>
    <hyperlink ref="D314" r:id="rId143" xr:uid="{56D18F96-1489-4E60-88CF-4586D0C67E05}"/>
    <hyperlink ref="D315" r:id="rId144" xr:uid="{ADB9F309-9A04-488A-9C0D-BB76E5CCAF4B}"/>
    <hyperlink ref="D316" r:id="rId145" xr:uid="{81D1B6C1-CFA0-4037-9437-EBA7F007D058}"/>
    <hyperlink ref="D498" r:id="rId146" xr:uid="{0E2D2A4D-6C2C-4AC6-B6C8-4B40E556354D}"/>
    <hyperlink ref="D499" r:id="rId147" xr:uid="{8464B3DC-0D7E-4F35-A1A2-88E4DE496737}"/>
    <hyperlink ref="D325" r:id="rId148" xr:uid="{3C9FD775-E102-4E22-9C28-D51E4E6E2AC0}"/>
    <hyperlink ref="D511" r:id="rId149" xr:uid="{3835815B-CD41-4BE1-ABDC-E8FD96F5DA6B}"/>
    <hyperlink ref="D512" r:id="rId150" xr:uid="{3E21C51F-FA86-425F-BC98-0D94B427C4C8}"/>
    <hyperlink ref="D513" r:id="rId151" xr:uid="{4E96625B-1AC3-4465-B099-6A99B91FB60C}"/>
    <hyperlink ref="D323" r:id="rId152" xr:uid="{C1041C79-DF94-44C4-9185-A72F3996D835}"/>
    <hyperlink ref="D324" r:id="rId153" xr:uid="{CC5026EB-A393-47C0-8E55-35821FB20AE8}"/>
  </hyperlinks>
  <printOptions horizontalCentered="1"/>
  <pageMargins left="0.23622047244094491" right="0.15748031496062992" top="0.27559055118110237" bottom="0.23622047244094491" header="0.19685039370078741" footer="0.19685039370078741"/>
  <pageSetup paperSize="9" orientation="portrait" r:id="rId15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D379C-2028-4438-8CD7-306C39F90DB8}">
  <dimension ref="A1:F53"/>
  <sheetViews>
    <sheetView topLeftCell="A20" zoomScale="90" zoomScaleNormal="90" workbookViewId="0">
      <selection activeCell="E9" sqref="E9"/>
    </sheetView>
  </sheetViews>
  <sheetFormatPr defaultColWidth="8.7109375" defaultRowHeight="12.75" x14ac:dyDescent="0.2"/>
  <cols>
    <col min="1" max="1" width="34.85546875" style="145" customWidth="1"/>
    <col min="2" max="2" width="23.28515625" style="143" customWidth="1"/>
    <col min="3" max="3" width="41.42578125" style="143" customWidth="1"/>
    <col min="4" max="4" width="45.85546875" style="144" bestFit="1" customWidth="1"/>
    <col min="5" max="5" width="73.5703125" style="143" bestFit="1" customWidth="1"/>
    <col min="6" max="16384" width="8.7109375" style="143"/>
  </cols>
  <sheetData>
    <row r="1" spans="1:5" ht="15.6" customHeight="1" x14ac:dyDescent="0.2">
      <c r="A1" s="203" t="s">
        <v>215</v>
      </c>
      <c r="B1" s="204"/>
      <c r="C1" s="205"/>
      <c r="D1" s="75"/>
      <c r="E1" s="80"/>
    </row>
    <row r="2" spans="1:5" x14ac:dyDescent="0.2">
      <c r="A2" s="80"/>
      <c r="B2" s="80"/>
      <c r="C2" s="80"/>
      <c r="D2" s="75"/>
      <c r="E2" s="80"/>
    </row>
    <row r="3" spans="1:5" ht="51" x14ac:dyDescent="0.25">
      <c r="A3" s="90" t="s">
        <v>830</v>
      </c>
      <c r="B3" s="137" t="s">
        <v>217</v>
      </c>
      <c r="C3" s="136"/>
      <c r="D3" s="94" t="s">
        <v>722</v>
      </c>
      <c r="E3" s="80" t="s">
        <v>723</v>
      </c>
    </row>
    <row r="4" spans="1:5" ht="135" x14ac:dyDescent="0.25">
      <c r="A4" s="92" t="s">
        <v>219</v>
      </c>
      <c r="B4" s="87" t="s">
        <v>220</v>
      </c>
      <c r="C4" s="86" t="s">
        <v>221</v>
      </c>
      <c r="D4" s="93" t="s">
        <v>859</v>
      </c>
      <c r="E4" s="80"/>
    </row>
    <row r="5" spans="1:5" ht="25.5" x14ac:dyDescent="0.2">
      <c r="A5" s="91" t="s">
        <v>725</v>
      </c>
      <c r="B5" s="84" t="s">
        <v>224</v>
      </c>
      <c r="C5" s="83" t="s">
        <v>225</v>
      </c>
      <c r="D5" s="75"/>
      <c r="E5" s="80"/>
    </row>
    <row r="6" spans="1:5" ht="25.5" x14ac:dyDescent="0.2">
      <c r="A6" s="91" t="s">
        <v>726</v>
      </c>
      <c r="B6" s="84" t="s">
        <v>224</v>
      </c>
      <c r="C6" s="83" t="s">
        <v>225</v>
      </c>
      <c r="D6" s="75"/>
      <c r="E6" s="80"/>
    </row>
    <row r="7" spans="1:5" ht="27.4" customHeight="1" x14ac:dyDescent="0.2">
      <c r="A7" s="91" t="s">
        <v>727</v>
      </c>
      <c r="B7" s="84" t="s">
        <v>224</v>
      </c>
      <c r="C7" s="83" t="s">
        <v>225</v>
      </c>
      <c r="D7" s="75"/>
      <c r="E7" s="80"/>
    </row>
    <row r="8" spans="1:5" ht="27.4" customHeight="1" x14ac:dyDescent="0.2">
      <c r="A8" s="91" t="s">
        <v>728</v>
      </c>
      <c r="B8" s="84" t="s">
        <v>224</v>
      </c>
      <c r="C8" s="83" t="s">
        <v>225</v>
      </c>
      <c r="D8" s="75"/>
      <c r="E8" s="80"/>
    </row>
    <row r="9" spans="1:5" ht="27.4" customHeight="1" x14ac:dyDescent="0.2">
      <c r="A9" s="91" t="s">
        <v>729</v>
      </c>
      <c r="B9" s="84" t="s">
        <v>224</v>
      </c>
      <c r="C9" s="83" t="s">
        <v>225</v>
      </c>
      <c r="D9" s="75"/>
      <c r="E9" s="80"/>
    </row>
    <row r="10" spans="1:5" ht="25.5" x14ac:dyDescent="0.2">
      <c r="A10" s="91" t="s">
        <v>730</v>
      </c>
      <c r="B10" s="84" t="s">
        <v>224</v>
      </c>
      <c r="C10" s="83"/>
      <c r="D10" s="75"/>
      <c r="E10" s="80"/>
    </row>
    <row r="11" spans="1:5" ht="25.5" x14ac:dyDescent="0.2">
      <c r="A11" s="91" t="s">
        <v>731</v>
      </c>
      <c r="B11" s="84" t="s">
        <v>224</v>
      </c>
      <c r="C11" s="83"/>
      <c r="D11" s="75"/>
      <c r="E11" s="80"/>
    </row>
    <row r="12" spans="1:5" ht="25.5" x14ac:dyDescent="0.2">
      <c r="A12" s="91" t="s">
        <v>732</v>
      </c>
      <c r="B12" s="84" t="s">
        <v>224</v>
      </c>
      <c r="C12" s="83"/>
      <c r="D12" s="75"/>
      <c r="E12" s="80"/>
    </row>
    <row r="13" spans="1:5" ht="25.5" x14ac:dyDescent="0.2">
      <c r="A13" s="91" t="s">
        <v>733</v>
      </c>
      <c r="B13" s="84" t="s">
        <v>224</v>
      </c>
      <c r="C13" s="83"/>
      <c r="D13" s="75"/>
      <c r="E13" s="80"/>
    </row>
    <row r="14" spans="1:5" ht="25.5" x14ac:dyDescent="0.2">
      <c r="A14" s="91" t="s">
        <v>734</v>
      </c>
      <c r="B14" s="84" t="s">
        <v>224</v>
      </c>
      <c r="C14" s="83" t="s">
        <v>225</v>
      </c>
      <c r="D14" s="75"/>
      <c r="E14" s="80"/>
    </row>
    <row r="15" spans="1:5" x14ac:dyDescent="0.2">
      <c r="A15" s="132"/>
      <c r="B15" s="131"/>
      <c r="C15" s="130"/>
      <c r="D15" s="75"/>
      <c r="E15" s="80"/>
    </row>
    <row r="16" spans="1:5" ht="51" x14ac:dyDescent="0.25">
      <c r="A16" s="90" t="s">
        <v>860</v>
      </c>
      <c r="B16" s="89" t="s">
        <v>217</v>
      </c>
      <c r="C16" s="88"/>
      <c r="D16" s="78" t="s">
        <v>715</v>
      </c>
      <c r="E16" s="80"/>
    </row>
    <row r="17" spans="1:6" ht="63.75" x14ac:dyDescent="0.25">
      <c r="A17" s="92" t="s">
        <v>219</v>
      </c>
      <c r="B17" s="87" t="s">
        <v>220</v>
      </c>
      <c r="C17" s="86" t="s">
        <v>221</v>
      </c>
      <c r="D17" s="93" t="s">
        <v>861</v>
      </c>
      <c r="E17" s="80"/>
      <c r="F17" s="80"/>
    </row>
    <row r="18" spans="1:6" ht="25.5" x14ac:dyDescent="0.2">
      <c r="A18" s="124" t="s">
        <v>273</v>
      </c>
      <c r="B18" s="84" t="s">
        <v>224</v>
      </c>
      <c r="C18" s="83"/>
      <c r="D18" s="75" t="s">
        <v>862</v>
      </c>
      <c r="E18" s="80"/>
      <c r="F18" s="80"/>
    </row>
    <row r="19" spans="1:6" ht="25.5" x14ac:dyDescent="0.2">
      <c r="A19" s="124" t="s">
        <v>275</v>
      </c>
      <c r="B19" s="84" t="s">
        <v>224</v>
      </c>
      <c r="C19" s="83" t="s">
        <v>225</v>
      </c>
      <c r="D19" s="75"/>
      <c r="E19" s="80"/>
      <c r="F19" s="80"/>
    </row>
    <row r="20" spans="1:6" ht="25.5" x14ac:dyDescent="0.2">
      <c r="A20" s="124" t="s">
        <v>278</v>
      </c>
      <c r="B20" s="84" t="s">
        <v>224</v>
      </c>
      <c r="C20" s="83"/>
      <c r="D20" s="75"/>
      <c r="E20" s="80"/>
      <c r="F20" s="80"/>
    </row>
    <row r="21" spans="1:6" ht="25.5" x14ac:dyDescent="0.2">
      <c r="A21" s="85" t="s">
        <v>279</v>
      </c>
      <c r="B21" s="84" t="s">
        <v>224</v>
      </c>
      <c r="C21" s="83" t="s">
        <v>225</v>
      </c>
      <c r="D21" s="75"/>
      <c r="E21" s="80"/>
      <c r="F21" s="80"/>
    </row>
    <row r="22" spans="1:6" ht="25.5" x14ac:dyDescent="0.2">
      <c r="A22" s="91" t="s">
        <v>863</v>
      </c>
      <c r="B22" s="84" t="s">
        <v>224</v>
      </c>
      <c r="C22" s="83" t="s">
        <v>225</v>
      </c>
      <c r="D22" s="75"/>
      <c r="E22" s="80"/>
      <c r="F22" s="80"/>
    </row>
    <row r="23" spans="1:6" ht="25.5" x14ac:dyDescent="0.2">
      <c r="A23" s="91" t="s">
        <v>283</v>
      </c>
      <c r="B23" s="84" t="s">
        <v>224</v>
      </c>
      <c r="C23" s="83"/>
      <c r="D23" s="187"/>
      <c r="E23" s="80"/>
      <c r="F23" s="80"/>
    </row>
    <row r="24" spans="1:6" ht="25.5" x14ac:dyDescent="0.2">
      <c r="A24" s="85" t="s">
        <v>864</v>
      </c>
      <c r="B24" s="84" t="s">
        <v>224</v>
      </c>
      <c r="C24" s="83" t="s">
        <v>225</v>
      </c>
      <c r="D24" s="75"/>
      <c r="E24" s="80"/>
      <c r="F24" s="80"/>
    </row>
    <row r="25" spans="1:6" x14ac:dyDescent="0.2">
      <c r="A25" s="123"/>
      <c r="B25" s="80"/>
      <c r="C25" s="98"/>
      <c r="D25" s="75"/>
      <c r="E25" s="80"/>
      <c r="F25" s="80"/>
    </row>
    <row r="26" spans="1:6" ht="51" x14ac:dyDescent="0.25">
      <c r="A26" s="90" t="s">
        <v>285</v>
      </c>
      <c r="B26" s="89" t="s">
        <v>217</v>
      </c>
      <c r="C26" s="88"/>
      <c r="D26" s="94" t="s">
        <v>736</v>
      </c>
      <c r="E26" s="80"/>
      <c r="F26" s="80"/>
    </row>
    <row r="27" spans="1:6" ht="75" x14ac:dyDescent="0.25">
      <c r="A27" s="92" t="s">
        <v>219</v>
      </c>
      <c r="B27" s="87" t="s">
        <v>220</v>
      </c>
      <c r="C27" s="86" t="s">
        <v>221</v>
      </c>
      <c r="D27" s="97" t="s">
        <v>105</v>
      </c>
      <c r="E27" s="80"/>
      <c r="F27" s="80"/>
    </row>
    <row r="28" spans="1:6" ht="26.25" customHeight="1" x14ac:dyDescent="0.2">
      <c r="A28" s="124" t="s">
        <v>288</v>
      </c>
      <c r="B28" s="84" t="s">
        <v>224</v>
      </c>
      <c r="C28" s="83"/>
      <c r="D28" s="75"/>
      <c r="E28" s="80"/>
      <c r="F28" s="80"/>
    </row>
    <row r="29" spans="1:6" ht="25.5" x14ac:dyDescent="0.2">
      <c r="A29" s="91" t="s">
        <v>290</v>
      </c>
      <c r="B29" s="84" t="s">
        <v>224</v>
      </c>
      <c r="C29" s="83"/>
      <c r="D29" s="75"/>
      <c r="E29" s="80"/>
      <c r="F29" s="129"/>
    </row>
    <row r="30" spans="1:6" ht="25.5" x14ac:dyDescent="0.2">
      <c r="A30" s="91" t="s">
        <v>291</v>
      </c>
      <c r="B30" s="84" t="s">
        <v>224</v>
      </c>
      <c r="C30" s="83"/>
      <c r="D30" s="75"/>
      <c r="E30" s="80"/>
      <c r="F30" s="80"/>
    </row>
    <row r="31" spans="1:6" ht="63.75" x14ac:dyDescent="0.2">
      <c r="A31" s="91" t="s">
        <v>292</v>
      </c>
      <c r="B31" s="84" t="s">
        <v>224</v>
      </c>
      <c r="C31" s="83"/>
      <c r="D31" s="75"/>
      <c r="E31" s="80"/>
      <c r="F31" s="80"/>
    </row>
    <row r="32" spans="1:6" ht="25.5" x14ac:dyDescent="0.2">
      <c r="A32" s="91" t="s">
        <v>293</v>
      </c>
      <c r="B32" s="84" t="s">
        <v>224</v>
      </c>
      <c r="C32" s="83"/>
      <c r="D32" s="75"/>
      <c r="E32" s="80"/>
      <c r="F32" s="80"/>
    </row>
    <row r="33" spans="1:5" ht="25.5" x14ac:dyDescent="0.2">
      <c r="A33" s="91" t="s">
        <v>737</v>
      </c>
      <c r="B33" s="84" t="s">
        <v>224</v>
      </c>
      <c r="C33" s="83" t="s">
        <v>225</v>
      </c>
      <c r="D33" s="75"/>
      <c r="E33" s="80"/>
    </row>
    <row r="34" spans="1:5" ht="25.5" x14ac:dyDescent="0.2">
      <c r="A34" s="91" t="s">
        <v>295</v>
      </c>
      <c r="B34" s="84" t="s">
        <v>224</v>
      </c>
      <c r="C34" s="83" t="s">
        <v>225</v>
      </c>
      <c r="D34" s="75"/>
      <c r="E34" s="80"/>
    </row>
    <row r="35" spans="1:5" s="146" customFormat="1" ht="25.5" x14ac:dyDescent="0.2">
      <c r="A35" s="91" t="s">
        <v>738</v>
      </c>
      <c r="B35" s="84" t="s">
        <v>224</v>
      </c>
      <c r="C35" s="83"/>
      <c r="D35" s="75"/>
      <c r="E35" s="80"/>
    </row>
    <row r="36" spans="1:5" ht="25.5" x14ac:dyDescent="0.2">
      <c r="A36" s="91" t="s">
        <v>297</v>
      </c>
      <c r="B36" s="84" t="s">
        <v>224</v>
      </c>
      <c r="C36" s="83" t="s">
        <v>225</v>
      </c>
      <c r="D36" s="188"/>
      <c r="E36" s="80"/>
    </row>
    <row r="37" spans="1:5" ht="25.5" x14ac:dyDescent="0.2">
      <c r="A37" s="91" t="s">
        <v>739</v>
      </c>
      <c r="B37" s="84" t="s">
        <v>224</v>
      </c>
      <c r="C37" s="83" t="s">
        <v>225</v>
      </c>
      <c r="D37" s="188"/>
      <c r="E37" s="80"/>
    </row>
    <row r="38" spans="1:5" ht="29.25" customHeight="1" x14ac:dyDescent="0.2">
      <c r="A38" s="91" t="s">
        <v>740</v>
      </c>
      <c r="B38" s="84" t="s">
        <v>224</v>
      </c>
      <c r="C38" s="83" t="s">
        <v>225</v>
      </c>
      <c r="D38" s="188"/>
      <c r="E38" s="80"/>
    </row>
    <row r="39" spans="1:5" ht="25.5" x14ac:dyDescent="0.2">
      <c r="A39" s="85" t="s">
        <v>741</v>
      </c>
      <c r="B39" s="84" t="s">
        <v>224</v>
      </c>
      <c r="C39" s="83" t="s">
        <v>225</v>
      </c>
      <c r="D39" s="75"/>
      <c r="E39" s="80"/>
    </row>
    <row r="40" spans="1:5" ht="15" x14ac:dyDescent="0.25">
      <c r="A40"/>
      <c r="B40"/>
      <c r="C40"/>
      <c r="D40"/>
      <c r="E40"/>
    </row>
    <row r="41" spans="1:5" x14ac:dyDescent="0.2">
      <c r="A41" s="99"/>
      <c r="B41" s="80"/>
      <c r="C41" s="98"/>
      <c r="D41" s="75"/>
      <c r="E41" s="80"/>
    </row>
    <row r="42" spans="1:5" ht="102" x14ac:dyDescent="0.2">
      <c r="A42" s="90" t="s">
        <v>865</v>
      </c>
      <c r="B42" s="89" t="s">
        <v>217</v>
      </c>
      <c r="C42" s="88"/>
      <c r="D42" s="74" t="s">
        <v>866</v>
      </c>
      <c r="E42" s="80"/>
    </row>
    <row r="43" spans="1:5" ht="63.75" x14ac:dyDescent="0.25">
      <c r="A43" s="92" t="s">
        <v>219</v>
      </c>
      <c r="B43" s="87" t="s">
        <v>220</v>
      </c>
      <c r="C43" s="86" t="s">
        <v>221</v>
      </c>
      <c r="D43" s="97" t="s">
        <v>867</v>
      </c>
      <c r="E43" s="80"/>
    </row>
    <row r="44" spans="1:5" ht="25.5" x14ac:dyDescent="0.2">
      <c r="A44" s="91" t="s">
        <v>868</v>
      </c>
      <c r="B44" s="84" t="s">
        <v>224</v>
      </c>
      <c r="C44" s="83" t="s">
        <v>225</v>
      </c>
      <c r="D44" s="75" t="s">
        <v>869</v>
      </c>
      <c r="E44" s="80"/>
    </row>
    <row r="45" spans="1:5" ht="25.5" x14ac:dyDescent="0.2">
      <c r="A45" s="91" t="s">
        <v>372</v>
      </c>
      <c r="B45" s="84" t="s">
        <v>224</v>
      </c>
      <c r="C45" s="83"/>
      <c r="D45" s="75"/>
      <c r="E45" s="80"/>
    </row>
    <row r="46" spans="1:5" ht="25.5" x14ac:dyDescent="0.2">
      <c r="A46" s="91" t="s">
        <v>373</v>
      </c>
      <c r="B46" s="84" t="s">
        <v>224</v>
      </c>
      <c r="C46" s="83"/>
      <c r="D46" s="75"/>
      <c r="E46" s="80"/>
    </row>
    <row r="47" spans="1:5" ht="25.5" x14ac:dyDescent="0.2">
      <c r="A47" s="91" t="s">
        <v>870</v>
      </c>
      <c r="B47" s="84" t="s">
        <v>224</v>
      </c>
      <c r="C47" s="83"/>
      <c r="D47" s="75"/>
      <c r="E47" s="80"/>
    </row>
    <row r="48" spans="1:5" ht="25.5" x14ac:dyDescent="0.2">
      <c r="A48" s="91" t="s">
        <v>377</v>
      </c>
      <c r="B48" s="84" t="s">
        <v>224</v>
      </c>
      <c r="C48" s="83"/>
      <c r="D48" s="75"/>
      <c r="E48" s="80"/>
    </row>
    <row r="49" spans="1:4" ht="25.5" x14ac:dyDescent="0.2">
      <c r="A49" s="91" t="s">
        <v>871</v>
      </c>
      <c r="B49" s="84" t="s">
        <v>224</v>
      </c>
      <c r="C49" s="83"/>
      <c r="D49" s="75"/>
    </row>
    <row r="50" spans="1:4" ht="25.5" x14ac:dyDescent="0.2">
      <c r="A50" s="91" t="s">
        <v>872</v>
      </c>
      <c r="B50" s="84" t="s">
        <v>224</v>
      </c>
      <c r="C50" s="83"/>
      <c r="D50" s="75"/>
    </row>
    <row r="51" spans="1:4" ht="38.25" customHeight="1" x14ac:dyDescent="0.2">
      <c r="A51" s="85" t="s">
        <v>873</v>
      </c>
      <c r="B51" s="84" t="s">
        <v>224</v>
      </c>
      <c r="C51" s="83" t="s">
        <v>225</v>
      </c>
      <c r="D51" s="187"/>
    </row>
    <row r="52" spans="1:4" ht="15" x14ac:dyDescent="0.25">
      <c r="A52"/>
      <c r="B52"/>
      <c r="C52"/>
      <c r="D52"/>
    </row>
    <row r="53" spans="1:4" ht="131.25" x14ac:dyDescent="0.2">
      <c r="A53" s="82" t="s">
        <v>713</v>
      </c>
      <c r="B53" s="80"/>
      <c r="C53" s="80"/>
      <c r="D53" s="75"/>
    </row>
  </sheetData>
  <mergeCells count="1">
    <mergeCell ref="A1:C1"/>
  </mergeCells>
  <hyperlinks>
    <hyperlink ref="D27" r:id="rId1" location="section-parameters" xr:uid="{86FF06AD-79F3-4ED8-BE0F-0CE64CCE1804}"/>
    <hyperlink ref="D26" r:id="rId2" xr:uid="{7C5C287F-2322-4F25-9A8A-E5267BA4C7D7}"/>
    <hyperlink ref="D16" r:id="rId3" xr:uid="{3491A44F-89D7-4315-8D9D-F0B0D4B18C35}"/>
  </hyperlinks>
  <printOptions horizontalCentered="1"/>
  <pageMargins left="0.23622047244094491" right="0.15748031496062992" top="0.27559055118110237" bottom="0.23622047244094491" header="0.19685039370078741" footer="0.19685039370078741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0046A-7293-4DC8-B127-17A5497C83FC}">
  <dimension ref="A2:L72"/>
  <sheetViews>
    <sheetView workbookViewId="0">
      <selection activeCell="B38" sqref="B38"/>
    </sheetView>
  </sheetViews>
  <sheetFormatPr defaultRowHeight="15" x14ac:dyDescent="0.25"/>
  <cols>
    <col min="2" max="2" width="50.28515625" customWidth="1"/>
    <col min="3" max="3" width="7" customWidth="1"/>
    <col min="4" max="4" width="40" customWidth="1"/>
    <col min="5" max="5" width="14" customWidth="1"/>
    <col min="6" max="6" width="19.5703125" bestFit="1" customWidth="1"/>
    <col min="7" max="8" width="19.5703125" customWidth="1"/>
    <col min="9" max="9" width="14.85546875" bestFit="1" customWidth="1"/>
    <col min="11" max="11" width="16.5703125" bestFit="1" customWidth="1"/>
    <col min="12" max="12" width="15" bestFit="1" customWidth="1"/>
    <col min="15" max="16" width="12.7109375" customWidth="1"/>
  </cols>
  <sheetData>
    <row r="2" spans="1:9" x14ac:dyDescent="0.25">
      <c r="B2" s="1" t="s">
        <v>86</v>
      </c>
    </row>
    <row r="3" spans="1:9" x14ac:dyDescent="0.25">
      <c r="B3" s="1"/>
    </row>
    <row r="4" spans="1:9" x14ac:dyDescent="0.25">
      <c r="B4" s="29" t="s">
        <v>87</v>
      </c>
      <c r="C4" s="30"/>
      <c r="D4" s="30"/>
      <c r="E4" s="30"/>
      <c r="F4" s="30"/>
      <c r="G4" s="30"/>
      <c r="H4" s="30"/>
    </row>
    <row r="5" spans="1:9" ht="60" x14ac:dyDescent="0.25">
      <c r="B5" s="31" t="s">
        <v>88</v>
      </c>
      <c r="C5" s="30"/>
      <c r="D5" s="30"/>
      <c r="E5" s="30"/>
      <c r="F5" s="30"/>
      <c r="G5" s="30"/>
      <c r="H5" s="30"/>
    </row>
    <row r="6" spans="1:9" ht="45" x14ac:dyDescent="0.25">
      <c r="B6" s="32" t="s">
        <v>89</v>
      </c>
      <c r="C6" s="32" t="s">
        <v>90</v>
      </c>
      <c r="D6" s="32" t="s">
        <v>874</v>
      </c>
      <c r="E6" s="159" t="s">
        <v>91</v>
      </c>
      <c r="F6" s="159" t="s">
        <v>92</v>
      </c>
      <c r="G6" s="158" t="s">
        <v>875</v>
      </c>
      <c r="H6" s="158" t="s">
        <v>876</v>
      </c>
      <c r="I6" s="160" t="s">
        <v>877</v>
      </c>
    </row>
    <row r="7" spans="1:9" ht="45" x14ac:dyDescent="0.25">
      <c r="A7" s="162">
        <v>1</v>
      </c>
      <c r="B7" s="175" t="s">
        <v>878</v>
      </c>
      <c r="C7" s="162">
        <v>3</v>
      </c>
      <c r="D7" s="164" t="s">
        <v>95</v>
      </c>
      <c r="E7" s="166">
        <v>79605</v>
      </c>
      <c r="F7" s="167">
        <f t="shared" ref="F7:F38" si="0">C7*E7</f>
        <v>238815</v>
      </c>
      <c r="G7" s="168">
        <v>40000</v>
      </c>
      <c r="H7" s="169">
        <f t="shared" ref="H7:H38" si="1">C7*G7</f>
        <v>120000</v>
      </c>
      <c r="I7" s="170">
        <f>H7-F7</f>
        <v>-118815</v>
      </c>
    </row>
    <row r="8" spans="1:9" x14ac:dyDescent="0.25">
      <c r="A8" s="162">
        <v>2</v>
      </c>
      <c r="B8" s="163" t="s">
        <v>879</v>
      </c>
      <c r="C8" s="162">
        <v>3</v>
      </c>
      <c r="D8" s="165" t="s">
        <v>97</v>
      </c>
      <c r="E8" s="167">
        <v>5490</v>
      </c>
      <c r="F8" s="167">
        <f t="shared" si="0"/>
        <v>16470</v>
      </c>
      <c r="G8" s="168">
        <v>7359</v>
      </c>
      <c r="H8" s="169">
        <f t="shared" si="1"/>
        <v>22077</v>
      </c>
      <c r="I8" s="170">
        <f t="shared" ref="I8:I54" si="2">H8-F8</f>
        <v>5607</v>
      </c>
    </row>
    <row r="9" spans="1:9" ht="75" x14ac:dyDescent="0.25">
      <c r="A9" s="162">
        <v>3</v>
      </c>
      <c r="B9" s="163" t="s">
        <v>100</v>
      </c>
      <c r="C9" s="162">
        <v>3</v>
      </c>
      <c r="D9" s="171" t="s">
        <v>101</v>
      </c>
      <c r="E9" s="167">
        <v>6589</v>
      </c>
      <c r="F9" s="167">
        <f t="shared" si="0"/>
        <v>19767</v>
      </c>
      <c r="G9" s="168">
        <v>8352</v>
      </c>
      <c r="H9" s="169">
        <f t="shared" si="1"/>
        <v>25056</v>
      </c>
      <c r="I9" s="170">
        <f t="shared" si="2"/>
        <v>5289</v>
      </c>
    </row>
    <row r="10" spans="1:9" ht="30" x14ac:dyDescent="0.25">
      <c r="A10" s="162">
        <v>4</v>
      </c>
      <c r="B10" s="169" t="s">
        <v>880</v>
      </c>
      <c r="C10" s="162">
        <v>9</v>
      </c>
      <c r="D10" s="171" t="s">
        <v>99</v>
      </c>
      <c r="E10" s="167">
        <v>2900</v>
      </c>
      <c r="F10" s="167">
        <f t="shared" si="0"/>
        <v>26100</v>
      </c>
      <c r="G10" s="168">
        <v>3356</v>
      </c>
      <c r="H10" s="169">
        <f t="shared" si="1"/>
        <v>30204</v>
      </c>
      <c r="I10" s="170">
        <f>H10-F10</f>
        <v>4104</v>
      </c>
    </row>
    <row r="11" spans="1:9" ht="45" x14ac:dyDescent="0.25">
      <c r="A11" s="162">
        <v>5</v>
      </c>
      <c r="B11" s="169" t="s">
        <v>102</v>
      </c>
      <c r="C11" s="162">
        <v>3</v>
      </c>
      <c r="D11" s="171" t="s">
        <v>103</v>
      </c>
      <c r="E11" s="167">
        <v>21375</v>
      </c>
      <c r="F11" s="167">
        <f t="shared" si="0"/>
        <v>64125</v>
      </c>
      <c r="G11" s="168">
        <v>34538</v>
      </c>
      <c r="H11" s="169">
        <f t="shared" si="1"/>
        <v>103614</v>
      </c>
      <c r="I11" s="170">
        <f t="shared" si="2"/>
        <v>39489</v>
      </c>
    </row>
    <row r="12" spans="1:9" x14ac:dyDescent="0.25">
      <c r="A12" s="162">
        <v>6</v>
      </c>
      <c r="B12" s="169" t="s">
        <v>881</v>
      </c>
      <c r="C12" s="162">
        <v>3</v>
      </c>
      <c r="D12" s="172" t="s">
        <v>105</v>
      </c>
      <c r="E12" s="167">
        <v>6490</v>
      </c>
      <c r="F12" s="167">
        <f t="shared" si="0"/>
        <v>19470</v>
      </c>
      <c r="G12" s="168">
        <v>10622</v>
      </c>
      <c r="H12" s="169">
        <f t="shared" si="1"/>
        <v>31866</v>
      </c>
      <c r="I12" s="170">
        <f t="shared" si="2"/>
        <v>12396</v>
      </c>
    </row>
    <row r="13" spans="1:9" x14ac:dyDescent="0.25">
      <c r="A13" s="162">
        <v>7</v>
      </c>
      <c r="B13" s="169" t="s">
        <v>882</v>
      </c>
      <c r="C13" s="162">
        <v>6</v>
      </c>
      <c r="D13" s="172" t="s">
        <v>107</v>
      </c>
      <c r="E13" s="167">
        <v>1350</v>
      </c>
      <c r="F13" s="167">
        <f t="shared" si="0"/>
        <v>8100</v>
      </c>
      <c r="G13" s="168">
        <v>2389</v>
      </c>
      <c r="H13" s="169">
        <f t="shared" si="1"/>
        <v>14334</v>
      </c>
      <c r="I13" s="170">
        <f t="shared" si="2"/>
        <v>6234</v>
      </c>
    </row>
    <row r="14" spans="1:9" x14ac:dyDescent="0.25">
      <c r="A14" s="162">
        <v>8</v>
      </c>
      <c r="B14" s="169" t="s">
        <v>883</v>
      </c>
      <c r="C14" s="162">
        <v>1</v>
      </c>
      <c r="D14" s="172" t="s">
        <v>109</v>
      </c>
      <c r="E14" s="167">
        <v>19539</v>
      </c>
      <c r="F14" s="167">
        <f t="shared" si="0"/>
        <v>19539</v>
      </c>
      <c r="G14" s="168">
        <v>21520</v>
      </c>
      <c r="H14" s="169">
        <f t="shared" si="1"/>
        <v>21520</v>
      </c>
      <c r="I14" s="170">
        <f t="shared" si="2"/>
        <v>1981</v>
      </c>
    </row>
    <row r="15" spans="1:9" x14ac:dyDescent="0.25">
      <c r="A15" s="162">
        <v>9</v>
      </c>
      <c r="B15" s="169" t="s">
        <v>884</v>
      </c>
      <c r="C15" s="162">
        <v>1</v>
      </c>
      <c r="D15" s="172" t="s">
        <v>111</v>
      </c>
      <c r="E15" s="167">
        <v>15900</v>
      </c>
      <c r="F15" s="167">
        <f t="shared" si="0"/>
        <v>15900</v>
      </c>
      <c r="G15" s="168">
        <v>16493</v>
      </c>
      <c r="H15" s="169">
        <f t="shared" si="1"/>
        <v>16493</v>
      </c>
      <c r="I15" s="170">
        <f t="shared" si="2"/>
        <v>593</v>
      </c>
    </row>
    <row r="16" spans="1:9" ht="30" x14ac:dyDescent="0.25">
      <c r="A16" s="162">
        <v>10</v>
      </c>
      <c r="B16" s="169" t="s">
        <v>112</v>
      </c>
      <c r="C16" s="162">
        <v>3</v>
      </c>
      <c r="D16" s="173" t="s">
        <v>113</v>
      </c>
      <c r="E16" s="167">
        <v>595</v>
      </c>
      <c r="F16" s="167">
        <f t="shared" si="0"/>
        <v>1785</v>
      </c>
      <c r="G16" s="168">
        <v>631</v>
      </c>
      <c r="H16" s="169">
        <f t="shared" si="1"/>
        <v>1893</v>
      </c>
      <c r="I16" s="170">
        <f t="shared" si="2"/>
        <v>108</v>
      </c>
    </row>
    <row r="17" spans="1:12" ht="30" x14ac:dyDescent="0.25">
      <c r="A17" s="162">
        <v>11</v>
      </c>
      <c r="B17" s="169" t="s">
        <v>114</v>
      </c>
      <c r="C17" s="162">
        <v>10</v>
      </c>
      <c r="D17" s="173" t="s">
        <v>115</v>
      </c>
      <c r="E17" s="167">
        <v>42</v>
      </c>
      <c r="F17" s="167">
        <f t="shared" si="0"/>
        <v>420</v>
      </c>
      <c r="G17" s="168">
        <v>62</v>
      </c>
      <c r="H17" s="169">
        <f t="shared" si="1"/>
        <v>620</v>
      </c>
      <c r="I17" s="170">
        <f t="shared" si="2"/>
        <v>200</v>
      </c>
    </row>
    <row r="18" spans="1:12" ht="30" x14ac:dyDescent="0.25">
      <c r="A18" s="162">
        <v>12</v>
      </c>
      <c r="B18" s="169" t="s">
        <v>885</v>
      </c>
      <c r="C18" s="162">
        <v>4</v>
      </c>
      <c r="D18" s="171" t="s">
        <v>117</v>
      </c>
      <c r="E18" s="167">
        <v>5287</v>
      </c>
      <c r="F18" s="167">
        <f t="shared" si="0"/>
        <v>21148</v>
      </c>
      <c r="G18" s="168">
        <v>10489</v>
      </c>
      <c r="H18" s="169">
        <f t="shared" si="1"/>
        <v>41956</v>
      </c>
      <c r="I18" s="170">
        <f t="shared" si="2"/>
        <v>20808</v>
      </c>
    </row>
    <row r="19" spans="1:12" x14ac:dyDescent="0.25">
      <c r="A19" s="162">
        <v>13</v>
      </c>
      <c r="B19" s="169" t="s">
        <v>886</v>
      </c>
      <c r="C19" s="162">
        <v>3</v>
      </c>
      <c r="D19" s="172" t="s">
        <v>119</v>
      </c>
      <c r="E19" s="167">
        <v>8621</v>
      </c>
      <c r="F19" s="167">
        <f t="shared" si="0"/>
        <v>25863</v>
      </c>
      <c r="G19" s="168">
        <v>8770</v>
      </c>
      <c r="H19" s="169">
        <f t="shared" si="1"/>
        <v>26310</v>
      </c>
      <c r="I19" s="170">
        <f t="shared" si="2"/>
        <v>447</v>
      </c>
    </row>
    <row r="20" spans="1:12" ht="90" x14ac:dyDescent="0.25">
      <c r="A20" s="162">
        <v>14</v>
      </c>
      <c r="B20" s="169" t="s">
        <v>120</v>
      </c>
      <c r="C20" s="162">
        <v>1</v>
      </c>
      <c r="D20" s="174" t="s">
        <v>121</v>
      </c>
      <c r="E20" s="167">
        <v>481</v>
      </c>
      <c r="F20" s="167">
        <f t="shared" si="0"/>
        <v>481</v>
      </c>
      <c r="G20" s="168">
        <v>533</v>
      </c>
      <c r="H20" s="169">
        <f t="shared" si="1"/>
        <v>533</v>
      </c>
      <c r="I20" s="170">
        <f t="shared" si="2"/>
        <v>52</v>
      </c>
    </row>
    <row r="21" spans="1:12" x14ac:dyDescent="0.25">
      <c r="A21" s="162">
        <v>15</v>
      </c>
      <c r="B21" s="169" t="s">
        <v>887</v>
      </c>
      <c r="C21" s="162">
        <v>2</v>
      </c>
      <c r="D21" s="172" t="s">
        <v>123</v>
      </c>
      <c r="E21" s="167">
        <v>2789</v>
      </c>
      <c r="F21" s="167">
        <f t="shared" si="0"/>
        <v>5578</v>
      </c>
      <c r="G21" s="168">
        <v>4080</v>
      </c>
      <c r="H21" s="169">
        <f t="shared" si="1"/>
        <v>8160</v>
      </c>
      <c r="I21" s="170">
        <f t="shared" si="2"/>
        <v>2582</v>
      </c>
    </row>
    <row r="22" spans="1:12" x14ac:dyDescent="0.25">
      <c r="A22" s="162">
        <v>16</v>
      </c>
      <c r="B22" s="169" t="s">
        <v>888</v>
      </c>
      <c r="C22" s="162">
        <v>1</v>
      </c>
      <c r="D22" s="172" t="s">
        <v>125</v>
      </c>
      <c r="E22" s="167">
        <v>2290</v>
      </c>
      <c r="F22" s="167">
        <f t="shared" si="0"/>
        <v>2290</v>
      </c>
      <c r="G22" s="168">
        <v>3890</v>
      </c>
      <c r="H22" s="169">
        <f t="shared" si="1"/>
        <v>3890</v>
      </c>
      <c r="I22" s="170">
        <f t="shared" si="2"/>
        <v>1600</v>
      </c>
    </row>
    <row r="23" spans="1:12" x14ac:dyDescent="0.25">
      <c r="A23" s="162">
        <v>17</v>
      </c>
      <c r="B23" s="169" t="s">
        <v>126</v>
      </c>
      <c r="C23" s="162">
        <v>1</v>
      </c>
      <c r="D23" s="172" t="s">
        <v>127</v>
      </c>
      <c r="E23" s="167">
        <v>6190</v>
      </c>
      <c r="F23" s="167">
        <f t="shared" si="0"/>
        <v>6190</v>
      </c>
      <c r="G23" s="168">
        <v>7862</v>
      </c>
      <c r="H23" s="169">
        <f t="shared" si="1"/>
        <v>7862</v>
      </c>
      <c r="I23" s="170">
        <f t="shared" si="2"/>
        <v>1672</v>
      </c>
    </row>
    <row r="24" spans="1:12" ht="26.25" x14ac:dyDescent="0.25">
      <c r="A24" s="162">
        <v>18</v>
      </c>
      <c r="B24" s="169" t="s">
        <v>889</v>
      </c>
      <c r="C24" s="162">
        <v>1</v>
      </c>
      <c r="D24" s="174" t="s">
        <v>129</v>
      </c>
      <c r="E24" s="167">
        <v>1190</v>
      </c>
      <c r="F24" s="167">
        <f t="shared" si="0"/>
        <v>1190</v>
      </c>
      <c r="G24" s="168">
        <v>1216</v>
      </c>
      <c r="H24" s="169">
        <f t="shared" si="1"/>
        <v>1216</v>
      </c>
      <c r="I24" s="170">
        <f t="shared" si="2"/>
        <v>26</v>
      </c>
    </row>
    <row r="25" spans="1:12" x14ac:dyDescent="0.25">
      <c r="A25" s="162">
        <v>19</v>
      </c>
      <c r="B25" s="169" t="s">
        <v>890</v>
      </c>
      <c r="C25" s="162">
        <v>1</v>
      </c>
      <c r="D25" s="172" t="s">
        <v>131</v>
      </c>
      <c r="E25" s="167">
        <v>13490</v>
      </c>
      <c r="F25" s="167">
        <f t="shared" si="0"/>
        <v>13490</v>
      </c>
      <c r="G25" s="168">
        <v>17770</v>
      </c>
      <c r="H25" s="169">
        <f t="shared" si="1"/>
        <v>17770</v>
      </c>
      <c r="I25" s="170">
        <f t="shared" si="2"/>
        <v>4280</v>
      </c>
      <c r="L25" s="4"/>
    </row>
    <row r="26" spans="1:12" x14ac:dyDescent="0.25">
      <c r="A26" s="162">
        <v>20</v>
      </c>
      <c r="B26" s="175" t="s">
        <v>891</v>
      </c>
      <c r="C26" s="162">
        <v>1</v>
      </c>
      <c r="D26" s="172" t="s">
        <v>133</v>
      </c>
      <c r="E26" s="167">
        <v>6399</v>
      </c>
      <c r="F26" s="167">
        <f t="shared" si="0"/>
        <v>6399</v>
      </c>
      <c r="G26" s="168">
        <v>7826</v>
      </c>
      <c r="H26" s="169">
        <f t="shared" si="1"/>
        <v>7826</v>
      </c>
      <c r="I26" s="170">
        <f t="shared" si="2"/>
        <v>1427</v>
      </c>
      <c r="L26" s="4"/>
    </row>
    <row r="27" spans="1:12" x14ac:dyDescent="0.25">
      <c r="A27" s="162">
        <v>21</v>
      </c>
      <c r="B27" s="169" t="s">
        <v>134</v>
      </c>
      <c r="C27" s="162">
        <v>1</v>
      </c>
      <c r="D27" s="172" t="s">
        <v>135</v>
      </c>
      <c r="E27" s="167">
        <v>11890</v>
      </c>
      <c r="F27" s="167">
        <f t="shared" si="0"/>
        <v>11890</v>
      </c>
      <c r="G27" s="168">
        <v>15808</v>
      </c>
      <c r="H27" s="169">
        <f t="shared" si="1"/>
        <v>15808</v>
      </c>
      <c r="I27" s="170">
        <f t="shared" si="2"/>
        <v>3918</v>
      </c>
    </row>
    <row r="28" spans="1:12" x14ac:dyDescent="0.25">
      <c r="A28" s="162">
        <v>22</v>
      </c>
      <c r="B28" s="169" t="s">
        <v>892</v>
      </c>
      <c r="C28" s="162">
        <v>3</v>
      </c>
      <c r="D28" s="172" t="s">
        <v>137</v>
      </c>
      <c r="E28" s="167">
        <v>10794</v>
      </c>
      <c r="F28" s="167">
        <f t="shared" si="0"/>
        <v>32382</v>
      </c>
      <c r="G28" s="168">
        <v>13082</v>
      </c>
      <c r="H28" s="169">
        <f t="shared" si="1"/>
        <v>39246</v>
      </c>
      <c r="I28" s="170">
        <f t="shared" si="2"/>
        <v>6864</v>
      </c>
      <c r="L28" s="4"/>
    </row>
    <row r="29" spans="1:12" ht="45" x14ac:dyDescent="0.25">
      <c r="A29" s="162">
        <v>23</v>
      </c>
      <c r="B29" s="169" t="s">
        <v>138</v>
      </c>
      <c r="C29" s="162">
        <v>1</v>
      </c>
      <c r="D29" s="173" t="s">
        <v>139</v>
      </c>
      <c r="E29" s="167">
        <v>21115</v>
      </c>
      <c r="F29" s="167">
        <f t="shared" si="0"/>
        <v>21115</v>
      </c>
      <c r="G29" s="168">
        <v>31108</v>
      </c>
      <c r="H29" s="169">
        <f t="shared" si="1"/>
        <v>31108</v>
      </c>
      <c r="I29" s="170">
        <f t="shared" si="2"/>
        <v>9993</v>
      </c>
    </row>
    <row r="30" spans="1:12" ht="120" x14ac:dyDescent="0.25">
      <c r="A30" s="162">
        <v>24</v>
      </c>
      <c r="B30" s="169" t="s">
        <v>893</v>
      </c>
      <c r="C30" s="162">
        <v>3</v>
      </c>
      <c r="D30" s="173" t="s">
        <v>141</v>
      </c>
      <c r="E30" s="167">
        <v>2590</v>
      </c>
      <c r="F30" s="167">
        <f t="shared" si="0"/>
        <v>7770</v>
      </c>
      <c r="G30" s="168">
        <v>3166</v>
      </c>
      <c r="H30" s="169">
        <f t="shared" si="1"/>
        <v>9498</v>
      </c>
      <c r="I30" s="170">
        <f t="shared" si="2"/>
        <v>1728</v>
      </c>
    </row>
    <row r="31" spans="1:12" ht="39" x14ac:dyDescent="0.25">
      <c r="A31" s="162">
        <v>25</v>
      </c>
      <c r="B31" s="169" t="s">
        <v>142</v>
      </c>
      <c r="C31" s="162">
        <v>6</v>
      </c>
      <c r="D31" s="176" t="s">
        <v>143</v>
      </c>
      <c r="E31" s="167">
        <v>1090</v>
      </c>
      <c r="F31" s="167">
        <f t="shared" si="0"/>
        <v>6540</v>
      </c>
      <c r="G31" s="168">
        <v>1537</v>
      </c>
      <c r="H31" s="169">
        <f t="shared" si="1"/>
        <v>9222</v>
      </c>
      <c r="I31" s="170">
        <f t="shared" si="2"/>
        <v>2682</v>
      </c>
    </row>
    <row r="32" spans="1:12" ht="26.25" x14ac:dyDescent="0.25">
      <c r="A32" s="162">
        <v>26</v>
      </c>
      <c r="B32" s="169" t="s">
        <v>144</v>
      </c>
      <c r="C32" s="162">
        <v>12</v>
      </c>
      <c r="D32" s="176" t="s">
        <v>145</v>
      </c>
      <c r="E32" s="167">
        <v>499</v>
      </c>
      <c r="F32" s="167">
        <f t="shared" si="0"/>
        <v>5988</v>
      </c>
      <c r="G32" s="168">
        <v>644</v>
      </c>
      <c r="H32" s="169">
        <f t="shared" si="1"/>
        <v>7728</v>
      </c>
      <c r="I32" s="170">
        <f t="shared" si="2"/>
        <v>1740</v>
      </c>
    </row>
    <row r="33" spans="1:12" x14ac:dyDescent="0.25">
      <c r="A33" s="162">
        <v>27</v>
      </c>
      <c r="B33" s="169" t="s">
        <v>146</v>
      </c>
      <c r="C33" s="162">
        <v>1</v>
      </c>
      <c r="D33" s="172" t="s">
        <v>147</v>
      </c>
      <c r="E33" s="167">
        <v>23946</v>
      </c>
      <c r="F33" s="167">
        <f t="shared" si="0"/>
        <v>23946</v>
      </c>
      <c r="G33" s="168">
        <v>33739</v>
      </c>
      <c r="H33" s="169">
        <f t="shared" si="1"/>
        <v>33739</v>
      </c>
      <c r="I33" s="170">
        <f t="shared" si="2"/>
        <v>9793</v>
      </c>
    </row>
    <row r="34" spans="1:12" x14ac:dyDescent="0.25">
      <c r="A34" s="162">
        <v>28</v>
      </c>
      <c r="B34" s="169" t="s">
        <v>894</v>
      </c>
      <c r="C34" s="162">
        <v>1</v>
      </c>
      <c r="D34" s="172" t="s">
        <v>523</v>
      </c>
      <c r="E34" s="167">
        <v>15722</v>
      </c>
      <c r="F34" s="167">
        <f t="shared" si="0"/>
        <v>15722</v>
      </c>
      <c r="G34" s="168">
        <v>16810</v>
      </c>
      <c r="H34" s="169">
        <f t="shared" si="1"/>
        <v>16810</v>
      </c>
      <c r="I34" s="170">
        <f>H34-F34</f>
        <v>1088</v>
      </c>
      <c r="L34" s="4"/>
    </row>
    <row r="35" spans="1:12" ht="105" x14ac:dyDescent="0.25">
      <c r="A35" s="162">
        <v>29</v>
      </c>
      <c r="B35" s="169" t="s">
        <v>895</v>
      </c>
      <c r="C35" s="162">
        <v>1</v>
      </c>
      <c r="D35" s="171" t="s">
        <v>896</v>
      </c>
      <c r="E35" s="167">
        <v>84990</v>
      </c>
      <c r="F35" s="167">
        <f t="shared" si="0"/>
        <v>84990</v>
      </c>
      <c r="G35" s="168">
        <v>40000</v>
      </c>
      <c r="H35" s="169">
        <f t="shared" si="1"/>
        <v>40000</v>
      </c>
      <c r="I35" s="170">
        <f t="shared" si="2"/>
        <v>-44990</v>
      </c>
    </row>
    <row r="36" spans="1:12" ht="26.25" x14ac:dyDescent="0.25">
      <c r="A36" s="162">
        <v>30</v>
      </c>
      <c r="B36" s="169" t="s">
        <v>897</v>
      </c>
      <c r="C36" s="162">
        <v>1</v>
      </c>
      <c r="D36" s="176" t="s">
        <v>153</v>
      </c>
      <c r="E36" s="167">
        <v>15225</v>
      </c>
      <c r="F36" s="167">
        <f t="shared" si="0"/>
        <v>15225</v>
      </c>
      <c r="G36" s="168">
        <v>40000</v>
      </c>
      <c r="H36" s="169">
        <f t="shared" si="1"/>
        <v>40000</v>
      </c>
      <c r="I36" s="170">
        <f t="shared" si="2"/>
        <v>24775</v>
      </c>
    </row>
    <row r="37" spans="1:12" ht="26.25" x14ac:dyDescent="0.25">
      <c r="A37" s="162">
        <v>31</v>
      </c>
      <c r="B37" s="169" t="s">
        <v>898</v>
      </c>
      <c r="C37" s="162">
        <v>1</v>
      </c>
      <c r="D37" s="176" t="s">
        <v>851</v>
      </c>
      <c r="E37" s="167">
        <v>22373</v>
      </c>
      <c r="F37" s="167">
        <f t="shared" si="0"/>
        <v>22373</v>
      </c>
      <c r="G37" s="168">
        <v>25761</v>
      </c>
      <c r="H37" s="169">
        <f t="shared" si="1"/>
        <v>25761</v>
      </c>
      <c r="I37" s="170">
        <f t="shared" si="2"/>
        <v>3388</v>
      </c>
    </row>
    <row r="38" spans="1:12" x14ac:dyDescent="0.25">
      <c r="A38" s="162">
        <v>32</v>
      </c>
      <c r="B38" s="169" t="s">
        <v>899</v>
      </c>
      <c r="C38" s="162">
        <v>1</v>
      </c>
      <c r="D38" s="177" t="s">
        <v>155</v>
      </c>
      <c r="E38" s="167">
        <v>37390</v>
      </c>
      <c r="F38" s="167">
        <f t="shared" si="0"/>
        <v>37390</v>
      </c>
      <c r="G38" s="168">
        <v>40000</v>
      </c>
      <c r="H38" s="169">
        <f t="shared" si="1"/>
        <v>40000</v>
      </c>
      <c r="I38" s="170">
        <f t="shared" si="2"/>
        <v>2610</v>
      </c>
    </row>
    <row r="39" spans="1:12" ht="30" x14ac:dyDescent="0.25">
      <c r="A39" s="162">
        <v>33</v>
      </c>
      <c r="B39" s="169" t="s">
        <v>900</v>
      </c>
      <c r="C39" s="162">
        <v>4</v>
      </c>
      <c r="D39" s="171" t="s">
        <v>157</v>
      </c>
      <c r="E39" s="168">
        <v>4249</v>
      </c>
      <c r="F39" s="167">
        <f t="shared" ref="F39:F56" si="3">C39*E39</f>
        <v>16996</v>
      </c>
      <c r="G39" s="168">
        <v>4249</v>
      </c>
      <c r="H39" s="169">
        <f t="shared" ref="H39:H56" si="4">C39*G39</f>
        <v>16996</v>
      </c>
      <c r="I39" s="170">
        <f t="shared" si="2"/>
        <v>0</v>
      </c>
      <c r="J39" s="76"/>
      <c r="L39" s="4"/>
    </row>
    <row r="40" spans="1:12" ht="30" x14ac:dyDescent="0.25">
      <c r="A40" s="162">
        <v>34</v>
      </c>
      <c r="B40" s="169" t="s">
        <v>158</v>
      </c>
      <c r="C40" s="162">
        <v>1</v>
      </c>
      <c r="D40" s="173" t="s">
        <v>159</v>
      </c>
      <c r="E40" s="167">
        <v>15362</v>
      </c>
      <c r="F40" s="167">
        <f t="shared" si="3"/>
        <v>15362</v>
      </c>
      <c r="G40" s="168">
        <v>22447</v>
      </c>
      <c r="H40" s="169">
        <f t="shared" si="4"/>
        <v>22447</v>
      </c>
      <c r="I40" s="170">
        <f t="shared" si="2"/>
        <v>7085</v>
      </c>
      <c r="L40" s="4"/>
    </row>
    <row r="41" spans="1:12" ht="45" x14ac:dyDescent="0.25">
      <c r="A41" s="162">
        <v>35</v>
      </c>
      <c r="B41" s="169" t="s">
        <v>901</v>
      </c>
      <c r="C41" s="162">
        <v>6</v>
      </c>
      <c r="D41" s="173" t="s">
        <v>161</v>
      </c>
      <c r="E41" s="167">
        <v>2220</v>
      </c>
      <c r="F41" s="167">
        <f t="shared" si="3"/>
        <v>13320</v>
      </c>
      <c r="G41" s="168">
        <v>6116</v>
      </c>
      <c r="H41" s="169">
        <f t="shared" si="4"/>
        <v>36696</v>
      </c>
      <c r="I41" s="170">
        <f t="shared" si="2"/>
        <v>23376</v>
      </c>
    </row>
    <row r="42" spans="1:12" ht="30" x14ac:dyDescent="0.25">
      <c r="A42" s="162">
        <v>36</v>
      </c>
      <c r="B42" s="169" t="s">
        <v>162</v>
      </c>
      <c r="C42" s="162">
        <v>4</v>
      </c>
      <c r="D42" s="173" t="s">
        <v>163</v>
      </c>
      <c r="E42" s="167">
        <v>7006</v>
      </c>
      <c r="F42" s="167">
        <f t="shared" si="3"/>
        <v>28024</v>
      </c>
      <c r="G42" s="168">
        <v>8384</v>
      </c>
      <c r="H42" s="169">
        <f t="shared" si="4"/>
        <v>33536</v>
      </c>
      <c r="I42" s="170">
        <f t="shared" si="2"/>
        <v>5512</v>
      </c>
    </row>
    <row r="43" spans="1:12" ht="30" x14ac:dyDescent="0.25">
      <c r="A43" s="162">
        <v>37</v>
      </c>
      <c r="B43" s="169" t="s">
        <v>164</v>
      </c>
      <c r="C43" s="162">
        <v>6</v>
      </c>
      <c r="D43" s="173" t="s">
        <v>165</v>
      </c>
      <c r="E43" s="167">
        <v>532</v>
      </c>
      <c r="F43" s="167">
        <f t="shared" si="3"/>
        <v>3192</v>
      </c>
      <c r="G43" s="168">
        <v>597</v>
      </c>
      <c r="H43" s="169">
        <f t="shared" si="4"/>
        <v>3582</v>
      </c>
      <c r="I43" s="170">
        <f t="shared" si="2"/>
        <v>390</v>
      </c>
    </row>
    <row r="44" spans="1:12" ht="45" x14ac:dyDescent="0.25">
      <c r="A44" s="162">
        <v>38</v>
      </c>
      <c r="B44" s="169" t="s">
        <v>166</v>
      </c>
      <c r="C44" s="162">
        <v>6</v>
      </c>
      <c r="D44" s="173" t="s">
        <v>167</v>
      </c>
      <c r="E44" s="167">
        <v>339</v>
      </c>
      <c r="F44" s="167">
        <f t="shared" si="3"/>
        <v>2034</v>
      </c>
      <c r="G44" s="168">
        <v>429</v>
      </c>
      <c r="H44" s="169">
        <f t="shared" si="4"/>
        <v>2574</v>
      </c>
      <c r="I44" s="170">
        <f t="shared" si="2"/>
        <v>540</v>
      </c>
    </row>
    <row r="45" spans="1:12" x14ac:dyDescent="0.25">
      <c r="A45" s="162">
        <v>39</v>
      </c>
      <c r="B45" s="169" t="s">
        <v>168</v>
      </c>
      <c r="C45" s="162">
        <v>1</v>
      </c>
      <c r="D45" s="177" t="s">
        <v>169</v>
      </c>
      <c r="E45" s="167">
        <v>20558</v>
      </c>
      <c r="F45" s="167">
        <f t="shared" si="3"/>
        <v>20558</v>
      </c>
      <c r="G45" s="168">
        <v>29037</v>
      </c>
      <c r="H45" s="169">
        <f t="shared" si="4"/>
        <v>29037</v>
      </c>
      <c r="I45" s="170">
        <f t="shared" si="2"/>
        <v>8479</v>
      </c>
    </row>
    <row r="46" spans="1:12" x14ac:dyDescent="0.25">
      <c r="A46" s="162">
        <v>40</v>
      </c>
      <c r="B46" s="169" t="s">
        <v>170</v>
      </c>
      <c r="C46" s="162">
        <v>2</v>
      </c>
      <c r="D46" s="172" t="s">
        <v>171</v>
      </c>
      <c r="E46" s="167">
        <v>4250</v>
      </c>
      <c r="F46" s="167">
        <f t="shared" si="3"/>
        <v>8500</v>
      </c>
      <c r="G46" s="168">
        <v>5974</v>
      </c>
      <c r="H46" s="169">
        <f t="shared" si="4"/>
        <v>11948</v>
      </c>
      <c r="I46" s="170">
        <f t="shared" si="2"/>
        <v>3448</v>
      </c>
      <c r="L46" s="4"/>
    </row>
    <row r="47" spans="1:12" x14ac:dyDescent="0.25">
      <c r="A47" s="162">
        <v>41</v>
      </c>
      <c r="B47" s="169" t="s">
        <v>172</v>
      </c>
      <c r="C47" s="162">
        <v>1</v>
      </c>
      <c r="D47" s="177" t="s">
        <v>173</v>
      </c>
      <c r="E47" s="167">
        <v>1200</v>
      </c>
      <c r="F47" s="167">
        <f t="shared" si="3"/>
        <v>1200</v>
      </c>
      <c r="G47" s="168">
        <v>2006</v>
      </c>
      <c r="H47" s="169">
        <f t="shared" si="4"/>
        <v>2006</v>
      </c>
      <c r="I47" s="170">
        <f t="shared" si="2"/>
        <v>806</v>
      </c>
      <c r="L47" s="4"/>
    </row>
    <row r="48" spans="1:12" x14ac:dyDescent="0.25">
      <c r="A48" s="162">
        <v>42</v>
      </c>
      <c r="B48" s="169" t="s">
        <v>174</v>
      </c>
      <c r="C48" s="162">
        <v>3</v>
      </c>
      <c r="D48" s="172" t="s">
        <v>175</v>
      </c>
      <c r="E48" s="167">
        <v>429</v>
      </c>
      <c r="F48" s="167">
        <f t="shared" si="3"/>
        <v>1287</v>
      </c>
      <c r="G48" s="168">
        <v>568</v>
      </c>
      <c r="H48" s="169">
        <f t="shared" si="4"/>
        <v>1704</v>
      </c>
      <c r="I48" s="170">
        <f t="shared" si="2"/>
        <v>417</v>
      </c>
      <c r="L48" s="4"/>
    </row>
    <row r="49" spans="1:12" ht="30" x14ac:dyDescent="0.25">
      <c r="A49" s="162">
        <v>43</v>
      </c>
      <c r="B49" s="169" t="s">
        <v>176</v>
      </c>
      <c r="C49" s="162">
        <v>4</v>
      </c>
      <c r="D49" s="173" t="s">
        <v>177</v>
      </c>
      <c r="E49" s="167">
        <v>249</v>
      </c>
      <c r="F49" s="167">
        <f t="shared" si="3"/>
        <v>996</v>
      </c>
      <c r="G49" s="168">
        <v>406</v>
      </c>
      <c r="H49" s="169">
        <f t="shared" si="4"/>
        <v>1624</v>
      </c>
      <c r="I49" s="170">
        <f t="shared" si="2"/>
        <v>628</v>
      </c>
      <c r="L49" s="4"/>
    </row>
    <row r="50" spans="1:12" ht="75" x14ac:dyDescent="0.25">
      <c r="A50" s="162">
        <v>44</v>
      </c>
      <c r="B50" s="169" t="s">
        <v>178</v>
      </c>
      <c r="C50" s="162">
        <v>2</v>
      </c>
      <c r="D50" s="173" t="s">
        <v>179</v>
      </c>
      <c r="E50" s="167">
        <v>1190</v>
      </c>
      <c r="F50" s="167">
        <f t="shared" si="3"/>
        <v>2380</v>
      </c>
      <c r="G50" s="168">
        <v>1523</v>
      </c>
      <c r="H50" s="169">
        <f t="shared" si="4"/>
        <v>3046</v>
      </c>
      <c r="I50" s="170">
        <f t="shared" si="2"/>
        <v>666</v>
      </c>
      <c r="L50" s="4"/>
    </row>
    <row r="51" spans="1:12" ht="26.25" x14ac:dyDescent="0.25">
      <c r="A51" s="162">
        <v>45</v>
      </c>
      <c r="B51" s="169" t="s">
        <v>180</v>
      </c>
      <c r="C51" s="162">
        <v>1</v>
      </c>
      <c r="D51" s="176" t="s">
        <v>181</v>
      </c>
      <c r="E51" s="167">
        <v>3199</v>
      </c>
      <c r="F51" s="167">
        <f t="shared" si="3"/>
        <v>3199</v>
      </c>
      <c r="G51" s="168">
        <v>3441</v>
      </c>
      <c r="H51" s="169">
        <f t="shared" si="4"/>
        <v>3441</v>
      </c>
      <c r="I51" s="170">
        <f t="shared" si="2"/>
        <v>242</v>
      </c>
      <c r="L51" s="4"/>
    </row>
    <row r="52" spans="1:12" ht="90" x14ac:dyDescent="0.25">
      <c r="A52" s="162">
        <v>46</v>
      </c>
      <c r="B52" s="169" t="s">
        <v>182</v>
      </c>
      <c r="C52" s="162">
        <v>5</v>
      </c>
      <c r="D52" s="176" t="s">
        <v>183</v>
      </c>
      <c r="E52" s="167">
        <v>1490</v>
      </c>
      <c r="F52" s="167">
        <f t="shared" si="3"/>
        <v>7450</v>
      </c>
      <c r="G52" s="168">
        <v>1623</v>
      </c>
      <c r="H52" s="169">
        <f t="shared" si="4"/>
        <v>8115</v>
      </c>
      <c r="I52" s="170">
        <f t="shared" si="2"/>
        <v>665</v>
      </c>
      <c r="L52" s="4"/>
    </row>
    <row r="53" spans="1:12" ht="39" x14ac:dyDescent="0.25">
      <c r="A53" s="162">
        <v>47</v>
      </c>
      <c r="B53" s="169" t="s">
        <v>184</v>
      </c>
      <c r="C53" s="162">
        <v>5</v>
      </c>
      <c r="D53" s="176" t="s">
        <v>185</v>
      </c>
      <c r="E53" s="167">
        <v>185</v>
      </c>
      <c r="F53" s="167">
        <f t="shared" si="3"/>
        <v>925</v>
      </c>
      <c r="G53" s="168">
        <v>324</v>
      </c>
      <c r="H53" s="169">
        <f t="shared" si="4"/>
        <v>1620</v>
      </c>
      <c r="I53" s="170">
        <f t="shared" si="2"/>
        <v>695</v>
      </c>
      <c r="L53" s="4"/>
    </row>
    <row r="54" spans="1:12" x14ac:dyDescent="0.25">
      <c r="A54" s="162">
        <v>48</v>
      </c>
      <c r="B54" s="175" t="s">
        <v>186</v>
      </c>
      <c r="C54" s="175">
        <v>1</v>
      </c>
      <c r="D54" s="178" t="s">
        <v>187</v>
      </c>
      <c r="E54" s="167">
        <v>23990</v>
      </c>
      <c r="F54" s="167">
        <f t="shared" si="3"/>
        <v>23990</v>
      </c>
      <c r="G54" s="168">
        <v>30296</v>
      </c>
      <c r="H54" s="169">
        <f t="shared" si="4"/>
        <v>30296</v>
      </c>
      <c r="I54" s="170">
        <f t="shared" si="2"/>
        <v>6306</v>
      </c>
      <c r="L54" s="4"/>
    </row>
    <row r="55" spans="1:12" x14ac:dyDescent="0.25">
      <c r="A55" s="162">
        <v>49</v>
      </c>
      <c r="B55" s="175" t="s">
        <v>902</v>
      </c>
      <c r="C55" s="175">
        <v>1</v>
      </c>
      <c r="D55" s="178" t="s">
        <v>722</v>
      </c>
      <c r="E55" s="167">
        <v>7799</v>
      </c>
      <c r="F55" s="167">
        <f t="shared" si="3"/>
        <v>7799</v>
      </c>
      <c r="G55" s="168">
        <v>10786</v>
      </c>
      <c r="H55" s="169">
        <f t="shared" si="4"/>
        <v>10786</v>
      </c>
      <c r="I55" s="170">
        <f t="shared" ref="I55:I56" si="5">H55-F55</f>
        <v>2987</v>
      </c>
      <c r="L55" s="4"/>
    </row>
    <row r="56" spans="1:12" ht="90" x14ac:dyDescent="0.25">
      <c r="A56" s="162">
        <v>50</v>
      </c>
      <c r="B56" s="169" t="s">
        <v>903</v>
      </c>
      <c r="C56" s="162">
        <v>1</v>
      </c>
      <c r="D56" s="173" t="s">
        <v>856</v>
      </c>
      <c r="E56" s="167">
        <v>2232</v>
      </c>
      <c r="F56" s="167">
        <f t="shared" si="3"/>
        <v>2232</v>
      </c>
      <c r="G56" s="168">
        <v>3498</v>
      </c>
      <c r="H56" s="169">
        <f t="shared" si="4"/>
        <v>3498</v>
      </c>
      <c r="I56" s="170">
        <f t="shared" si="5"/>
        <v>1266</v>
      </c>
      <c r="L56" s="4"/>
    </row>
    <row r="57" spans="1:12" x14ac:dyDescent="0.25">
      <c r="D57" s="2"/>
      <c r="F57" s="141">
        <f>SUM(F7:F56)</f>
        <v>957895</v>
      </c>
      <c r="G57" s="141"/>
      <c r="H57" s="141">
        <f>SUM(H7:H56)</f>
        <v>1035072</v>
      </c>
      <c r="I57" s="161">
        <f>SUMIF(I7:I55,"&gt;0")</f>
        <v>239716</v>
      </c>
      <c r="K57" s="5"/>
    </row>
    <row r="58" spans="1:12" x14ac:dyDescent="0.25">
      <c r="D58" s="2"/>
      <c r="I58" s="161">
        <f>SUMIF(I7:I55,"&lt;0")</f>
        <v>-163805</v>
      </c>
    </row>
    <row r="59" spans="1:12" x14ac:dyDescent="0.25">
      <c r="I59" s="161">
        <f>SUM(I57:I58)</f>
        <v>75911</v>
      </c>
    </row>
    <row r="65" spans="12:12" x14ac:dyDescent="0.25">
      <c r="L65" s="4"/>
    </row>
    <row r="66" spans="12:12" x14ac:dyDescent="0.25">
      <c r="L66" s="4"/>
    </row>
    <row r="69" spans="12:12" x14ac:dyDescent="0.25">
      <c r="L69" s="4"/>
    </row>
    <row r="71" spans="12:12" x14ac:dyDescent="0.25">
      <c r="L71" s="4"/>
    </row>
    <row r="72" spans="12:12" x14ac:dyDescent="0.25">
      <c r="L72" s="4"/>
    </row>
  </sheetData>
  <autoFilter ref="A6:F56" xr:uid="{B41587AD-B17E-4432-8EAC-10FA16FFF47F}">
    <sortState xmlns:xlrd2="http://schemas.microsoft.com/office/spreadsheetml/2017/richdata2" ref="A7:F57">
      <sortCondition ref="A6:A56"/>
    </sortState>
  </autoFilter>
  <conditionalFormatting sqref="I7:I56">
    <cfRule type="cellIs" dxfId="1" priority="1" operator="lessThan">
      <formula>0</formula>
    </cfRule>
    <cfRule type="cellIs" dxfId="0" priority="2" operator="greaterThan">
      <formula>0</formula>
    </cfRule>
  </conditionalFormatting>
  <hyperlinks>
    <hyperlink ref="D13" r:id="rId1" xr:uid="{48645271-B917-46A4-A0A1-FE8468538F24}"/>
    <hyperlink ref="D33" r:id="rId2" xr:uid="{BD571629-1DE7-4112-837A-D979C14B4853}"/>
    <hyperlink ref="D14" r:id="rId3" location="popis" xr:uid="{FF8037F7-9A0B-4CE2-8942-A56EFF96F148}"/>
    <hyperlink ref="D21" r:id="rId4" xr:uid="{490FDCFD-BF6E-4568-95BB-283113F49081}"/>
    <hyperlink ref="D23" r:id="rId5" xr:uid="{2E60C42A-93F5-4A86-BA73-5CF963CC4CFE}"/>
    <hyperlink ref="D38" r:id="rId6" xr:uid="{DBCC3CBC-712F-4A50-8D59-41AF8B79D3CB}"/>
    <hyperlink ref="D15" r:id="rId7" xr:uid="{AC48D83A-6588-45D7-829B-EB6AFF78A409}"/>
    <hyperlink ref="D46" r:id="rId8" xr:uid="{CDC91476-D172-4D05-9652-FF8FA64AA14D}"/>
    <hyperlink ref="D16" r:id="rId9" xr:uid="{966A9DAA-138C-4CF1-BBEB-E5D2DF69DED0}"/>
    <hyperlink ref="D17" r:id="rId10" xr:uid="{0CD3D03D-C076-4ABC-8856-3AB794280A8A}"/>
    <hyperlink ref="D30" r:id="rId11" xr:uid="{FA6A2D5F-256C-46F0-9BCC-AEF67F1C4751}"/>
    <hyperlink ref="D34" r:id="rId12" display="https://www.ebay.com/itm/404485061166?var=674451636396&amp;_trkparms=amclksrc%3DITM%26aid%3D1110006%26algo%3DHOMESPLICE.SIM%26ao%3D1%26asc%3D255579%26meid%3D8c364aedd0f84bf2bdb657801b2e9191%26pid%3D101195%26rk%3D4%26rkt%3D12%26sd%3D285293997803%26itm%3D674451636396%26pmt%3D1%26noa%3D0%26pg%3D4429486%26algv%3DSimplAMLv11WebTrimmedV3MskuWithLambda85KnnRecallV1V2V4ItemNrtInQueryAndCassiniVisualRankerAndBertRecallWithVMEV3CPCAuto&amp;_trksid=p4429486.c101195.m1851&amp;amdata=cksum%3A4044850611668c364aedd0f84bf2bdb657801b2e9191%7Cenc%3AAQAIAAABUObhgc4Nk8%252BdtAwOww4FKLaj%252FQ5qqgDlQCuqZA43WcPFUWDERCUugbbOk7XQv0JXlBfqCg2xKF3WcPghxGMFw2oSlXvfExEaMYr7I7LmrHcP6czY1wIMt0ORyKiCWt95xldincyyBx3g%252BNDW%252B%252FhWUgTaBhK6xAm%252BJIbCOMehu%252Bdw4m17pzn5FSnOTy01Um9b3uTtVPnZInoZTr%252BGbz8NYStzqHsgXvuiTdmwmG1pAEWG5kn1PZJlGgKqW3wPu4YUtYauHD7DEsGSRLqeDRjijDH4eSUwoQA6zoqH1L1HlYMMYEVZsHfXUBRSZounOxOHMg5w1DmT9%252Bei4Brq3gFGQzwEt4UpNw9PhR0pqgjtenJIs4TUlxaxnA4OCH5io1ZUU9kNjpzZwisBIy5y6fXXDqh8Z0XjzxksHJi1siZO%252FlV0EZq4tzbsBtmHo0hBvvUXpw%253D%253D%7Campid%3APL_CLK%7Cclp%3A4429486" xr:uid="{08D221EA-0B69-4DA6-95A1-75940F8B8874}"/>
    <hyperlink ref="D47" r:id="rId13" xr:uid="{B61D5FDD-D011-4EF6-B789-DF665BC97257}"/>
    <hyperlink ref="D11" r:id="rId14" xr:uid="{E1232631-977D-48C7-82BB-3EE195AA5CA0}"/>
    <hyperlink ref="D10" r:id="rId15" xr:uid="{77A9A6EF-7C1F-4E21-B8C7-549A3FCACD72}"/>
    <hyperlink ref="D29" r:id="rId16" xr:uid="{B8B1D09E-655B-45CC-8B5B-7D740A8F64B4}"/>
    <hyperlink ref="D35" r:id="rId17" xr:uid="{BB558E3C-B684-4140-9614-93DAFC98F915}"/>
    <hyperlink ref="D39" r:id="rId18" xr:uid="{0C71F551-860E-4439-A4EE-687A285C28B7}"/>
    <hyperlink ref="D41" r:id="rId19" xr:uid="{5915B550-2558-49A8-9F6C-0670E24F22F9}"/>
    <hyperlink ref="D42" r:id="rId20" xr:uid="{E8105308-6A65-4AA7-B7D1-823592E3EBC6}"/>
    <hyperlink ref="D43" r:id="rId21" xr:uid="{BB32ED43-F32E-494A-884E-46692315CEF4}"/>
    <hyperlink ref="D44" r:id="rId22" xr:uid="{C2837945-88DE-4FF0-861B-8A08387DEAD2}"/>
    <hyperlink ref="D45" r:id="rId23" xr:uid="{7E371CE0-BE5E-4BB1-8395-C4E58825B22B}"/>
    <hyperlink ref="D49" r:id="rId24" xr:uid="{91DA8537-82EB-4D39-BB02-69D23A63AB5E}"/>
    <hyperlink ref="D50" r:id="rId25" xr:uid="{DEFFC241-3E8C-47FD-AC02-1804C79C4814}"/>
    <hyperlink ref="D9" r:id="rId26" xr:uid="{3AF4234A-CAF5-46CB-8CEC-474C5FB10017}"/>
    <hyperlink ref="D12" r:id="rId27" location="section-parameters" xr:uid="{DB6E01C0-9C00-4B5D-93B5-0DC9D21D1D1B}"/>
    <hyperlink ref="D18" r:id="rId28" xr:uid="{35806047-6F1D-4930-A96D-AF2E335B4779}"/>
    <hyperlink ref="D8" r:id="rId29" xr:uid="{4DCE3EC9-23B5-4A32-ADA1-4F84288EBA43}"/>
    <hyperlink ref="D7" r:id="rId30" xr:uid="{C266F944-BBCD-45CF-8E53-183349C1B8A3}"/>
    <hyperlink ref="D19" r:id="rId31" xr:uid="{B5BDBE6E-636E-481D-8A5C-DFEFB30759B5}"/>
    <hyperlink ref="D27" r:id="rId32" xr:uid="{559758D9-266F-4B34-A01E-DAE6CE047FC6}"/>
    <hyperlink ref="D54" r:id="rId33" xr:uid="{B87BB30A-A03C-4E20-9E19-EBE793BF4AC0}"/>
    <hyperlink ref="D26" r:id="rId34" xr:uid="{3CF51F69-7DA9-48F3-A2E2-AF53B940E0F7}"/>
    <hyperlink ref="D55" r:id="rId35" xr:uid="{B7651419-F4F6-473F-9D1A-DD43CEE50930}"/>
    <hyperlink ref="D56" r:id="rId36" xr:uid="{DC67275B-80EA-4AD1-B01E-FACD71C58030}"/>
  </hyperlinks>
  <pageMargins left="0.7" right="0.7" top="0.75" bottom="0.75" header="0.3" footer="0.3"/>
  <pageSetup paperSize="9" orientation="portrait" r:id="rId37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b70ef86-ed8d-4cfc-8ccf-fd895451f53b">
      <Terms xmlns="http://schemas.microsoft.com/office/infopath/2007/PartnerControls"/>
    </lcf76f155ced4ddcb4097134ff3c332f>
    <TaxCatchAll xmlns="8a1c2036-36f5-4773-a353-a11a7cdf52ae" xsi:nil="true"/>
    <SharedWithUsers xmlns="8a1c2036-36f5-4773-a353-a11a7cdf52ae">
      <UserInfo>
        <DisplayName>SharingLinks.3f506ae3-0b03-4a91-8923-30757170a359.OrganizationEdit.5cb7c94b-0895-4efa-8b3d-30994b624d4d</DisplayName>
        <AccountId>112</AccountId>
        <AccountType/>
      </UserInfo>
      <UserInfo>
        <DisplayName>SharingLinks.e5634c5c-223d-4838-a8f8-a84c665629b4.AnonymousEdit.a38b1a4a-690c-47f3-80f1-10e3755e4397</DisplayName>
        <AccountId>325</AccountId>
        <AccountType/>
      </UserInfo>
      <UserInfo>
        <DisplayName>Bařáková Šárka</DisplayName>
        <AccountId>1642</AccountId>
        <AccountType/>
      </UserInfo>
    </SharedWithUsers>
    <Objemsmlouvy_x0028_v_x010d_etn_x011b_DPH_x0029_ xmlns="2b70ef86-ed8d-4cfc-8ccf-fd895451f53b" xsi:nil="true"/>
    <N_x00e1_zevspole_x010d_nosti xmlns="2b70ef86-ed8d-4cfc-8ccf-fd895451f53b" xsi:nil="true"/>
    <I_x010c_O xmlns="2b70ef86-ed8d-4cfc-8ccf-fd895451f53b" xsi:nil="true"/>
    <_x010c__x00ed_slojednac_x00ed_ xmlns="2b70ef86-ed8d-4cfc-8ccf-fd895451f53b" xsi:nil="true"/>
    <Typsmlouvy xmlns="2b70ef86-ed8d-4cfc-8ccf-fd895451f53b" xsi:nil="true"/>
    <Pozn_x00e1_mka xmlns="2b70ef86-ed8d-4cfc-8ccf-fd895451f53b" xsi:nil="true"/>
    <Platnostod xmlns="2b70ef86-ed8d-4cfc-8ccf-fd895451f53b" xsi:nil="true"/>
    <Platnostdo xmlns="2b70ef86-ed8d-4cfc-8ccf-fd895451f53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50A84ED804C7446910AF21769B72F1C" ma:contentTypeVersion="25" ma:contentTypeDescription="Vytvoří nový dokument" ma:contentTypeScope="" ma:versionID="da423db0a1f1fa52ba63190e028ea940">
  <xsd:schema xmlns:xsd="http://www.w3.org/2001/XMLSchema" xmlns:xs="http://www.w3.org/2001/XMLSchema" xmlns:p="http://schemas.microsoft.com/office/2006/metadata/properties" xmlns:ns2="2b70ef86-ed8d-4cfc-8ccf-fd895451f53b" xmlns:ns3="8a1c2036-36f5-4773-a353-a11a7cdf52ae" targetNamespace="http://schemas.microsoft.com/office/2006/metadata/properties" ma:root="true" ma:fieldsID="cbc3ec90e1e84d2ba7be82f203ba4e15" ns2:_="" ns3:_="">
    <xsd:import namespace="2b70ef86-ed8d-4cfc-8ccf-fd895451f53b"/>
    <xsd:import namespace="8a1c2036-36f5-4773-a353-a11a7cdf52a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_x010c__x00ed_slojednac_x00ed_" minOccurs="0"/>
                <xsd:element ref="ns2:Typsmlouvy" minOccurs="0"/>
                <xsd:element ref="ns2:Platnostod" minOccurs="0"/>
                <xsd:element ref="ns2:Platnostdo" minOccurs="0"/>
                <xsd:element ref="ns2:N_x00e1_zevspole_x010d_nosti" minOccurs="0"/>
                <xsd:element ref="ns2:Pozn_x00e1_mka" minOccurs="0"/>
                <xsd:element ref="ns2:Objemsmlouvy_x0028_v_x010d_etn_x011b_DPH_x0029_" minOccurs="0"/>
                <xsd:element ref="ns2:I_x010c_O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0ef86-ed8d-4cfc-8ccf-fd895451f5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GenerationTime" ma:index="1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_x010c__x00ed_slojednac_x00ed_" ma:index="19" nillable="true" ma:displayName="Číslo jednací" ma:format="Dropdown" ma:internalName="_x010c__x00ed_slojednac_x00ed_">
      <xsd:simpleType>
        <xsd:restriction base="dms:Text">
          <xsd:maxLength value="255"/>
        </xsd:restriction>
      </xsd:simpleType>
    </xsd:element>
    <xsd:element name="Typsmlouvy" ma:index="20" nillable="true" ma:displayName="Typ smlouvy" ma:format="Dropdown" ma:internalName="Typsmlouvy">
      <xsd:simpleType>
        <xsd:restriction base="dms:Note">
          <xsd:maxLength value="255"/>
        </xsd:restriction>
      </xsd:simpleType>
    </xsd:element>
    <xsd:element name="Platnostod" ma:index="21" nillable="true" ma:displayName="Platnost od" ma:format="DateOnly" ma:internalName="Platnostod">
      <xsd:simpleType>
        <xsd:restriction base="dms:DateTime"/>
      </xsd:simpleType>
    </xsd:element>
    <xsd:element name="Platnostdo" ma:index="22" nillable="true" ma:displayName="Platnost do" ma:format="DateOnly" ma:internalName="Platnostdo">
      <xsd:simpleType>
        <xsd:restriction base="dms:DateTime"/>
      </xsd:simpleType>
    </xsd:element>
    <xsd:element name="N_x00e1_zevspole_x010d_nosti" ma:index="23" nillable="true" ma:displayName="Název společnosti" ma:format="Dropdown" ma:internalName="N_x00e1_zevspole_x010d_nosti">
      <xsd:simpleType>
        <xsd:restriction base="dms:Note">
          <xsd:maxLength value="255"/>
        </xsd:restriction>
      </xsd:simpleType>
    </xsd:element>
    <xsd:element name="Pozn_x00e1_mka" ma:index="24" nillable="true" ma:displayName="Poznámka" ma:format="Dropdown" ma:internalName="Pozn_x00e1_mka">
      <xsd:simpleType>
        <xsd:restriction base="dms:Note">
          <xsd:maxLength value="255"/>
        </xsd:restriction>
      </xsd:simpleType>
    </xsd:element>
    <xsd:element name="Objemsmlouvy_x0028_v_x010d_etn_x011b_DPH_x0029_" ma:index="25" nillable="true" ma:displayName="Objem smlouvy (včetně DPH)" ma:decimals="2" ma:format="Dropdown" ma:internalName="Objemsmlouvy_x0028_v_x010d_etn_x011b_DPH_x0029_" ma:percentage="FALSE">
      <xsd:simpleType>
        <xsd:restriction base="dms:Number"/>
      </xsd:simpleType>
    </xsd:element>
    <xsd:element name="I_x010c_O" ma:index="26" nillable="true" ma:displayName="IČO" ma:format="Dropdown" ma:internalName="I_x010c_O">
      <xsd:simpleType>
        <xsd:restriction base="dms:Text">
          <xsd:maxLength value="255"/>
        </xsd:restriction>
      </xsd:simpleType>
    </xsd:element>
    <xsd:element name="lcf76f155ced4ddcb4097134ff3c332f" ma:index="28" nillable="true" ma:taxonomy="true" ma:internalName="lcf76f155ced4ddcb4097134ff3c332f" ma:taxonomyFieldName="MediaServiceImageTags" ma:displayName="Značky obrázků" ma:readOnly="false" ma:fieldId="{5cf76f15-5ced-4ddc-b409-7134ff3c332f}" ma:taxonomyMulti="true" ma:sspId="27dd16fa-df82-42a5-acbd-34776075af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3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1c2036-36f5-4773-a353-a11a7cdf52ae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9" nillable="true" ma:displayName="Taxonomy Catch All Column" ma:hidden="true" ma:list="{f4e814c0-3334-4739-9a4c-351d493d45ff}" ma:internalName="TaxCatchAll" ma:showField="CatchAllData" ma:web="8a1c2036-36f5-4773-a353-a11a7cdf52a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9C079E-2646-42D4-834B-F71B646A14AE}">
  <ds:schemaRefs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8a1c2036-36f5-4773-a353-a11a7cdf52ae"/>
    <ds:schemaRef ds:uri="2b70ef86-ed8d-4cfc-8ccf-fd895451f53b"/>
    <ds:schemaRef ds:uri="http://purl.org/dc/elements/1.1/"/>
    <ds:schemaRef ds:uri="http://schemas.microsoft.com/office/2006/metadata/propertie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C25219-0D88-46F1-9792-61550928C03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0ef86-ed8d-4cfc-8ccf-fd895451f53b"/>
    <ds:schemaRef ds:uri="8a1c2036-36f5-4773-a353-a11a7cdf52a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D0C7E7-43E7-4379-9E2B-000CB3DA68B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4</vt:i4>
      </vt:variant>
    </vt:vector>
  </HeadingPairs>
  <TitlesOfParts>
    <vt:vector size="14" baseType="lpstr">
      <vt:lpstr>SW</vt:lpstr>
      <vt:lpstr>HW</vt:lpstr>
      <vt:lpstr>HW pro kraje - mini</vt:lpstr>
      <vt:lpstr>Parametry HW </vt:lpstr>
      <vt:lpstr>HW pro kraje - bylo by fajn</vt:lpstr>
      <vt:lpstr>Parametry HW (kraje)</vt:lpstr>
      <vt:lpstr>Parametry HW  do 40k - odkazy</vt:lpstr>
      <vt:lpstr>Parametry HW (kraje) (2)</vt:lpstr>
      <vt:lpstr>HW realné položky</vt:lpstr>
      <vt:lpstr>Cena</vt:lpstr>
      <vt:lpstr>'Parametry HW '!Oblast_tisku</vt:lpstr>
      <vt:lpstr>'Parametry HW  do 40k - odkazy'!Oblast_tisku</vt:lpstr>
      <vt:lpstr>'Parametry HW (kraje)'!Oblast_tisku</vt:lpstr>
      <vt:lpstr>'Parametry HW (kraje) (2)'!Oblast_tisku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andre</dc:creator>
  <cp:keywords/>
  <dc:description/>
  <cp:lastModifiedBy>Matoušková Andrea</cp:lastModifiedBy>
  <cp:revision/>
  <cp:lastPrinted>2023-12-12T11:37:25Z</cp:lastPrinted>
  <dcterms:created xsi:type="dcterms:W3CDTF">2023-05-26T11:27:32Z</dcterms:created>
  <dcterms:modified xsi:type="dcterms:W3CDTF">2024-01-25T10:00:23Z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0x010100C50A84ED804C7446910AF21769B72F1C</vt:lpwstr>
  </property>
  <property fmtid="{D5CDD505-2E9C-101B-9397-08002B2CF9AE}" pid="3" name="MediaServiceImageTags">
    <vt:lpwstr/>
  </property>
  <property fmtid="{D5CDD505-2E9C-101B-9397-08002B2CF9AE}" pid="4" name="MSIP_Label_353c5f55-d967-4112-b692-2d91647f90be_Enabled">
    <vt:lpwstr>true</vt:lpwstr>
  </property>
  <property fmtid="{D5CDD505-2E9C-101B-9397-08002B2CF9AE}" pid="5" name="MSIP_Label_353c5f55-d967-4112-b692-2d91647f90be_SetDate">
    <vt:lpwstr>2023-11-30T04:11:26Z</vt:lpwstr>
  </property>
  <property fmtid="{D5CDD505-2E9C-101B-9397-08002B2CF9AE}" pid="6" name="MSIP_Label_353c5f55-d967-4112-b692-2d91647f90be_Method">
    <vt:lpwstr>Privileged</vt:lpwstr>
  </property>
  <property fmtid="{D5CDD505-2E9C-101B-9397-08002B2CF9AE}" pid="7" name="MSIP_Label_353c5f55-d967-4112-b692-2d91647f90be_Name">
    <vt:lpwstr>L00007</vt:lpwstr>
  </property>
  <property fmtid="{D5CDD505-2E9C-101B-9397-08002B2CF9AE}" pid="8" name="MSIP_Label_353c5f55-d967-4112-b692-2d91647f90be_SiteId">
    <vt:lpwstr>b233f9e1-5599-4693-9cef-38858fe25406</vt:lpwstr>
  </property>
  <property fmtid="{D5CDD505-2E9C-101B-9397-08002B2CF9AE}" pid="9" name="MSIP_Label_353c5f55-d967-4112-b692-2d91647f90be_ActionId">
    <vt:lpwstr>22fb0469-b0f8-49c4-8419-7dc859eda926</vt:lpwstr>
  </property>
  <property fmtid="{D5CDD505-2E9C-101B-9397-08002B2CF9AE}" pid="10" name="MSIP_Label_353c5f55-d967-4112-b692-2d91647f90be_ContentBits">
    <vt:lpwstr>0</vt:lpwstr>
  </property>
  <property fmtid="{D5CDD505-2E9C-101B-9397-08002B2CF9AE}" pid="11" name="DocumentClasification">
    <vt:lpwstr>Veřejné</vt:lpwstr>
  </property>
  <property fmtid="{D5CDD505-2E9C-101B-9397-08002B2CF9AE}" pid="12" name="CEZ_DLP">
    <vt:lpwstr>CEZ:CEZ-DGR:D</vt:lpwstr>
  </property>
  <property fmtid="{D5CDD505-2E9C-101B-9397-08002B2CF9AE}" pid="13" name="CEZ_MIPLabelName">
    <vt:lpwstr>Public-CEZ-DGR</vt:lpwstr>
  </property>
</Properties>
</file>