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VYROBA\ZAKÁZKY\Zakázky 2023\8._Roman Hřebík\8000823_PD Kotelny Trnovany\"/>
    </mc:Choice>
  </mc:AlternateContent>
  <bookViews>
    <workbookView xWindow="0" yWindow="0" windowWidth="0" windowHeight="0"/>
  </bookViews>
  <sheets>
    <sheet name="Rekapitulace stavby" sheetId="1" r:id="rId1"/>
    <sheet name="SO 01A - Kotelna" sheetId="2" r:id="rId2"/>
    <sheet name="SO 01B - SPC alternativní..." sheetId="3" r:id="rId3"/>
    <sheet name="SO 01C - MaR" sheetId="4" r:id="rId4"/>
    <sheet name="SO 02A - Kotelna" sheetId="5" r:id="rId5"/>
    <sheet name="SO 02C - MaR" sheetId="6" r:id="rId6"/>
    <sheet name="SO 03A - Kotelna" sheetId="7" r:id="rId7"/>
    <sheet name="SO 03C - MaR" sheetId="8" r:id="rId8"/>
    <sheet name="SO 04A - Kotelna" sheetId="9" r:id="rId9"/>
    <sheet name="DM - Drobný majetek" sheetId="10" r:id="rId10"/>
    <sheet name="VRN - Vedlejší rozpočtové..." sheetId="11" r:id="rId11"/>
  </sheets>
  <definedNames>
    <definedName name="_xlnm.Print_Area" localSheetId="0">'Rekapitulace stavby'!$D$4:$AO$76,'Rekapitulace stavby'!$C$82:$AQ$116</definedName>
    <definedName name="_xlnm.Print_Titles" localSheetId="0">'Rekapitulace stavby'!$92:$92</definedName>
    <definedName name="_xlnm._FilterDatabase" localSheetId="1" hidden="1">'SO 01A - Kotelna'!$C$155:$K$480</definedName>
    <definedName name="_xlnm.Print_Area" localSheetId="1">'SO 01A - Kotelna'!$C$4:$J$76,'SO 01A - Kotelna'!$C$82:$J$135,'SO 01A - Kotelna'!$C$141:$J$480</definedName>
    <definedName name="_xlnm.Print_Titles" localSheetId="1">'SO 01A - Kotelna'!$155:$155</definedName>
    <definedName name="_xlnm._FilterDatabase" localSheetId="2" hidden="1">'SO 01B - SPC alternativní...'!$C$139:$K$205</definedName>
    <definedName name="_xlnm.Print_Area" localSheetId="2">'SO 01B - SPC alternativní...'!$C$4:$J$76,'SO 01B - SPC alternativní...'!$C$82:$J$119,'SO 01B - SPC alternativní...'!$C$125:$J$205</definedName>
    <definedName name="_xlnm.Print_Titles" localSheetId="2">'SO 01B - SPC alternativní...'!$139:$139</definedName>
    <definedName name="_xlnm._FilterDatabase" localSheetId="3" hidden="1">'SO 01C - MaR'!$C$134:$K$204</definedName>
    <definedName name="_xlnm.Print_Area" localSheetId="3">'SO 01C - MaR'!$C$4:$J$76,'SO 01C - MaR'!$C$82:$J$114,'SO 01C - MaR'!$C$120:$J$204</definedName>
    <definedName name="_xlnm.Print_Titles" localSheetId="3">'SO 01C - MaR'!$134:$134</definedName>
    <definedName name="_xlnm._FilterDatabase" localSheetId="4" hidden="1">'SO 02A - Kotelna'!$C$156:$K$523</definedName>
    <definedName name="_xlnm.Print_Area" localSheetId="4">'SO 02A - Kotelna'!$C$4:$J$76,'SO 02A - Kotelna'!$C$82:$J$136,'SO 02A - Kotelna'!$C$142:$J$523</definedName>
    <definedName name="_xlnm.Print_Titles" localSheetId="4">'SO 02A - Kotelna'!$156:$156</definedName>
    <definedName name="_xlnm._FilterDatabase" localSheetId="5" hidden="1">'SO 02C - MaR'!$C$134:$K$202</definedName>
    <definedName name="_xlnm.Print_Area" localSheetId="5">'SO 02C - MaR'!$C$4:$J$76,'SO 02C - MaR'!$C$82:$J$114,'SO 02C - MaR'!$C$120:$J$202</definedName>
    <definedName name="_xlnm.Print_Titles" localSheetId="5">'SO 02C - MaR'!$134:$134</definedName>
    <definedName name="_xlnm._FilterDatabase" localSheetId="6" hidden="1">'SO 03A - Kotelna'!$C$154:$K$393</definedName>
    <definedName name="_xlnm.Print_Area" localSheetId="6">'SO 03A - Kotelna'!$C$4:$J$76,'SO 03A - Kotelna'!$C$82:$J$134,'SO 03A - Kotelna'!$C$140:$J$393</definedName>
    <definedName name="_xlnm.Print_Titles" localSheetId="6">'SO 03A - Kotelna'!$154:$154</definedName>
    <definedName name="_xlnm._FilterDatabase" localSheetId="7" hidden="1">'SO 03C - MaR'!$C$134:$K$200</definedName>
    <definedName name="_xlnm.Print_Area" localSheetId="7">'SO 03C - MaR'!$C$4:$J$76,'SO 03C - MaR'!$C$82:$J$114,'SO 03C - MaR'!$C$120:$J$200</definedName>
    <definedName name="_xlnm.Print_Titles" localSheetId="7">'SO 03C - MaR'!$134:$134</definedName>
    <definedName name="_xlnm._FilterDatabase" localSheetId="8" hidden="1">'SO 04A - Kotelna'!$C$155:$K$370</definedName>
    <definedName name="_xlnm.Print_Area" localSheetId="8">'SO 04A - Kotelna'!$C$4:$J$76,'SO 04A - Kotelna'!$C$82:$J$135,'SO 04A - Kotelna'!$C$141:$J$370</definedName>
    <definedName name="_xlnm.Print_Titles" localSheetId="8">'SO 04A - Kotelna'!$155:$155</definedName>
    <definedName name="_xlnm._FilterDatabase" localSheetId="9" hidden="1">'DM - Drobný majetek'!$C$127:$K$136</definedName>
    <definedName name="_xlnm.Print_Area" localSheetId="9">'DM - Drobný majetek'!$C$4:$J$76,'DM - Drobný majetek'!$C$82:$J$109,'DM - Drobný majetek'!$C$115:$J$136</definedName>
    <definedName name="_xlnm.Print_Titles" localSheetId="9">'DM - Drobný majetek'!$127:$127</definedName>
    <definedName name="_xlnm._FilterDatabase" localSheetId="10" hidden="1">'VRN - Vedlejší rozpočtové...'!$C$133:$K$155</definedName>
    <definedName name="_xlnm.Print_Area" localSheetId="10">'VRN - Vedlejší rozpočtové...'!$C$4:$J$76,'VRN - Vedlejší rozpočtové...'!$C$82:$J$115,'VRN - Vedlejší rozpočtové...'!$C$121:$J$155</definedName>
    <definedName name="_xlnm.Print_Titles" localSheetId="10">'VRN - Vedlejší rozpočtové...'!$133:$133</definedName>
  </definedNames>
  <calcPr/>
</workbook>
</file>

<file path=xl/calcChain.xml><?xml version="1.0" encoding="utf-8"?>
<calcChain xmlns="http://schemas.openxmlformats.org/spreadsheetml/2006/main">
  <c i="11" l="1" r="J39"/>
  <c r="J38"/>
  <c i="1" r="AY108"/>
  <c i="11" r="J37"/>
  <c i="1" r="AX108"/>
  <c i="11"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131"/>
  <c r="J23"/>
  <c r="J21"/>
  <c r="E21"/>
  <c r="J91"/>
  <c r="J20"/>
  <c r="J18"/>
  <c r="E18"/>
  <c r="F131"/>
  <c r="J17"/>
  <c r="J15"/>
  <c r="E15"/>
  <c r="F130"/>
  <c r="J14"/>
  <c r="J12"/>
  <c r="J128"/>
  <c r="E7"/>
  <c r="E85"/>
  <c i="10" r="J39"/>
  <c r="J38"/>
  <c i="1" r="AY107"/>
  <c i="10" r="J37"/>
  <c i="1" r="AX107"/>
  <c i="10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118"/>
  <c i="9" r="J41"/>
  <c r="J40"/>
  <c i="1" r="AY106"/>
  <c i="9" r="J39"/>
  <c i="1" r="AX106"/>
  <c i="9"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F150"/>
  <c r="E148"/>
  <c r="BI133"/>
  <c r="BH133"/>
  <c r="BG133"/>
  <c r="BF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F91"/>
  <c r="E89"/>
  <c r="J26"/>
  <c r="E26"/>
  <c r="J153"/>
  <c r="J25"/>
  <c r="J23"/>
  <c r="E23"/>
  <c r="J152"/>
  <c r="J22"/>
  <c r="J20"/>
  <c r="E20"/>
  <c r="F153"/>
  <c r="J19"/>
  <c r="J17"/>
  <c r="E17"/>
  <c r="F93"/>
  <c r="J16"/>
  <c r="J14"/>
  <c r="J150"/>
  <c r="E7"/>
  <c r="E144"/>
  <c i="8" r="J41"/>
  <c r="J40"/>
  <c i="1" r="AY104"/>
  <c i="8" r="J39"/>
  <c i="1" r="AX104"/>
  <c i="8" r="BI200"/>
  <c r="BH200"/>
  <c r="BG200"/>
  <c r="BF200"/>
  <c r="T200"/>
  <c r="T199"/>
  <c r="T198"/>
  <c r="R200"/>
  <c r="R199"/>
  <c r="R198"/>
  <c r="P200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132"/>
  <c r="J25"/>
  <c r="J23"/>
  <c r="E23"/>
  <c r="J131"/>
  <c r="J22"/>
  <c r="J20"/>
  <c r="E20"/>
  <c r="F94"/>
  <c r="J19"/>
  <c r="J17"/>
  <c r="E17"/>
  <c r="F93"/>
  <c r="J16"/>
  <c r="J14"/>
  <c r="J91"/>
  <c r="E7"/>
  <c r="E123"/>
  <c i="7" r="J41"/>
  <c r="J40"/>
  <c i="1" r="AY103"/>
  <c i="7" r="J39"/>
  <c i="1" r="AX103"/>
  <c i="7"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F149"/>
  <c r="E147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F91"/>
  <c r="E89"/>
  <c r="J26"/>
  <c r="E26"/>
  <c r="J152"/>
  <c r="J25"/>
  <c r="J23"/>
  <c r="E23"/>
  <c r="J151"/>
  <c r="J22"/>
  <c r="J20"/>
  <c r="E20"/>
  <c r="F152"/>
  <c r="J19"/>
  <c r="J17"/>
  <c r="E17"/>
  <c r="F93"/>
  <c r="J16"/>
  <c r="J14"/>
  <c r="J91"/>
  <c r="E7"/>
  <c r="E143"/>
  <c i="6" r="J41"/>
  <c r="J40"/>
  <c i="1" r="AY101"/>
  <c i="6" r="J39"/>
  <c i="1" r="AX101"/>
  <c i="6" r="BI202"/>
  <c r="BH202"/>
  <c r="BG202"/>
  <c r="BF202"/>
  <c r="T202"/>
  <c r="T201"/>
  <c r="T200"/>
  <c r="R202"/>
  <c r="R201"/>
  <c r="R200"/>
  <c r="P202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94"/>
  <c r="J25"/>
  <c r="J23"/>
  <c r="E23"/>
  <c r="J93"/>
  <c r="J22"/>
  <c r="J20"/>
  <c r="E20"/>
  <c r="F132"/>
  <c r="J19"/>
  <c r="J17"/>
  <c r="E17"/>
  <c r="F131"/>
  <c r="J16"/>
  <c r="J14"/>
  <c r="J91"/>
  <c r="E7"/>
  <c r="E123"/>
  <c i="5" r="J41"/>
  <c r="J40"/>
  <c i="1" r="AY100"/>
  <c i="5" r="J39"/>
  <c i="1" r="AX100"/>
  <c i="5"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F151"/>
  <c r="E149"/>
  <c r="BI134"/>
  <c r="BH134"/>
  <c r="BG134"/>
  <c r="BF134"/>
  <c r="BI133"/>
  <c r="BH133"/>
  <c r="BG133"/>
  <c r="BF133"/>
  <c r="BE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F91"/>
  <c r="E89"/>
  <c r="J26"/>
  <c r="E26"/>
  <c r="J94"/>
  <c r="J25"/>
  <c r="J23"/>
  <c r="E23"/>
  <c r="J153"/>
  <c r="J22"/>
  <c r="J20"/>
  <c r="E20"/>
  <c r="F94"/>
  <c r="J19"/>
  <c r="J17"/>
  <c r="E17"/>
  <c r="F153"/>
  <c r="J16"/>
  <c r="J14"/>
  <c r="J151"/>
  <c r="E7"/>
  <c r="E145"/>
  <c i="4" r="J41"/>
  <c r="J40"/>
  <c i="1" r="AY98"/>
  <c i="4" r="J39"/>
  <c i="1" r="AX98"/>
  <c i="4" r="BI204"/>
  <c r="BH204"/>
  <c r="BG204"/>
  <c r="BF204"/>
  <c r="T204"/>
  <c r="T203"/>
  <c r="T202"/>
  <c r="R204"/>
  <c r="R203"/>
  <c r="R202"/>
  <c r="P204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94"/>
  <c r="J25"/>
  <c r="J23"/>
  <c r="E23"/>
  <c r="J93"/>
  <c r="J22"/>
  <c r="J20"/>
  <c r="E20"/>
  <c r="F132"/>
  <c r="J19"/>
  <c r="J17"/>
  <c r="E17"/>
  <c r="F93"/>
  <c r="J16"/>
  <c r="J14"/>
  <c r="J129"/>
  <c r="E7"/>
  <c r="E85"/>
  <c i="3" r="J41"/>
  <c r="J40"/>
  <c i="1" r="AY97"/>
  <c i="3" r="J39"/>
  <c i="1" r="AX97"/>
  <c i="3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F134"/>
  <c r="E132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91"/>
  <c r="E89"/>
  <c r="J26"/>
  <c r="E26"/>
  <c r="J137"/>
  <c r="J25"/>
  <c r="J23"/>
  <c r="E23"/>
  <c r="J93"/>
  <c r="J22"/>
  <c r="J20"/>
  <c r="E20"/>
  <c r="F137"/>
  <c r="J19"/>
  <c r="J17"/>
  <c r="E17"/>
  <c r="F93"/>
  <c r="J16"/>
  <c r="J14"/>
  <c r="J134"/>
  <c r="E7"/>
  <c r="E85"/>
  <c i="2" r="J41"/>
  <c r="J40"/>
  <c i="1" r="AY96"/>
  <c i="2" r="J39"/>
  <c i="1" r="AX96"/>
  <c i="2"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F150"/>
  <c r="E148"/>
  <c r="BI133"/>
  <c r="BH133"/>
  <c r="BG133"/>
  <c r="BF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F91"/>
  <c r="E89"/>
  <c r="J26"/>
  <c r="E26"/>
  <c r="J153"/>
  <c r="J25"/>
  <c r="J23"/>
  <c r="E23"/>
  <c r="J93"/>
  <c r="J22"/>
  <c r="J20"/>
  <c r="E20"/>
  <c r="F153"/>
  <c r="J19"/>
  <c r="J17"/>
  <c r="E17"/>
  <c r="F152"/>
  <c r="J16"/>
  <c r="J14"/>
  <c r="J150"/>
  <c r="E7"/>
  <c r="E144"/>
  <c i="1" r="CK114"/>
  <c r="CJ114"/>
  <c r="CI114"/>
  <c r="CH114"/>
  <c r="CG114"/>
  <c r="CF114"/>
  <c r="BZ114"/>
  <c r="CE114"/>
  <c r="CK113"/>
  <c r="CJ113"/>
  <c r="CI113"/>
  <c r="CH113"/>
  <c r="CG113"/>
  <c r="CF113"/>
  <c r="BZ113"/>
  <c r="CE113"/>
  <c r="CK112"/>
  <c r="CJ112"/>
  <c r="CI112"/>
  <c r="CH112"/>
  <c r="CG112"/>
  <c r="CF112"/>
  <c r="BZ112"/>
  <c r="CE112"/>
  <c r="CK111"/>
  <c r="CJ111"/>
  <c r="CI111"/>
  <c r="CH111"/>
  <c r="CG111"/>
  <c r="CF111"/>
  <c r="BZ111"/>
  <c r="CE111"/>
  <c r="L90"/>
  <c r="AM90"/>
  <c r="AM89"/>
  <c r="L89"/>
  <c r="AM87"/>
  <c r="L87"/>
  <c r="L85"/>
  <c r="L84"/>
  <c i="2" r="BK478"/>
  <c r="J462"/>
  <c r="BK433"/>
  <c r="BK416"/>
  <c r="BK392"/>
  <c r="J365"/>
  <c r="BK344"/>
  <c r="J321"/>
  <c r="BK283"/>
  <c r="BK256"/>
  <c r="J227"/>
  <c r="J207"/>
  <c i="1" r="AS105"/>
  <c i="2" r="J467"/>
  <c r="BK456"/>
  <c r="BK437"/>
  <c r="BK402"/>
  <c r="J392"/>
  <c r="BK372"/>
  <c r="BK354"/>
  <c r="J342"/>
  <c r="BK324"/>
  <c r="BK302"/>
  <c r="BK289"/>
  <c r="J259"/>
  <c r="J233"/>
  <c r="BK221"/>
  <c r="BK194"/>
  <c r="J171"/>
  <c r="J457"/>
  <c r="J438"/>
  <c r="BK401"/>
  <c r="J377"/>
  <c r="BK352"/>
  <c r="BK335"/>
  <c r="BK297"/>
  <c r="J280"/>
  <c r="J251"/>
  <c r="J245"/>
  <c r="BK225"/>
  <c r="BK210"/>
  <c r="BK195"/>
  <c r="BK178"/>
  <c r="J159"/>
  <c r="BK434"/>
  <c r="J409"/>
  <c r="J382"/>
  <c r="BK366"/>
  <c r="BK337"/>
  <c r="BK310"/>
  <c r="J291"/>
  <c r="BK265"/>
  <c r="J237"/>
  <c r="J198"/>
  <c i="1" r="AS102"/>
  <c i="3" r="BK174"/>
  <c r="J147"/>
  <c r="BK155"/>
  <c r="BK180"/>
  <c r="BK145"/>
  <c r="J178"/>
  <c r="BK198"/>
  <c r="BK150"/>
  <c r="J174"/>
  <c r="BK147"/>
  <c i="4" r="J197"/>
  <c r="BK190"/>
  <c r="BK151"/>
  <c r="BK154"/>
  <c r="BK147"/>
  <c r="J160"/>
  <c r="J166"/>
  <c r="BK170"/>
  <c r="BK199"/>
  <c r="J138"/>
  <c r="J172"/>
  <c r="BK141"/>
  <c i="5" r="J506"/>
  <c r="BK399"/>
  <c r="BK336"/>
  <c r="J286"/>
  <c r="BK238"/>
  <c r="BK198"/>
  <c r="BK494"/>
  <c r="BK454"/>
  <c r="BK386"/>
  <c r="J337"/>
  <c r="J261"/>
  <c r="J183"/>
  <c r="J486"/>
  <c r="J410"/>
  <c r="J367"/>
  <c r="BK306"/>
  <c r="J204"/>
  <c r="BK522"/>
  <c r="J448"/>
  <c r="J384"/>
  <c r="BK319"/>
  <c r="J290"/>
  <c r="BK208"/>
  <c r="J515"/>
  <c r="BK448"/>
  <c r="J380"/>
  <c r="J258"/>
  <c r="BK209"/>
  <c r="BK502"/>
  <c r="J425"/>
  <c r="BK370"/>
  <c r="J230"/>
  <c r="J496"/>
  <c r="J443"/>
  <c r="BK345"/>
  <c r="BK279"/>
  <c r="J229"/>
  <c r="BK473"/>
  <c r="BK373"/>
  <c r="J304"/>
  <c r="J228"/>
  <c r="BK169"/>
  <c r="J473"/>
  <c r="BK417"/>
  <c r="BK350"/>
  <c r="J251"/>
  <c r="J162"/>
  <c r="BK382"/>
  <c r="BK340"/>
  <c r="J319"/>
  <c r="J227"/>
  <c r="J489"/>
  <c r="BK389"/>
  <c r="J313"/>
  <c r="BK250"/>
  <c r="J169"/>
  <c r="BK400"/>
  <c r="BK321"/>
  <c r="J254"/>
  <c r="BK201"/>
  <c i="6" r="J178"/>
  <c r="J140"/>
  <c r="J168"/>
  <c r="BK155"/>
  <c r="J190"/>
  <c i="7" r="BK325"/>
  <c r="J293"/>
  <c r="J233"/>
  <c r="BK188"/>
  <c r="BK365"/>
  <c r="BK371"/>
  <c r="J305"/>
  <c r="BK254"/>
  <c r="J221"/>
  <c r="J190"/>
  <c r="J382"/>
  <c r="J356"/>
  <c r="J326"/>
  <c r="J295"/>
  <c r="BK266"/>
  <c r="BK252"/>
  <c r="J219"/>
  <c r="BK383"/>
  <c r="BK375"/>
  <c r="J287"/>
  <c r="J252"/>
  <c r="J160"/>
  <c r="BK321"/>
  <c r="BK237"/>
  <c r="BK190"/>
  <c r="BK360"/>
  <c r="J337"/>
  <c r="BK305"/>
  <c r="J274"/>
  <c r="J214"/>
  <c r="BK192"/>
  <c r="J330"/>
  <c r="J300"/>
  <c r="BK217"/>
  <c r="BK208"/>
  <c i="8" r="BK194"/>
  <c r="BK186"/>
  <c r="J144"/>
  <c r="J172"/>
  <c r="BK189"/>
  <c r="J162"/>
  <c r="BK150"/>
  <c r="BK192"/>
  <c r="BK168"/>
  <c r="BK145"/>
  <c r="J156"/>
  <c r="J164"/>
  <c i="9" r="J266"/>
  <c r="BK209"/>
  <c r="BK355"/>
  <c r="BK286"/>
  <c r="BK191"/>
  <c r="J285"/>
  <c r="BK253"/>
  <c r="BK179"/>
  <c r="J324"/>
  <c r="BK264"/>
  <c r="BK166"/>
  <c r="BK298"/>
  <c r="J226"/>
  <c r="BK352"/>
  <c r="BK289"/>
  <c r="BK201"/>
  <c r="BK301"/>
  <c r="BK223"/>
  <c r="BK255"/>
  <c r="J312"/>
  <c r="BK193"/>
  <c i="10" r="BK134"/>
  <c i="11" r="J155"/>
  <c r="J139"/>
  <c r="BK147"/>
  <c i="2" r="J471"/>
  <c r="J442"/>
  <c r="BK420"/>
  <c r="J407"/>
  <c r="BK368"/>
  <c r="J345"/>
  <c r="J323"/>
  <c r="J299"/>
  <c r="J265"/>
  <c r="BK246"/>
  <c r="J210"/>
  <c r="J188"/>
  <c r="J480"/>
  <c r="J454"/>
  <c r="BK429"/>
  <c r="J401"/>
  <c r="J385"/>
  <c r="J366"/>
  <c r="BK340"/>
  <c r="BK315"/>
  <c r="BK292"/>
  <c r="BK269"/>
  <c r="J250"/>
  <c r="BK222"/>
  <c r="BK197"/>
  <c r="BK173"/>
  <c r="BK467"/>
  <c r="BK445"/>
  <c r="J425"/>
  <c r="BK388"/>
  <c r="BK371"/>
  <c r="J341"/>
  <c r="J316"/>
  <c r="J290"/>
  <c r="J268"/>
  <c r="BK233"/>
  <c r="J216"/>
  <c r="BK205"/>
  <c r="BK174"/>
  <c r="J450"/>
  <c r="J420"/>
  <c i="3" r="BK179"/>
  <c r="J180"/>
  <c r="J157"/>
  <c r="J203"/>
  <c r="BK164"/>
  <c r="BK163"/>
  <c r="J165"/>
  <c r="BK154"/>
  <c r="J169"/>
  <c i="4" r="BK176"/>
  <c r="BK155"/>
  <c r="BK182"/>
  <c r="J192"/>
  <c r="J187"/>
  <c r="J194"/>
  <c r="BK162"/>
  <c r="J157"/>
  <c r="BK167"/>
  <c r="BK179"/>
  <c r="J162"/>
  <c i="5" r="J470"/>
  <c r="BK383"/>
  <c r="BK323"/>
  <c r="J284"/>
  <c r="BK255"/>
  <c r="J208"/>
  <c r="BK488"/>
  <c r="J444"/>
  <c r="BK375"/>
  <c r="BK311"/>
  <c r="J233"/>
  <c r="BK516"/>
  <c r="BK430"/>
  <c r="BK360"/>
  <c r="J260"/>
  <c r="BK185"/>
  <c r="BK482"/>
  <c r="J415"/>
  <c r="BK335"/>
  <c r="J291"/>
  <c r="BK226"/>
  <c r="J522"/>
  <c r="BK451"/>
  <c r="BK404"/>
  <c r="J293"/>
  <c r="J226"/>
  <c r="BK447"/>
  <c r="J294"/>
  <c r="BK168"/>
  <c r="J450"/>
  <c r="J351"/>
  <c r="J277"/>
  <c r="BK518"/>
  <c r="BK455"/>
  <c r="BK333"/>
  <c r="BK177"/>
  <c r="BK481"/>
  <c r="BK439"/>
  <c r="J387"/>
  <c r="J279"/>
  <c r="BK212"/>
  <c r="BK164"/>
  <c r="BK428"/>
  <c r="BK388"/>
  <c r="BK337"/>
  <c r="J234"/>
  <c r="J478"/>
  <c r="BK364"/>
  <c r="J306"/>
  <c r="BK232"/>
  <c r="J457"/>
  <c r="J360"/>
  <c r="BK316"/>
  <c r="J264"/>
  <c r="BK206"/>
  <c i="6" r="BK187"/>
  <c r="BK175"/>
  <c r="BK169"/>
  <c r="BK168"/>
  <c r="J163"/>
  <c r="BK160"/>
  <c r="BK159"/>
  <c r="J155"/>
  <c r="BK144"/>
  <c r="J138"/>
  <c r="J191"/>
  <c r="J166"/>
  <c r="J202"/>
  <c r="J192"/>
  <c r="J186"/>
  <c r="J183"/>
  <c r="BK174"/>
  <c r="BK173"/>
  <c r="BK167"/>
  <c r="J165"/>
  <c r="BK150"/>
  <c r="BK146"/>
  <c r="BK143"/>
  <c r="J142"/>
  <c r="J139"/>
  <c r="BK195"/>
  <c r="BK190"/>
  <c r="J189"/>
  <c r="J161"/>
  <c r="BK151"/>
  <c r="J149"/>
  <c r="J145"/>
  <c r="BK142"/>
  <c r="BK196"/>
  <c r="BK192"/>
  <c r="J176"/>
  <c r="J175"/>
  <c r="J174"/>
  <c r="BK158"/>
  <c r="J148"/>
  <c r="BK141"/>
  <c r="BK198"/>
  <c r="J197"/>
  <c r="J196"/>
  <c r="J194"/>
  <c r="BK188"/>
  <c r="BK185"/>
  <c r="BK184"/>
  <c r="BK179"/>
  <c r="BK171"/>
  <c r="BK170"/>
  <c r="BK165"/>
  <c r="J157"/>
  <c r="BK156"/>
  <c r="BK153"/>
  <c r="BK148"/>
  <c r="BK147"/>
  <c r="J143"/>
  <c r="BK139"/>
  <c r="BK138"/>
  <c r="BK194"/>
  <c r="BK189"/>
  <c r="J187"/>
  <c r="BK186"/>
  <c r="J185"/>
  <c r="BK172"/>
  <c r="J158"/>
  <c r="BK157"/>
  <c r="J156"/>
  <c r="BK152"/>
  <c r="BK140"/>
  <c i="7" r="J357"/>
  <c r="J292"/>
  <c r="J248"/>
  <c r="BK386"/>
  <c r="J393"/>
  <c r="BK166"/>
  <c r="J290"/>
  <c r="BK246"/>
  <c r="J202"/>
  <c r="J170"/>
  <c r="BK373"/>
  <c r="J321"/>
  <c r="BK290"/>
  <c r="J264"/>
  <c r="J249"/>
  <c r="J222"/>
  <c r="BK165"/>
  <c r="J366"/>
  <c r="BK317"/>
  <c r="J291"/>
  <c r="BK276"/>
  <c r="J211"/>
  <c r="BK334"/>
  <c r="J258"/>
  <c r="J208"/>
  <c r="J362"/>
  <c r="J316"/>
  <c r="J280"/>
  <c r="BK211"/>
  <c r="J323"/>
  <c r="J270"/>
  <c r="BK222"/>
  <c r="J370"/>
  <c r="J158"/>
  <c i="8" r="BK182"/>
  <c r="BK185"/>
  <c r="J142"/>
  <c r="J160"/>
  <c r="BK180"/>
  <c r="BK152"/>
  <c r="J138"/>
  <c r="J170"/>
  <c r="J151"/>
  <c r="BK159"/>
  <c i="9" r="BK361"/>
  <c r="BK280"/>
  <c r="J239"/>
  <c r="BK347"/>
  <c r="J261"/>
  <c r="J212"/>
  <c r="J341"/>
  <c r="J297"/>
  <c r="J218"/>
  <c r="J356"/>
  <c r="J282"/>
  <c r="BK183"/>
  <c r="BK284"/>
  <c r="BK220"/>
  <c r="J363"/>
  <c r="J311"/>
  <c r="BK248"/>
  <c r="J344"/>
  <c r="BK274"/>
  <c r="J199"/>
  <c r="BK348"/>
  <c r="BK251"/>
  <c r="J189"/>
  <c r="J336"/>
  <c r="J253"/>
  <c r="J361"/>
  <c r="J337"/>
  <c r="BK273"/>
  <c r="BK230"/>
  <c r="J173"/>
  <c r="BK316"/>
  <c r="J228"/>
  <c r="J203"/>
  <c i="10" r="J136"/>
  <c i="11" r="BK137"/>
  <c r="J147"/>
  <c i="2" r="J472"/>
  <c r="J459"/>
  <c r="BK438"/>
  <c r="J400"/>
  <c r="J367"/>
  <c r="BK338"/>
  <c r="J310"/>
  <c r="BK295"/>
  <c r="J263"/>
  <c r="J242"/>
  <c r="BK163"/>
  <c r="BK469"/>
  <c r="BK451"/>
  <c r="J424"/>
  <c r="J403"/>
  <c r="BK386"/>
  <c r="J373"/>
  <c r="BK349"/>
  <c r="J330"/>
  <c r="BK309"/>
  <c r="BK288"/>
  <c r="BK266"/>
  <c r="J247"/>
  <c r="BK232"/>
  <c r="J214"/>
  <c r="BK185"/>
  <c r="J456"/>
  <c r="J434"/>
  <c r="J380"/>
  <c r="J362"/>
  <c r="BK345"/>
  <c r="BK318"/>
  <c r="J300"/>
  <c r="J281"/>
  <c r="BK263"/>
  <c r="BK237"/>
  <c r="BK211"/>
  <c r="BK190"/>
  <c r="BK170"/>
  <c r="J435"/>
  <c r="J406"/>
  <c r="BK380"/>
  <c r="BK359"/>
  <c r="J336"/>
  <c r="J320"/>
  <c r="BK296"/>
  <c r="BK271"/>
  <c r="J239"/>
  <c r="J203"/>
  <c r="J170"/>
  <c i="3" r="J146"/>
  <c r="J170"/>
  <c r="J176"/>
  <c r="J201"/>
  <c r="J188"/>
  <c r="J159"/>
  <c r="BK189"/>
  <c r="J184"/>
  <c r="BK157"/>
  <c r="J175"/>
  <c r="J143"/>
  <c i="4" r="BK157"/>
  <c r="J184"/>
  <c r="BK143"/>
  <c r="J200"/>
  <c r="J196"/>
  <c r="BK200"/>
  <c r="BK168"/>
  <c r="BK150"/>
  <c r="BK193"/>
  <c r="J177"/>
  <c i="5" r="J490"/>
  <c r="J392"/>
  <c r="BK348"/>
  <c r="BK291"/>
  <c r="BK256"/>
  <c r="BK213"/>
  <c r="J501"/>
  <c r="BK474"/>
  <c r="BK395"/>
  <c r="J368"/>
  <c r="J271"/>
  <c r="BK165"/>
  <c r="J465"/>
  <c r="BK376"/>
  <c r="BK325"/>
  <c r="J255"/>
  <c r="J171"/>
  <c r="J497"/>
  <c r="BK424"/>
  <c r="J325"/>
  <c r="J246"/>
  <c r="BK517"/>
  <c r="J412"/>
  <c r="BK356"/>
  <c r="J262"/>
  <c r="J510"/>
  <c r="BK459"/>
  <c r="J403"/>
  <c r="BK314"/>
  <c r="J232"/>
  <c r="BK507"/>
  <c r="BK495"/>
  <c r="BK401"/>
  <c r="J323"/>
  <c r="BK260"/>
  <c r="BK191"/>
  <c r="BK450"/>
  <c r="BK363"/>
  <c r="BK274"/>
  <c r="J494"/>
  <c r="J471"/>
  <c r="J424"/>
  <c r="J352"/>
  <c r="BK269"/>
  <c r="J207"/>
  <c r="BK504"/>
  <c r="J391"/>
  <c r="J343"/>
  <c r="J273"/>
  <c r="J172"/>
  <c r="J447"/>
  <c r="J345"/>
  <c r="J253"/>
  <c r="BK224"/>
  <c r="J454"/>
  <c r="J347"/>
  <c r="BK292"/>
  <c r="BK266"/>
  <c r="BK207"/>
  <c r="BK173"/>
  <c i="6" r="J162"/>
  <c r="J171"/>
  <c r="J159"/>
  <c r="J144"/>
  <c r="J180"/>
  <c i="7" r="J341"/>
  <c r="J286"/>
  <c r="BK245"/>
  <c r="J358"/>
  <c r="BK392"/>
  <c r="J386"/>
  <c r="J389"/>
  <c r="BK292"/>
  <c r="J247"/>
  <c r="J206"/>
  <c r="J177"/>
  <c r="J351"/>
  <c r="BK331"/>
  <c r="BK311"/>
  <c r="J272"/>
  <c r="BK259"/>
  <c r="BK230"/>
  <c r="J192"/>
  <c r="J387"/>
  <c r="BK204"/>
  <c r="J314"/>
  <c r="BK282"/>
  <c r="J244"/>
  <c r="J200"/>
  <c r="BK348"/>
  <c r="J269"/>
  <c r="BK231"/>
  <c r="J166"/>
  <c r="BK335"/>
  <c r="BK304"/>
  <c r="BK225"/>
  <c r="J171"/>
  <c r="J317"/>
  <c r="BK286"/>
  <c r="J230"/>
  <c r="BK213"/>
  <c r="BK202"/>
  <c i="8" r="BK197"/>
  <c r="BK169"/>
  <c r="BK139"/>
  <c r="J167"/>
  <c r="BK190"/>
  <c r="BK165"/>
  <c r="BK149"/>
  <c r="J178"/>
  <c r="BK187"/>
  <c r="J188"/>
  <c i="9" r="BK287"/>
  <c r="BK231"/>
  <c r="BK369"/>
  <c r="J314"/>
  <c r="J202"/>
  <c r="J333"/>
  <c r="J303"/>
  <c r="BK245"/>
  <c r="BK364"/>
  <c r="J307"/>
  <c r="J242"/>
  <c r="BK299"/>
  <c r="J195"/>
  <c r="BK351"/>
  <c r="BK265"/>
  <c r="BK346"/>
  <c r="J270"/>
  <c r="J198"/>
  <c r="J354"/>
  <c r="J265"/>
  <c r="BK195"/>
  <c r="BK159"/>
  <c r="J260"/>
  <c r="BK173"/>
  <c r="J292"/>
  <c r="BK234"/>
  <c r="BK215"/>
  <c r="BK335"/>
  <c r="J233"/>
  <c r="BK221"/>
  <c r="J247"/>
  <c r="BK185"/>
  <c i="10" r="J132"/>
  <c i="11" r="J143"/>
  <c r="J141"/>
  <c i="2" r="BK475"/>
  <c r="BK460"/>
  <c r="BK432"/>
  <c r="BK408"/>
  <c r="BK381"/>
  <c r="J358"/>
  <c r="BK336"/>
  <c r="J304"/>
  <c r="BK287"/>
  <c r="J262"/>
  <c r="BK245"/>
  <c r="BK212"/>
  <c r="J173"/>
  <c r="BK471"/>
  <c r="BK457"/>
  <c r="BK443"/>
  <c r="J408"/>
  <c r="J393"/>
  <c r="J368"/>
  <c r="BK332"/>
  <c r="BK316"/>
  <c r="BK291"/>
  <c r="J272"/>
  <c r="J252"/>
  <c r="BK235"/>
  <c r="BK217"/>
  <c r="J178"/>
  <c r="BK466"/>
  <c r="J447"/>
  <c r="BK428"/>
  <c r="J396"/>
  <c r="J359"/>
  <c r="BK342"/>
  <c r="BK328"/>
  <c r="BK298"/>
  <c r="BK286"/>
  <c r="BK274"/>
  <c r="BK253"/>
  <c r="J235"/>
  <c r="BK220"/>
  <c r="J208"/>
  <c r="BK192"/>
  <c r="BK175"/>
  <c r="J446"/>
  <c r="J416"/>
  <c r="J388"/>
  <c r="J363"/>
  <c r="J344"/>
  <c r="J311"/>
  <c r="J285"/>
  <c r="BK258"/>
  <c r="J234"/>
  <c r="J197"/>
  <c r="J167"/>
  <c i="3" r="BK195"/>
  <c r="BK169"/>
  <c r="BK204"/>
  <c r="J162"/>
  <c r="J182"/>
  <c r="BK183"/>
  <c r="J196"/>
  <c r="J195"/>
  <c r="BK160"/>
  <c r="BK197"/>
  <c r="BK152"/>
  <c i="4" r="BK177"/>
  <c r="BK187"/>
  <c r="J180"/>
  <c r="BK142"/>
  <c r="BK172"/>
  <c r="J144"/>
  <c r="J163"/>
  <c r="BK153"/>
  <c r="J178"/>
  <c r="BK158"/>
  <c r="J139"/>
  <c i="5" r="J427"/>
  <c r="BK334"/>
  <c r="BK287"/>
  <c r="J217"/>
  <c r="J168"/>
  <c r="BK479"/>
  <c r="J393"/>
  <c r="BK357"/>
  <c r="J289"/>
  <c r="BK221"/>
  <c r="J499"/>
  <c r="BK419"/>
  <c r="BK368"/>
  <c r="BK327"/>
  <c r="BK239"/>
  <c r="BK523"/>
  <c r="J449"/>
  <c r="BK423"/>
  <c r="J357"/>
  <c r="J269"/>
  <c r="BK203"/>
  <c r="BK512"/>
  <c r="BK411"/>
  <c r="BK359"/>
  <c r="BK264"/>
  <c r="J177"/>
  <c r="BK453"/>
  <c r="J399"/>
  <c r="J267"/>
  <c r="BK186"/>
  <c r="J481"/>
  <c r="J417"/>
  <c r="J341"/>
  <c r="BK282"/>
  <c r="BK240"/>
  <c r="J502"/>
  <c r="J376"/>
  <c r="BK328"/>
  <c r="J225"/>
  <c r="BK510"/>
  <c r="J472"/>
  <c r="BK396"/>
  <c r="BK349"/>
  <c r="J238"/>
  <c r="BK174"/>
  <c r="J441"/>
  <c r="J381"/>
  <c r="J333"/>
  <c r="BK246"/>
  <c r="J479"/>
  <c r="J379"/>
  <c r="BK249"/>
  <c r="J466"/>
  <c r="BK403"/>
  <c r="BK346"/>
  <c r="J302"/>
  <c r="BK210"/>
  <c r="J190"/>
  <c i="6" r="J170"/>
  <c r="BK178"/>
  <c r="J179"/>
  <c r="BK149"/>
  <c r="J181"/>
  <c r="BK191"/>
  <c i="7" r="BK351"/>
  <c r="J285"/>
  <c r="J243"/>
  <c r="BK369"/>
  <c r="J335"/>
  <c r="BK303"/>
  <c r="BK289"/>
  <c r="J262"/>
  <c r="J210"/>
  <c r="J388"/>
  <c r="J372"/>
  <c r="J175"/>
  <c r="BK281"/>
  <c r="BK209"/>
  <c r="J361"/>
  <c r="BK316"/>
  <c r="BK236"/>
  <c r="J189"/>
  <c r="J353"/>
  <c r="BK332"/>
  <c r="BK287"/>
  <c r="J250"/>
  <c r="J212"/>
  <c r="J360"/>
  <c r="BK315"/>
  <c r="BK285"/>
  <c r="BK238"/>
  <c r="BK362"/>
  <c i="8" r="J197"/>
  <c r="BK196"/>
  <c r="J153"/>
  <c r="BK178"/>
  <c r="J187"/>
  <c r="BK175"/>
  <c r="BK179"/>
  <c r="J139"/>
  <c r="BK142"/>
  <c r="BK160"/>
  <c i="9" r="BK281"/>
  <c r="BK213"/>
  <c r="BK363"/>
  <c r="BK326"/>
  <c r="J243"/>
  <c r="J342"/>
  <c r="J304"/>
  <c r="J254"/>
  <c r="BK175"/>
  <c r="J316"/>
  <c r="J271"/>
  <c r="J196"/>
  <c r="J317"/>
  <c r="BK282"/>
  <c r="J216"/>
  <c r="BK362"/>
  <c r="BK295"/>
  <c r="BK259"/>
  <c r="BK162"/>
  <c r="J293"/>
  <c r="J194"/>
  <c r="BK344"/>
  <c r="J217"/>
  <c r="J176"/>
  <c r="BK329"/>
  <c r="J210"/>
  <c r="BK168"/>
  <c r="J299"/>
  <c r="J240"/>
  <c r="J222"/>
  <c r="J338"/>
  <c r="J258"/>
  <c r="BK313"/>
  <c r="BK219"/>
  <c r="J168"/>
  <c i="10" r="BK133"/>
  <c i="11" r="J146"/>
  <c r="BK155"/>
  <c i="2" r="BK473"/>
  <c r="BK454"/>
  <c r="BK423"/>
  <c r="J405"/>
  <c r="BK383"/>
  <c r="BK356"/>
  <c r="J327"/>
  <c r="BK303"/>
  <c r="BK275"/>
  <c r="J248"/>
  <c r="BK215"/>
  <c r="BK193"/>
  <c r="J479"/>
  <c r="BK459"/>
  <c r="J444"/>
  <c r="J415"/>
  <c r="BK396"/>
  <c r="BK370"/>
  <c r="J346"/>
  <c r="BK320"/>
  <c r="J297"/>
  <c r="BK281"/>
  <c r="J254"/>
  <c r="J236"/>
  <c r="BK218"/>
  <c r="BK189"/>
  <c r="J168"/>
  <c r="J451"/>
  <c r="J433"/>
  <c r="J397"/>
  <c r="BK374"/>
  <c r="J354"/>
  <c r="J324"/>
  <c r="J295"/>
  <c r="BK276"/>
  <c r="BK254"/>
  <c r="BK247"/>
  <c r="J223"/>
  <c r="BK191"/>
  <c r="BK171"/>
  <c r="J440"/>
  <c r="BK413"/>
  <c r="J384"/>
  <c r="J361"/>
  <c r="BK341"/>
  <c r="BK312"/>
  <c r="BK294"/>
  <c r="J275"/>
  <c r="J249"/>
  <c r="BK226"/>
  <c r="J204"/>
  <c r="BK179"/>
  <c i="3" r="J150"/>
  <c r="BK173"/>
  <c r="J160"/>
  <c r="J164"/>
  <c r="J177"/>
  <c r="J171"/>
  <c r="BK205"/>
  <c r="BK188"/>
  <c r="J172"/>
  <c r="J149"/>
  <c r="BK167"/>
  <c i="4" r="J150"/>
  <c r="J153"/>
  <c r="BK160"/>
  <c r="J186"/>
  <c r="BK159"/>
  <c r="J149"/>
  <c r="J158"/>
  <c r="BK175"/>
  <c r="BK189"/>
  <c r="J165"/>
  <c r="BK188"/>
  <c i="5" r="J507"/>
  <c r="J428"/>
  <c r="J354"/>
  <c r="J320"/>
  <c r="BK273"/>
  <c r="J212"/>
  <c r="BK521"/>
  <c r="BK484"/>
  <c r="BK427"/>
  <c r="BK371"/>
  <c r="BK310"/>
  <c r="J224"/>
  <c r="BK162"/>
  <c r="J440"/>
  <c r="BK393"/>
  <c r="J339"/>
  <c r="J263"/>
  <c r="BK188"/>
  <c r="BK483"/>
  <c r="BK429"/>
  <c r="J322"/>
  <c r="J287"/>
  <c r="J196"/>
  <c r="BK449"/>
  <c r="BK387"/>
  <c r="BK297"/>
  <c r="J203"/>
  <c r="BK503"/>
  <c r="BK436"/>
  <c r="BK402"/>
  <c r="BK303"/>
  <c r="J216"/>
  <c r="BK478"/>
  <c r="BK354"/>
  <c r="BK312"/>
  <c r="BK253"/>
  <c r="BK176"/>
  <c r="BK420"/>
  <c r="BK351"/>
  <c r="BK233"/>
  <c r="BK172"/>
  <c r="BK475"/>
  <c r="BK394"/>
  <c r="BK315"/>
  <c r="BK235"/>
  <c r="BK500"/>
  <c r="BK418"/>
  <c r="BK378"/>
  <c r="J328"/>
  <c r="J235"/>
  <c r="BK497"/>
  <c r="J400"/>
  <c r="J307"/>
  <c r="BK204"/>
  <c i="6" r="BK176"/>
  <c i="7" r="J348"/>
  <c r="BK310"/>
  <c r="J276"/>
  <c r="J227"/>
  <c r="BK162"/>
  <c r="J377"/>
  <c r="J187"/>
  <c r="BK249"/>
  <c r="J205"/>
  <c r="BK189"/>
  <c r="J383"/>
  <c r="BK344"/>
  <c r="BK307"/>
  <c r="J268"/>
  <c r="BK250"/>
  <c r="J224"/>
  <c r="BK175"/>
  <c r="BK367"/>
  <c r="J310"/>
  <c r="J284"/>
  <c r="J246"/>
  <c r="J185"/>
  <c r="BK324"/>
  <c r="BK253"/>
  <c r="J196"/>
  <c r="BK177"/>
  <c r="J349"/>
  <c r="J313"/>
  <c r="J242"/>
  <c r="BK205"/>
  <c r="BK185"/>
  <c r="BK340"/>
  <c r="BK312"/>
  <c r="J236"/>
  <c r="BK201"/>
  <c r="BK203"/>
  <c i="8" r="BK155"/>
  <c r="J175"/>
  <c r="BK138"/>
  <c r="J161"/>
  <c r="BK143"/>
  <c r="BK170"/>
  <c r="J140"/>
  <c r="J146"/>
  <c r="J177"/>
  <c r="J186"/>
  <c r="J147"/>
  <c i="9" r="J367"/>
  <c r="BK242"/>
  <c r="J175"/>
  <c r="BK343"/>
  <c r="J264"/>
  <c r="BK192"/>
  <c r="BK306"/>
  <c r="J273"/>
  <c r="BK204"/>
  <c r="J290"/>
  <c r="J263"/>
  <c r="J174"/>
  <c r="J306"/>
  <c r="J241"/>
  <c r="BK370"/>
  <c r="BK330"/>
  <c r="J276"/>
  <c r="J197"/>
  <c r="J335"/>
  <c r="BK241"/>
  <c r="BK170"/>
  <c r="J326"/>
  <c r="BK172"/>
  <c r="BK350"/>
  <c r="J257"/>
  <c r="BK359"/>
  <c r="J318"/>
  <c r="J235"/>
  <c r="BK216"/>
  <c r="J346"/>
  <c r="BK318"/>
  <c r="J231"/>
  <c r="J220"/>
  <c r="BK271"/>
  <c r="BK190"/>
  <c i="10" r="J135"/>
  <c i="11" r="BK145"/>
  <c r="BK153"/>
  <c r="BK141"/>
  <c i="2" r="BK463"/>
  <c r="BK449"/>
  <c r="J418"/>
  <c r="J402"/>
  <c r="BK375"/>
  <c r="J331"/>
  <c r="J308"/>
  <c r="J277"/>
  <c r="BK259"/>
  <c r="J232"/>
  <c r="BK208"/>
  <c r="J174"/>
  <c r="J473"/>
  <c r="J461"/>
  <c r="J436"/>
  <c r="BK400"/>
  <c r="J387"/>
  <c r="BK365"/>
  <c r="BK343"/>
  <c r="BK319"/>
  <c r="BK300"/>
  <c r="BK268"/>
  <c r="BK243"/>
  <c r="J225"/>
  <c r="J211"/>
  <c r="J191"/>
  <c r="J163"/>
  <c r="J452"/>
  <c r="BK430"/>
  <c r="J389"/>
  <c r="BK373"/>
  <c r="BK347"/>
  <c r="BK329"/>
  <c r="BK301"/>
  <c r="J282"/>
  <c r="J267"/>
  <c r="BK239"/>
  <c r="J218"/>
  <c r="BK199"/>
  <c r="BK183"/>
  <c r="BK447"/>
  <c r="J417"/>
  <c r="BK385"/>
  <c r="J364"/>
  <c r="BK331"/>
  <c r="J318"/>
  <c r="J287"/>
  <c r="BK264"/>
  <c r="BK216"/>
  <c r="J193"/>
  <c r="BK165"/>
  <c i="3" r="BK194"/>
  <c r="J163"/>
  <c r="BK178"/>
  <c r="J204"/>
  <c r="BK186"/>
  <c r="J198"/>
  <c r="J154"/>
  <c r="BK177"/>
  <c r="BK166"/>
  <c r="BK182"/>
  <c i="4" r="J190"/>
  <c r="BK156"/>
  <c r="J189"/>
  <c r="J199"/>
  <c r="J140"/>
  <c r="BK169"/>
  <c r="J193"/>
  <c r="BK144"/>
  <c r="J154"/>
  <c r="J152"/>
  <c r="J181"/>
  <c r="J159"/>
  <c i="5" r="J519"/>
  <c r="BK414"/>
  <c r="BK352"/>
  <c r="BK285"/>
  <c r="J223"/>
  <c r="J202"/>
  <c r="BK505"/>
  <c r="BK480"/>
  <c r="J438"/>
  <c r="J383"/>
  <c r="J331"/>
  <c r="J249"/>
  <c r="BK202"/>
  <c r="BK515"/>
  <c r="J433"/>
  <c r="BK326"/>
  <c r="BK234"/>
  <c r="J521"/>
  <c r="BK432"/>
  <c r="BK367"/>
  <c r="J310"/>
  <c r="BK262"/>
  <c r="BK237"/>
  <c r="J523"/>
  <c r="J423"/>
  <c r="BK381"/>
  <c r="BK320"/>
  <c r="J243"/>
  <c r="BK167"/>
  <c r="J439"/>
  <c r="J404"/>
  <c r="J317"/>
  <c r="J189"/>
  <c r="BK477"/>
  <c r="J362"/>
  <c r="BK307"/>
  <c r="BK243"/>
  <c r="J167"/>
  <c r="BK471"/>
  <c r="J369"/>
  <c r="BK252"/>
  <c r="BK509"/>
  <c r="J476"/>
  <c r="J455"/>
  <c r="BK358"/>
  <c r="J248"/>
  <c r="J193"/>
  <c r="J464"/>
  <c r="BK416"/>
  <c r="J373"/>
  <c r="BK295"/>
  <c r="J188"/>
  <c r="BK458"/>
  <c r="J348"/>
  <c r="BK300"/>
  <c r="J214"/>
  <c r="J429"/>
  <c r="J342"/>
  <c r="BK215"/>
  <c i="6" r="BK197"/>
  <c r="J195"/>
  <c r="J184"/>
  <c r="J150"/>
  <c r="J152"/>
  <c r="J188"/>
  <c i="7" r="BK356"/>
  <c r="J309"/>
  <c r="BK258"/>
  <c r="BK167"/>
  <c r="J355"/>
  <c r="J199"/>
  <c r="BK207"/>
  <c r="J367"/>
  <c r="BK257"/>
  <c r="J223"/>
  <c r="J198"/>
  <c r="J380"/>
  <c r="BK336"/>
  <c r="BK296"/>
  <c r="BK269"/>
  <c r="J237"/>
  <c r="BK183"/>
  <c r="BK378"/>
  <c r="BK387"/>
  <c r="J308"/>
  <c r="BK264"/>
  <c r="BK239"/>
  <c r="BK164"/>
  <c r="J336"/>
  <c r="BK251"/>
  <c r="J188"/>
  <c r="BK352"/>
  <c r="J325"/>
  <c r="J279"/>
  <c r="J218"/>
  <c r="J181"/>
  <c r="BK293"/>
  <c r="BK228"/>
  <c r="J369"/>
  <c i="8" r="J189"/>
  <c r="J192"/>
  <c r="J191"/>
  <c r="J149"/>
  <c r="BK200"/>
  <c r="BK162"/>
  <c r="J176"/>
  <c r="J165"/>
  <c i="9" r="BK283"/>
  <c r="J215"/>
  <c r="J358"/>
  <c r="BK247"/>
  <c r="J172"/>
  <c r="J289"/>
  <c r="BK203"/>
  <c r="BK331"/>
  <c r="BK276"/>
  <c r="BK228"/>
  <c r="J350"/>
  <c r="J245"/>
  <c r="J365"/>
  <c r="J294"/>
  <c r="BK258"/>
  <c r="J159"/>
  <c r="J287"/>
  <c r="J209"/>
  <c r="J275"/>
  <c r="J204"/>
  <c r="BK161"/>
  <c r="BK226"/>
  <c r="J348"/>
  <c r="J267"/>
  <c r="J223"/>
  <c r="BK174"/>
  <c r="BK323"/>
  <c r="J205"/>
  <c r="BK214"/>
  <c r="BK186"/>
  <c i="10" r="J131"/>
  <c i="11" r="J153"/>
  <c r="J144"/>
  <c i="2" r="BK470"/>
  <c r="BK441"/>
  <c r="BK425"/>
  <c r="BK411"/>
  <c r="J395"/>
  <c r="BK362"/>
  <c r="J335"/>
  <c r="BK314"/>
  <c r="BK293"/>
  <c r="J266"/>
  <c r="BK255"/>
  <c r="J226"/>
  <c r="J206"/>
  <c r="BK184"/>
  <c r="BK479"/>
  <c r="J466"/>
  <c r="J449"/>
  <c r="BK422"/>
  <c r="BK394"/>
  <c r="J381"/>
  <c r="J360"/>
  <c r="J329"/>
  <c r="J312"/>
  <c r="J294"/>
  <c r="J274"/>
  <c r="BK251"/>
  <c r="BK227"/>
  <c r="BK203"/>
  <c r="BK188"/>
  <c r="J166"/>
  <c r="J470"/>
  <c r="BK435"/>
  <c r="BK398"/>
  <c r="J375"/>
  <c r="BK358"/>
  <c r="J340"/>
  <c r="BK321"/>
  <c r="J288"/>
  <c r="BK250"/>
  <c r="BK234"/>
  <c r="J213"/>
  <c r="BK201"/>
  <c r="J176"/>
  <c r="BK453"/>
  <c r="BK431"/>
  <c r="J386"/>
  <c r="J371"/>
  <c r="J357"/>
  <c r="J328"/>
  <c r="BK308"/>
  <c r="J276"/>
  <c r="J241"/>
  <c r="J212"/>
  <c r="BK176"/>
  <c i="3" r="J152"/>
  <c r="BK172"/>
  <c r="BK156"/>
  <c r="J173"/>
  <c r="BK165"/>
  <c r="BK184"/>
  <c r="BK201"/>
  <c i="2" r="F38"/>
  <c i="5" r="J389"/>
  <c r="J324"/>
  <c r="BK254"/>
  <c r="J197"/>
  <c r="BK513"/>
  <c r="J462"/>
  <c r="J402"/>
  <c r="J355"/>
  <c r="BK244"/>
  <c r="BK463"/>
  <c r="J408"/>
  <c r="BK305"/>
  <c r="J256"/>
  <c r="BK519"/>
  <c r="BK460"/>
  <c r="J344"/>
  <c r="BK298"/>
  <c r="J241"/>
  <c r="J218"/>
  <c r="BK425"/>
  <c r="J358"/>
  <c r="J297"/>
  <c r="J220"/>
  <c r="BK491"/>
  <c r="J477"/>
  <c r="BK440"/>
  <c r="J390"/>
  <c r="BK302"/>
  <c r="J236"/>
  <c r="J474"/>
  <c r="J396"/>
  <c r="BK347"/>
  <c r="BK313"/>
  <c r="BK228"/>
  <c r="BK166"/>
  <c r="J431"/>
  <c r="BK342"/>
  <c r="BK272"/>
  <c r="BK216"/>
  <c r="J460"/>
  <c r="BK390"/>
  <c r="J300"/>
  <c r="BK251"/>
  <c r="BK196"/>
  <c i="6" r="J173"/>
  <c r="J167"/>
  <c r="J164"/>
  <c r="BK145"/>
  <c r="BK162"/>
  <c i="7" r="BK314"/>
  <c r="BK256"/>
  <c r="BK171"/>
  <c r="BK388"/>
  <c r="J344"/>
  <c r="BK327"/>
  <c r="BK318"/>
  <c r="J296"/>
  <c r="J277"/>
  <c r="BK265"/>
  <c r="J220"/>
  <c r="BK393"/>
  <c r="BK364"/>
  <c r="BK382"/>
  <c r="BK268"/>
  <c r="BK233"/>
  <c r="BK181"/>
  <c r="J376"/>
  <c r="J339"/>
  <c r="BK320"/>
  <c r="BK284"/>
  <c r="BK262"/>
  <c r="BK234"/>
  <c r="BK186"/>
  <c r="BK389"/>
  <c r="J384"/>
  <c r="J306"/>
  <c r="BK280"/>
  <c r="BK210"/>
  <c r="J322"/>
  <c r="BK224"/>
  <c r="J354"/>
  <c r="J331"/>
  <c r="J283"/>
  <c r="BK226"/>
  <c r="J193"/>
  <c r="BK355"/>
  <c r="J303"/>
  <c r="J251"/>
  <c r="BK220"/>
  <c r="BK359"/>
  <c i="8" r="BK171"/>
  <c r="BK156"/>
  <c r="J182"/>
  <c r="BK147"/>
  <c r="J157"/>
  <c r="BK151"/>
  <c r="BK193"/>
  <c r="J185"/>
  <c r="J166"/>
  <c i="9" r="BK360"/>
  <c r="BK244"/>
  <c r="J191"/>
  <c r="BK333"/>
  <c r="J244"/>
  <c r="BK349"/>
  <c r="BK307"/>
  <c r="J277"/>
  <c r="J213"/>
  <c r="J353"/>
  <c r="J281"/>
  <c r="BK206"/>
  <c r="BK292"/>
  <c r="J227"/>
  <c r="BK353"/>
  <c r="J288"/>
  <c r="BK167"/>
  <c r="J302"/>
  <c r="J206"/>
  <c r="J352"/>
  <c r="BK207"/>
  <c r="J162"/>
  <c r="J268"/>
  <c r="J193"/>
  <c r="BK345"/>
  <c r="J274"/>
  <c r="BK236"/>
  <c r="BK340"/>
  <c r="J280"/>
  <c r="BK212"/>
  <c r="BK308"/>
  <c r="J167"/>
  <c i="11" r="J149"/>
  <c r="BK143"/>
  <c i="2" r="J469"/>
  <c r="J458"/>
  <c r="J431"/>
  <c r="J412"/>
  <c r="BK389"/>
  <c r="J350"/>
  <c r="J325"/>
  <c r="J307"/>
  <c r="BK282"/>
  <c r="BK252"/>
  <c r="BK213"/>
  <c r="BK198"/>
  <c r="BK167"/>
  <c r="BK472"/>
  <c r="J453"/>
  <c r="J443"/>
  <c r="BK414"/>
  <c r="BK395"/>
  <c r="BK376"/>
  <c r="BK348"/>
  <c r="BK326"/>
  <c r="BK304"/>
  <c r="J283"/>
  <c r="J264"/>
  <c r="BK242"/>
  <c r="J219"/>
  <c r="J192"/>
  <c r="J165"/>
  <c r="BK458"/>
  <c r="BK436"/>
  <c r="J413"/>
  <c r="BK379"/>
  <c r="J369"/>
  <c r="J332"/>
  <c r="BK311"/>
  <c r="BK285"/>
  <c r="J271"/>
  <c r="BK248"/>
  <c r="J229"/>
  <c r="BK214"/>
  <c r="BK204"/>
  <c r="BK186"/>
  <c r="BK166"/>
  <c r="BK418"/>
  <c r="BK369"/>
  <c r="J348"/>
  <c r="BK322"/>
  <c r="J302"/>
  <c r="J278"/>
  <c r="J244"/>
  <c r="J220"/>
  <c r="J189"/>
  <c r="BK159"/>
  <c i="3" r="BK200"/>
  <c r="J167"/>
  <c r="J179"/>
  <c r="J153"/>
  <c r="J145"/>
  <c r="BK149"/>
  <c r="BK144"/>
  <c r="J190"/>
  <c r="J205"/>
  <c r="J144"/>
  <c r="BK159"/>
  <c i="4" r="BK165"/>
  <c r="BK191"/>
  <c r="BK163"/>
  <c r="J155"/>
  <c r="J174"/>
  <c r="BK197"/>
  <c r="BK180"/>
  <c r="BK171"/>
  <c r="BK198"/>
  <c r="J141"/>
  <c r="BK186"/>
  <c r="BK146"/>
  <c i="5" r="BK514"/>
  <c r="J445"/>
  <c r="BK344"/>
  <c r="J288"/>
  <c r="J266"/>
  <c r="J222"/>
  <c r="BK506"/>
  <c r="BK445"/>
  <c r="BK384"/>
  <c r="J330"/>
  <c r="BK257"/>
  <c r="BK195"/>
  <c r="J482"/>
  <c r="BK398"/>
  <c r="J334"/>
  <c r="J281"/>
  <c r="BK197"/>
  <c r="J509"/>
  <c r="BK435"/>
  <c r="J365"/>
  <c r="J268"/>
  <c r="J206"/>
  <c r="J160"/>
  <c r="J488"/>
  <c r="BK410"/>
  <c r="J377"/>
  <c r="BK283"/>
  <c r="J180"/>
  <c r="J480"/>
  <c r="BK422"/>
  <c r="J371"/>
  <c r="BK258"/>
  <c r="J514"/>
  <c r="J475"/>
  <c r="BK380"/>
  <c r="BK339"/>
  <c r="BK259"/>
  <c r="BK220"/>
  <c r="BK496"/>
  <c r="J350"/>
  <c r="BK229"/>
  <c r="J174"/>
  <c r="J487"/>
  <c r="J458"/>
  <c r="J386"/>
  <c r="J314"/>
  <c r="BK275"/>
  <c r="J194"/>
  <c r="BK456"/>
  <c r="J411"/>
  <c r="J359"/>
  <c r="J315"/>
  <c r="J187"/>
  <c r="J430"/>
  <c r="J349"/>
  <c r="BK271"/>
  <c r="J179"/>
  <c r="BK379"/>
  <c r="BK332"/>
  <c r="J285"/>
  <c r="J213"/>
  <c r="BK193"/>
  <c i="6" r="J177"/>
  <c r="J193"/>
  <c r="BK181"/>
  <c r="J160"/>
  <c r="BK199"/>
  <c r="BK177"/>
  <c i="7" r="BK354"/>
  <c r="BK306"/>
  <c r="J266"/>
  <c r="BK173"/>
  <c r="BK193"/>
  <c r="BK372"/>
  <c r="J167"/>
  <c r="BK357"/>
  <c r="BK322"/>
  <c r="J294"/>
  <c r="BK260"/>
  <c r="J226"/>
  <c r="J164"/>
  <c r="BK187"/>
  <c r="BK309"/>
  <c r="BK279"/>
  <c r="BK218"/>
  <c r="BK350"/>
  <c r="BK274"/>
  <c r="BK358"/>
  <c i="8" r="J141"/>
  <c r="J150"/>
  <c r="J154"/>
  <c r="BK154"/>
  <c r="BK161"/>
  <c r="J181"/>
  <c r="J184"/>
  <c r="J152"/>
  <c r="BK153"/>
  <c i="9" r="BK338"/>
  <c r="BK275"/>
  <c r="J180"/>
  <c r="BK296"/>
  <c r="J234"/>
  <c r="BK334"/>
  <c r="BK279"/>
  <c r="J214"/>
  <c r="BK332"/>
  <c r="BK256"/>
  <c r="BK165"/>
  <c r="BK290"/>
  <c r="BK197"/>
  <c r="J332"/>
  <c r="J279"/>
  <c r="J185"/>
  <c r="J330"/>
  <c r="BK225"/>
  <c r="J355"/>
  <c r="J255"/>
  <c r="J177"/>
  <c r="J351"/>
  <c r="J192"/>
  <c r="BK341"/>
  <c r="BK243"/>
  <c r="J183"/>
  <c r="J325"/>
  <c r="BK249"/>
  <c r="J184"/>
  <c r="BK202"/>
  <c r="J164"/>
  <c i="10" r="BK132"/>
  <c i="11" r="BK146"/>
  <c i="2" r="J474"/>
  <c r="BK452"/>
  <c r="J429"/>
  <c r="BK406"/>
  <c r="J374"/>
  <c r="BK339"/>
  <c r="J315"/>
  <c r="J296"/>
  <c r="BK273"/>
  <c r="J258"/>
  <c r="J228"/>
  <c r="J205"/>
  <c r="J172"/>
  <c r="BK474"/>
  <c r="BK465"/>
  <c r="BK439"/>
  <c r="BK407"/>
  <c r="BK397"/>
  <c r="J383"/>
  <c r="J356"/>
  <c r="J339"/>
  <c r="J322"/>
  <c r="BK306"/>
  <c r="BK290"/>
  <c r="J261"/>
  <c r="BK241"/>
  <c r="BK228"/>
  <c r="J215"/>
  <c r="J186"/>
  <c r="J164"/>
  <c r="BK462"/>
  <c r="BK444"/>
  <c r="J422"/>
  <c r="J378"/>
  <c r="J353"/>
  <c r="BK333"/>
  <c r="BK307"/>
  <c r="BK284"/>
  <c r="BK244"/>
  <c r="J224"/>
  <c r="BK200"/>
  <c r="BK187"/>
  <c r="BK172"/>
  <c r="BK442"/>
  <c r="J430"/>
  <c r="J398"/>
  <c r="BK367"/>
  <c r="J352"/>
  <c r="J319"/>
  <c r="BK299"/>
  <c r="BK279"/>
  <c r="BK262"/>
  <c r="BK240"/>
  <c r="J221"/>
  <c r="J190"/>
  <c r="BK168"/>
  <c i="1" r="AS95"/>
  <c i="3" r="J197"/>
  <c r="BK176"/>
  <c r="J191"/>
  <c r="J186"/>
  <c r="BK175"/>
  <c r="BK196"/>
  <c r="BK151"/>
  <c i="4" r="J183"/>
  <c r="J198"/>
  <c r="BK178"/>
  <c r="J168"/>
  <c r="J176"/>
  <c r="BK204"/>
  <c r="BK181"/>
  <c r="BK201"/>
  <c r="J148"/>
  <c r="J151"/>
  <c r="J167"/>
  <c r="BK166"/>
  <c r="BK183"/>
  <c i="5" r="J518"/>
  <c r="BK409"/>
  <c r="J321"/>
  <c r="J274"/>
  <c r="J215"/>
  <c r="J165"/>
  <c r="J483"/>
  <c r="J407"/>
  <c r="BK372"/>
  <c r="BK284"/>
  <c r="J219"/>
  <c r="J517"/>
  <c r="J418"/>
  <c r="J336"/>
  <c r="BK261"/>
  <c r="J186"/>
  <c r="J504"/>
  <c r="J401"/>
  <c r="J311"/>
  <c r="J276"/>
  <c r="J242"/>
  <c r="BK194"/>
  <c r="BK487"/>
  <c r="J409"/>
  <c r="BK304"/>
  <c r="J252"/>
  <c r="J175"/>
  <c r="BK465"/>
  <c r="J432"/>
  <c r="J326"/>
  <c r="BK227"/>
  <c r="BK476"/>
  <c r="J406"/>
  <c r="BK299"/>
  <c r="BK242"/>
  <c r="J184"/>
  <c r="J451"/>
  <c r="BK341"/>
  <c r="BK267"/>
  <c r="BK508"/>
  <c r="BK470"/>
  <c r="BK415"/>
  <c r="J305"/>
  <c r="BK222"/>
  <c r="BK498"/>
  <c r="J397"/>
  <c r="BK365"/>
  <c r="J272"/>
  <c r="J185"/>
  <c r="BK472"/>
  <c r="J370"/>
  <c r="J309"/>
  <c r="BK230"/>
  <c r="J164"/>
  <c r="J419"/>
  <c r="J301"/>
  <c r="J240"/>
  <c r="J176"/>
  <c i="6" r="J153"/>
  <c r="J169"/>
  <c r="BK163"/>
  <c r="J154"/>
  <c r="BK161"/>
  <c i="7" r="J320"/>
  <c r="J271"/>
  <c r="BK241"/>
  <c r="BK196"/>
  <c r="BK366"/>
  <c r="BK385"/>
  <c r="BK174"/>
  <c r="BK298"/>
  <c r="BK243"/>
  <c r="J213"/>
  <c r="J178"/>
  <c r="BK342"/>
  <c r="BK313"/>
  <c r="J281"/>
  <c r="J241"/>
  <c r="BK221"/>
  <c r="BK377"/>
  <c r="BK391"/>
  <c r="BK301"/>
  <c r="J259"/>
  <c r="J203"/>
  <c r="J352"/>
  <c r="J254"/>
  <c r="BK195"/>
  <c r="J374"/>
  <c r="BK347"/>
  <c r="J298"/>
  <c r="J267"/>
  <c r="J217"/>
  <c r="J379"/>
  <c r="J304"/>
  <c r="BK273"/>
  <c r="BK229"/>
  <c r="J371"/>
  <c r="J174"/>
  <c i="8" r="BK167"/>
  <c r="J155"/>
  <c r="BK166"/>
  <c r="BK158"/>
  <c r="BK176"/>
  <c r="BK148"/>
  <c r="J148"/>
  <c r="BK163"/>
  <c r="J143"/>
  <c r="BK174"/>
  <c i="9" r="BK337"/>
  <c r="J251"/>
  <c r="J221"/>
  <c r="J362"/>
  <c r="BK294"/>
  <c r="BK233"/>
  <c r="BK321"/>
  <c r="J284"/>
  <c r="BK252"/>
  <c r="J165"/>
  <c r="BK312"/>
  <c r="J252"/>
  <c r="BK293"/>
  <c r="J364"/>
  <c r="J301"/>
  <c r="J249"/>
  <c r="J345"/>
  <c r="BK257"/>
  <c r="J187"/>
  <c r="J343"/>
  <c r="BK218"/>
  <c r="J169"/>
  <c r="J331"/>
  <c r="BK227"/>
  <c r="BK342"/>
  <c r="J248"/>
  <c r="J225"/>
  <c r="BK169"/>
  <c r="J309"/>
  <c r="J230"/>
  <c r="BK309"/>
  <c r="BK189"/>
  <c i="10" r="BK135"/>
  <c i="11" r="BK138"/>
  <c r="J151"/>
  <c i="2" r="BK480"/>
  <c r="J455"/>
  <c r="BK424"/>
  <c r="BK391"/>
  <c r="BK361"/>
  <c r="BK330"/>
  <c r="J301"/>
  <c r="BK272"/>
  <c r="J240"/>
  <c r="J209"/>
  <c r="J175"/>
  <c r="J475"/>
  <c r="J460"/>
  <c r="J445"/>
  <c r="J421"/>
  <c r="BK384"/>
  <c r="BK353"/>
  <c r="BK327"/>
  <c r="J314"/>
  <c r="J286"/>
  <c r="BK257"/>
  <c r="J230"/>
  <c r="J200"/>
  <c r="J187"/>
  <c r="BK161"/>
  <c r="BK455"/>
  <c r="BK421"/>
  <c r="BK387"/>
  <c r="BK357"/>
  <c r="J441"/>
  <c r="J411"/>
  <c r="BK378"/>
  <c r="BK360"/>
  <c r="J343"/>
  <c r="J306"/>
  <c r="BK280"/>
  <c r="J243"/>
  <c r="BK223"/>
  <c r="J195"/>
  <c i="1" r="AS99"/>
  <c i="3" r="J166"/>
  <c r="BK191"/>
  <c r="BK187"/>
  <c r="BK146"/>
  <c r="J181"/>
  <c r="BK181"/>
  <c r="J189"/>
  <c r="BK203"/>
  <c r="J155"/>
  <c i="4" r="J179"/>
  <c r="J188"/>
  <c r="J142"/>
  <c r="J146"/>
  <c r="J201"/>
  <c r="J143"/>
  <c r="J173"/>
  <c r="J156"/>
  <c r="J145"/>
  <c r="BK139"/>
  <c r="J164"/>
  <c r="BK161"/>
  <c i="5" r="BK446"/>
  <c r="BK322"/>
  <c r="BK281"/>
  <c r="BK248"/>
  <c r="J211"/>
  <c r="BK489"/>
  <c r="BK443"/>
  <c r="J382"/>
  <c r="J283"/>
  <c r="BK218"/>
  <c r="BK441"/>
  <c r="J372"/>
  <c r="BK338"/>
  <c r="J282"/>
  <c r="BK190"/>
  <c r="BK490"/>
  <c r="J422"/>
  <c r="J327"/>
  <c r="BK277"/>
  <c r="J244"/>
  <c r="BK180"/>
  <c r="J491"/>
  <c r="BK434"/>
  <c r="J385"/>
  <c r="BK309"/>
  <c r="J257"/>
  <c r="BK183"/>
  <c r="BK493"/>
  <c r="BK444"/>
  <c r="BK263"/>
  <c r="J201"/>
  <c r="BK485"/>
  <c r="BK431"/>
  <c r="J340"/>
  <c r="J250"/>
  <c r="BK217"/>
  <c r="J495"/>
  <c r="BK391"/>
  <c r="BK280"/>
  <c r="J191"/>
  <c r="BK486"/>
  <c r="J459"/>
  <c r="J395"/>
  <c r="BK362"/>
  <c r="BK301"/>
  <c r="BK192"/>
  <c r="BK438"/>
  <c r="BK374"/>
  <c r="BK329"/>
  <c r="BK296"/>
  <c r="BK184"/>
  <c r="J416"/>
  <c r="BK343"/>
  <c r="J231"/>
  <c r="BK462"/>
  <c r="J361"/>
  <c r="BK330"/>
  <c r="J280"/>
  <c r="J209"/>
  <c r="BK189"/>
  <c i="6" r="BK164"/>
  <c r="BK166"/>
  <c r="BK154"/>
  <c r="BK193"/>
  <c r="J146"/>
  <c i="7" r="J340"/>
  <c r="BK295"/>
  <c r="J265"/>
  <c r="J201"/>
  <c r="J195"/>
  <c r="J385"/>
  <c r="BK160"/>
  <c r="BK206"/>
  <c r="BK380"/>
  <c r="BK283"/>
  <c r="J234"/>
  <c r="BK182"/>
  <c r="BK379"/>
  <c r="J343"/>
  <c r="J324"/>
  <c r="BK308"/>
  <c r="BK270"/>
  <c r="J255"/>
  <c r="J229"/>
  <c r="BK198"/>
  <c r="J173"/>
  <c r="BK376"/>
  <c r="J311"/>
  <c r="BK267"/>
  <c r="J232"/>
  <c r="J162"/>
  <c r="BK329"/>
  <c r="BK242"/>
  <c r="J182"/>
  <c r="BK343"/>
  <c r="J297"/>
  <c r="BK223"/>
  <c r="J204"/>
  <c r="J347"/>
  <c r="BK297"/>
  <c r="J239"/>
  <c r="BK214"/>
  <c r="BK361"/>
  <c i="8" r="J168"/>
  <c r="BK144"/>
  <c r="BK146"/>
  <c r="J159"/>
  <c r="J180"/>
  <c r="BK140"/>
  <c r="BK157"/>
  <c r="BK184"/>
  <c r="BK173"/>
  <c i="9" r="BK304"/>
  <c r="BK222"/>
  <c r="J368"/>
  <c r="J295"/>
  <c r="J211"/>
  <c r="BK325"/>
  <c r="J296"/>
  <c r="BK246"/>
  <c r="J161"/>
  <c r="BK314"/>
  <c r="BK217"/>
  <c r="J310"/>
  <c r="J238"/>
  <c r="J369"/>
  <c r="J349"/>
  <c r="BK261"/>
  <c r="BK336"/>
  <c r="BK254"/>
  <c r="BK164"/>
  <c r="J321"/>
  <c r="BK205"/>
  <c r="BK277"/>
  <c r="J200"/>
  <c r="J360"/>
  <c r="J319"/>
  <c r="J229"/>
  <c r="BK177"/>
  <c r="BK324"/>
  <c r="J236"/>
  <c r="J190"/>
  <c r="BK297"/>
  <c r="BK198"/>
  <c i="10" r="J134"/>
  <c r="J133"/>
  <c i="11" r="BK151"/>
  <c i="2" r="J465"/>
  <c r="BK450"/>
  <c r="J428"/>
  <c r="BK409"/>
  <c r="BK393"/>
  <c r="BK363"/>
  <c r="BK346"/>
  <c r="J313"/>
  <c r="J279"/>
  <c r="J257"/>
  <c r="BK219"/>
  <c r="J194"/>
  <c r="J478"/>
  <c r="J464"/>
  <c r="BK446"/>
  <c r="J423"/>
  <c r="BK405"/>
  <c r="J391"/>
  <c r="J379"/>
  <c r="BK355"/>
  <c r="J333"/>
  <c r="BK317"/>
  <c r="J298"/>
  <c r="BK278"/>
  <c r="J255"/>
  <c r="BK224"/>
  <c r="J199"/>
  <c r="J183"/>
  <c r="J463"/>
  <c r="BK440"/>
  <c r="BK412"/>
  <c r="J372"/>
  <c r="J355"/>
  <c r="J337"/>
  <c r="BK323"/>
  <c r="J303"/>
  <c r="BK277"/>
  <c r="J256"/>
  <c r="BK238"/>
  <c r="J217"/>
  <c r="BK206"/>
  <c r="J179"/>
  <c r="J161"/>
  <c r="J414"/>
  <c r="BK377"/>
  <c r="BK350"/>
  <c r="J326"/>
  <c r="J309"/>
  <c r="J292"/>
  <c r="J269"/>
  <c r="J246"/>
  <c r="BK236"/>
  <c r="BK209"/>
  <c r="BK182"/>
  <c i="3" r="BK153"/>
  <c r="J183"/>
  <c r="J158"/>
  <c r="BK158"/>
  <c r="J194"/>
  <c r="BK170"/>
  <c r="BK190"/>
  <c r="J187"/>
  <c r="J156"/>
  <c r="J200"/>
  <c r="BK162"/>
  <c i="4" r="J147"/>
  <c r="BK196"/>
  <c r="BK164"/>
  <c r="J175"/>
  <c r="BK195"/>
  <c r="BK145"/>
  <c r="J170"/>
  <c r="J169"/>
  <c r="BK194"/>
  <c r="BK184"/>
  <c r="J161"/>
  <c r="BK152"/>
  <c i="5" r="J435"/>
  <c r="BK355"/>
  <c r="J335"/>
  <c r="BK289"/>
  <c r="J237"/>
  <c r="J210"/>
  <c r="J500"/>
  <c r="BK467"/>
  <c r="BK408"/>
  <c r="J374"/>
  <c r="BK324"/>
  <c r="BK225"/>
  <c r="BK187"/>
  <c r="J434"/>
  <c r="J394"/>
  <c r="J356"/>
  <c r="BK317"/>
  <c r="J221"/>
  <c r="J516"/>
  <c r="J436"/>
  <c r="BK397"/>
  <c r="J316"/>
  <c r="J275"/>
  <c r="BK241"/>
  <c r="J173"/>
  <c r="J463"/>
  <c r="BK406"/>
  <c r="J292"/>
  <c r="J239"/>
  <c r="BK499"/>
  <c r="J446"/>
  <c r="BK407"/>
  <c r="BK369"/>
  <c r="J259"/>
  <c r="J508"/>
  <c r="J456"/>
  <c r="J363"/>
  <c r="J299"/>
  <c r="BK223"/>
  <c r="J166"/>
  <c r="BK413"/>
  <c r="BK377"/>
  <c r="J332"/>
  <c r="BK175"/>
  <c r="BK457"/>
  <c r="BK331"/>
  <c r="BK276"/>
  <c r="BK171"/>
  <c r="J453"/>
  <c r="J338"/>
  <c r="BK288"/>
  <c r="J192"/>
  <c i="6" r="J172"/>
  <c r="BK183"/>
  <c r="BK180"/>
  <c r="J151"/>
  <c r="J198"/>
  <c i="7" r="J392"/>
  <c r="BK339"/>
  <c r="J299"/>
  <c r="BK255"/>
  <c r="J172"/>
  <c r="BK170"/>
  <c r="BK349"/>
  <c r="J332"/>
  <c r="BK323"/>
  <c r="J302"/>
  <c r="BK291"/>
  <c r="BK247"/>
  <c r="J194"/>
  <c r="BK384"/>
  <c r="BK370"/>
  <c r="J183"/>
  <c r="BK368"/>
  <c r="J289"/>
  <c r="J245"/>
  <c r="BK200"/>
  <c r="BK169"/>
  <c r="J359"/>
  <c r="J334"/>
  <c r="J312"/>
  <c r="J282"/>
  <c r="J253"/>
  <c r="J228"/>
  <c r="J184"/>
  <c r="J169"/>
  <c r="J365"/>
  <c r="BK302"/>
  <c r="J260"/>
  <c r="BK216"/>
  <c r="J375"/>
  <c r="BK277"/>
  <c r="J209"/>
  <c r="BK178"/>
  <c r="J350"/>
  <c r="J329"/>
  <c r="BK275"/>
  <c r="BK194"/>
  <c r="BK337"/>
  <c r="BK248"/>
  <c r="BK227"/>
  <c r="BK212"/>
  <c i="8" r="J200"/>
  <c r="BK181"/>
  <c r="J163"/>
  <c r="J173"/>
  <c r="BK141"/>
  <c r="J190"/>
  <c r="J193"/>
  <c r="J145"/>
  <c r="BK164"/>
  <c r="J158"/>
  <c i="9" r="BK317"/>
  <c r="BK240"/>
  <c r="BK210"/>
  <c r="BK356"/>
  <c r="BK285"/>
  <c r="BK184"/>
  <c r="J322"/>
  <c r="J259"/>
  <c r="BK211"/>
  <c r="J313"/>
  <c r="BK266"/>
  <c r="BK367"/>
  <c r="BK268"/>
  <c r="J166"/>
  <c r="J323"/>
  <c r="BK263"/>
  <c r="BK200"/>
  <c r="J329"/>
  <c r="J246"/>
  <c r="J370"/>
  <c r="J298"/>
  <c r="J179"/>
  <c r="J347"/>
  <c r="J256"/>
  <c r="BK187"/>
  <c r="BK303"/>
  <c r="BK239"/>
  <c r="J186"/>
  <c r="J308"/>
  <c r="BK229"/>
  <c r="BK310"/>
  <c r="BK199"/>
  <c i="10" r="BK136"/>
  <c i="11" r="BK144"/>
  <c r="J137"/>
  <c r="J145"/>
  <c i="2" r="BK476"/>
  <c r="BK461"/>
  <c r="J439"/>
  <c r="BK417"/>
  <c r="J394"/>
  <c r="J370"/>
  <c r="J347"/>
  <c r="J317"/>
  <c r="J289"/>
  <c r="BK261"/>
  <c r="BK229"/>
  <c r="J185"/>
  <c r="J476"/>
  <c r="BK267"/>
  <c r="J238"/>
  <c r="J201"/>
  <c r="J184"/>
  <c r="BK464"/>
  <c r="J437"/>
  <c r="BK415"/>
  <c r="BK382"/>
  <c r="BK364"/>
  <c r="J338"/>
  <c r="BK313"/>
  <c r="J293"/>
  <c r="J273"/>
  <c r="BK249"/>
  <c r="BK230"/>
  <c r="BK207"/>
  <c r="J182"/>
  <c r="BK164"/>
  <c r="J432"/>
  <c r="BK403"/>
  <c r="J376"/>
  <c r="J349"/>
  <c r="BK325"/>
  <c r="J284"/>
  <c r="J253"/>
  <c r="J222"/>
  <c i="3" r="BK143"/>
  <c r="J151"/>
  <c r="BK171"/>
  <c i="4" r="J191"/>
  <c r="BK140"/>
  <c r="J171"/>
  <c r="BK174"/>
  <c r="J204"/>
  <c r="BK148"/>
  <c r="BK192"/>
  <c r="BK138"/>
  <c r="J195"/>
  <c r="BK149"/>
  <c r="BK173"/>
  <c r="J182"/>
  <c i="5" r="J485"/>
  <c r="J388"/>
  <c r="BK290"/>
  <c r="BK268"/>
  <c r="BK214"/>
  <c r="BK160"/>
  <c r="BK466"/>
  <c r="BK392"/>
  <c r="BK361"/>
  <c r="J295"/>
  <c r="J198"/>
  <c r="J493"/>
  <c r="J413"/>
  <c r="J329"/>
  <c r="BK265"/>
  <c r="BK211"/>
  <c r="J513"/>
  <c r="BK437"/>
  <c r="BK385"/>
  <c r="BK294"/>
  <c r="J245"/>
  <c r="J195"/>
  <c r="J498"/>
  <c r="BK433"/>
  <c r="J375"/>
  <c r="BK286"/>
  <c r="BK245"/>
  <c r="BK179"/>
  <c r="BK464"/>
  <c r="J414"/>
  <c r="BK293"/>
  <c r="J503"/>
  <c r="J484"/>
  <c r="J420"/>
  <c r="J303"/>
  <c r="BK231"/>
  <c r="BK501"/>
  <c r="J398"/>
  <c r="J318"/>
  <c r="BK219"/>
  <c r="J467"/>
  <c r="J364"/>
  <c r="J296"/>
  <c r="J200"/>
  <c r="J512"/>
  <c r="BK412"/>
  <c r="J346"/>
  <c r="J298"/>
  <c r="J505"/>
  <c r="J378"/>
  <c r="J312"/>
  <c r="BK236"/>
  <c r="J437"/>
  <c r="BK318"/>
  <c r="J265"/>
  <c r="BK200"/>
  <c i="6" r="BK202"/>
  <c r="J141"/>
  <c r="J147"/>
  <c r="J199"/>
  <c i="7" r="J391"/>
  <c r="BK326"/>
  <c r="J275"/>
  <c r="BK374"/>
  <c r="BK158"/>
  <c r="J342"/>
  <c r="J307"/>
  <c r="BK294"/>
  <c r="J273"/>
  <c r="J231"/>
  <c r="J163"/>
  <c r="J373"/>
  <c r="BK184"/>
  <c r="J378"/>
  <c r="BK272"/>
  <c r="J238"/>
  <c r="BK199"/>
  <c r="J165"/>
  <c r="BK353"/>
  <c r="J327"/>
  <c r="J301"/>
  <c r="BK271"/>
  <c r="J256"/>
  <c r="BK232"/>
  <c r="J216"/>
  <c r="J368"/>
  <c r="J315"/>
  <c r="BK299"/>
  <c r="BK263"/>
  <c r="BK163"/>
  <c r="BK330"/>
  <c r="J263"/>
  <c r="BK219"/>
  <c r="J186"/>
  <c r="BK341"/>
  <c r="BK300"/>
  <c r="J257"/>
  <c r="J207"/>
  <c r="BK172"/>
  <c r="J318"/>
  <c r="BK244"/>
  <c r="J225"/>
  <c r="J364"/>
  <c i="8" r="BK195"/>
  <c r="J194"/>
  <c r="BK177"/>
  <c r="BK188"/>
  <c r="J196"/>
  <c r="J195"/>
  <c r="J169"/>
  <c r="J174"/>
  <c r="BK191"/>
  <c r="J171"/>
  <c r="J179"/>
  <c r="BK172"/>
  <c i="9" r="J250"/>
  <c r="BK196"/>
  <c r="BK354"/>
  <c r="BK272"/>
  <c r="J201"/>
  <c r="BK319"/>
  <c r="J272"/>
  <c r="BK365"/>
  <c r="J286"/>
  <c r="BK235"/>
  <c r="J359"/>
  <c r="J283"/>
  <c r="BK194"/>
  <c r="BK322"/>
  <c r="BK260"/>
  <c r="BK368"/>
  <c r="BK288"/>
  <c r="J219"/>
  <c r="BK358"/>
  <c r="BK270"/>
  <c r="J170"/>
  <c r="BK302"/>
  <c r="BK250"/>
  <c r="BK180"/>
  <c r="J340"/>
  <c r="BK238"/>
  <c r="BK176"/>
  <c r="J334"/>
  <c r="BK267"/>
  <c r="BK311"/>
  <c r="J207"/>
  <c i="10" r="BK131"/>
  <c i="11" r="BK149"/>
  <c r="BK139"/>
  <c r="J138"/>
  <c i="2" l="1" r="R169"/>
  <c r="BK231"/>
  <c r="J231"/>
  <c r="J109"/>
  <c r="T260"/>
  <c r="R305"/>
  <c r="T390"/>
  <c r="R404"/>
  <c r="BK427"/>
  <c r="J427"/>
  <c r="J121"/>
  <c r="BK477"/>
  <c r="J477"/>
  <c r="J124"/>
  <c i="3" r="BK168"/>
  <c r="J168"/>
  <c r="J103"/>
  <c r="T193"/>
  <c i="4" r="T185"/>
  <c i="5" r="P163"/>
  <c r="P158"/>
  <c r="BK182"/>
  <c r="J182"/>
  <c r="J106"/>
  <c r="T199"/>
  <c r="R278"/>
  <c r="P353"/>
  <c r="R426"/>
  <c r="P469"/>
  <c r="R520"/>
  <c i="7" r="BK180"/>
  <c r="J180"/>
  <c r="J106"/>
  <c r="T197"/>
  <c r="R235"/>
  <c r="T261"/>
  <c r="T319"/>
  <c r="BK338"/>
  <c r="J338"/>
  <c r="J118"/>
  <c r="T381"/>
  <c i="9" r="T171"/>
  <c r="R182"/>
  <c r="R237"/>
  <c r="T269"/>
  <c r="R305"/>
  <c r="R339"/>
  <c i="2" r="P177"/>
  <c r="T202"/>
  <c r="P305"/>
  <c r="P390"/>
  <c r="P410"/>
  <c r="P419"/>
  <c r="T468"/>
  <c i="3" r="P168"/>
  <c r="BK199"/>
  <c r="J199"/>
  <c r="J107"/>
  <c i="4" r="T137"/>
  <c r="T136"/>
  <c r="T135"/>
  <c i="5" r="P205"/>
  <c r="T308"/>
  <c r="R405"/>
  <c r="P442"/>
  <c r="BK492"/>
  <c r="J492"/>
  <c r="J123"/>
  <c i="6" r="BK137"/>
  <c r="J137"/>
  <c r="J100"/>
  <c i="7" r="R168"/>
  <c r="T215"/>
  <c r="R288"/>
  <c r="P333"/>
  <c r="T338"/>
  <c r="P381"/>
  <c i="8" r="R137"/>
  <c r="R136"/>
  <c i="9" r="R171"/>
  <c r="T182"/>
  <c r="P237"/>
  <c r="P269"/>
  <c r="BK300"/>
  <c r="J300"/>
  <c r="J116"/>
  <c r="BK339"/>
  <c r="J339"/>
  <c r="J122"/>
  <c i="2" r="BK162"/>
  <c r="J162"/>
  <c r="J102"/>
  <c r="R181"/>
  <c r="P231"/>
  <c r="BK351"/>
  <c r="J351"/>
  <c r="J114"/>
  <c r="BK399"/>
  <c r="J399"/>
  <c r="J116"/>
  <c r="P448"/>
  <c i="3" r="P148"/>
  <c r="BK185"/>
  <c r="J185"/>
  <c r="J104"/>
  <c r="T199"/>
  <c i="4" r="R137"/>
  <c r="R136"/>
  <c i="5" r="R170"/>
  <c r="P178"/>
  <c r="P247"/>
  <c r="P270"/>
  <c r="BK366"/>
  <c r="J366"/>
  <c r="J114"/>
  <c r="R421"/>
  <c r="BK469"/>
  <c r="BK468"/>
  <c r="J468"/>
  <c r="J121"/>
  <c r="T520"/>
  <c i="6" r="BK182"/>
  <c r="J182"/>
  <c r="J101"/>
  <c i="7" r="T180"/>
  <c r="P191"/>
  <c r="T240"/>
  <c r="T278"/>
  <c r="P328"/>
  <c r="R346"/>
  <c r="BK390"/>
  <c r="J390"/>
  <c r="J123"/>
  <c i="8" r="T183"/>
  <c i="9" r="P163"/>
  <c r="P188"/>
  <c r="P224"/>
  <c r="BK262"/>
  <c r="J262"/>
  <c r="J112"/>
  <c r="R291"/>
  <c r="T300"/>
  <c r="T320"/>
  <c r="P357"/>
  <c i="10" r="R130"/>
  <c r="R129"/>
  <c r="R128"/>
  <c i="2" r="BK177"/>
  <c r="J177"/>
  <c r="J104"/>
  <c r="P202"/>
  <c r="P260"/>
  <c r="BK305"/>
  <c r="J305"/>
  <c r="J112"/>
  <c r="BK390"/>
  <c r="J390"/>
  <c r="J115"/>
  <c r="P399"/>
  <c r="R427"/>
  <c r="P477"/>
  <c i="3" r="BK142"/>
  <c r="BK161"/>
  <c r="J161"/>
  <c r="J102"/>
  <c r="BK193"/>
  <c r="BK192"/>
  <c r="J192"/>
  <c r="J105"/>
  <c i="5" r="R205"/>
  <c r="P278"/>
  <c r="BK353"/>
  <c r="J353"/>
  <c r="J113"/>
  <c r="P426"/>
  <c r="T469"/>
  <c r="P520"/>
  <c i="6" r="T137"/>
  <c r="T136"/>
  <c i="7" r="P168"/>
  <c r="BK215"/>
  <c r="J215"/>
  <c r="J109"/>
  <c r="BK288"/>
  <c r="J288"/>
  <c r="J114"/>
  <c r="T328"/>
  <c r="P338"/>
  <c r="BK381"/>
  <c r="J381"/>
  <c r="J122"/>
  <c i="9" r="BK160"/>
  <c r="J160"/>
  <c r="J101"/>
  <c r="BK178"/>
  <c r="J178"/>
  <c r="J104"/>
  <c r="P208"/>
  <c r="R232"/>
  <c r="BK278"/>
  <c r="J278"/>
  <c r="J114"/>
  <c r="BK305"/>
  <c r="J305"/>
  <c r="J117"/>
  <c r="R328"/>
  <c r="R327"/>
  <c r="T366"/>
  <c i="2" r="P181"/>
  <c r="T231"/>
  <c r="R351"/>
  <c r="T399"/>
  <c r="BK448"/>
  <c r="J448"/>
  <c r="J122"/>
  <c i="3" r="R142"/>
  <c r="T161"/>
  <c r="R193"/>
  <c i="5" r="T205"/>
  <c r="BK278"/>
  <c r="J278"/>
  <c r="J111"/>
  <c r="T353"/>
  <c r="T426"/>
  <c r="R452"/>
  <c r="T461"/>
  <c r="T511"/>
  <c i="6" r="T182"/>
  <c i="7" r="T168"/>
  <c r="R197"/>
  <c r="T235"/>
  <c r="BK261"/>
  <c r="J261"/>
  <c r="J112"/>
  <c r="BK319"/>
  <c r="J319"/>
  <c r="J115"/>
  <c r="BK363"/>
  <c r="J363"/>
  <c r="J121"/>
  <c r="P390"/>
  <c i="8" r="BK183"/>
  <c r="J183"/>
  <c r="J101"/>
  <c i="9" r="P171"/>
  <c r="BK182"/>
  <c r="J182"/>
  <c r="J106"/>
  <c r="BK237"/>
  <c r="J237"/>
  <c r="J111"/>
  <c r="BK269"/>
  <c r="J269"/>
  <c r="J113"/>
  <c r="T305"/>
  <c r="T328"/>
  <c r="R366"/>
  <c i="10" r="P130"/>
  <c r="P129"/>
  <c r="P128"/>
  <c i="1" r="AU107"/>
  <c i="2" r="P162"/>
  <c r="P157"/>
  <c r="T169"/>
  <c r="R196"/>
  <c r="BK270"/>
  <c r="J270"/>
  <c r="J111"/>
  <c r="BK334"/>
  <c r="J334"/>
  <c r="J113"/>
  <c r="R399"/>
  <c r="P427"/>
  <c r="P426"/>
  <c r="T477"/>
  <c i="3" r="R148"/>
  <c r="P185"/>
  <c r="T202"/>
  <c i="4" r="BK185"/>
  <c r="J185"/>
  <c r="J101"/>
  <c i="5" r="P170"/>
  <c r="T178"/>
  <c r="BK247"/>
  <c r="J247"/>
  <c r="J109"/>
  <c r="BK270"/>
  <c r="J270"/>
  <c r="J110"/>
  <c r="T366"/>
  <c r="T421"/>
  <c r="R469"/>
  <c r="BK520"/>
  <c r="J520"/>
  <c r="J125"/>
  <c i="6" r="R137"/>
  <c r="R136"/>
  <c i="7" r="R161"/>
  <c r="R156"/>
  <c r="T176"/>
  <c r="P197"/>
  <c r="P235"/>
  <c r="P261"/>
  <c r="P319"/>
  <c r="P346"/>
  <c r="R390"/>
  <c i="9" r="T160"/>
  <c r="T157"/>
  <c r="R188"/>
  <c r="T224"/>
  <c r="R262"/>
  <c r="P291"/>
  <c r="R300"/>
  <c r="BK320"/>
  <c r="J320"/>
  <c r="J119"/>
  <c r="R357"/>
  <c i="11" r="P136"/>
  <c i="2" r="BK202"/>
  <c r="J202"/>
  <c r="J108"/>
  <c r="R260"/>
  <c r="T351"/>
  <c r="T410"/>
  <c r="R419"/>
  <c r="P468"/>
  <c i="3" r="T148"/>
  <c r="R185"/>
  <c r="P202"/>
  <c i="4" r="P137"/>
  <c r="P136"/>
  <c i="5" r="T170"/>
  <c r="BK178"/>
  <c r="J178"/>
  <c r="J104"/>
  <c r="T247"/>
  <c r="T270"/>
  <c r="R366"/>
  <c r="P421"/>
  <c r="BK452"/>
  <c r="J452"/>
  <c r="J119"/>
  <c r="R461"/>
  <c r="R511"/>
  <c i="6" r="P137"/>
  <c r="P136"/>
  <c i="7" r="P161"/>
  <c r="P156"/>
  <c r="BK176"/>
  <c r="J176"/>
  <c r="J104"/>
  <c r="R215"/>
  <c r="P288"/>
  <c r="R333"/>
  <c r="R363"/>
  <c i="8" r="P183"/>
  <c i="9" r="R163"/>
  <c r="T188"/>
  <c r="R224"/>
  <c r="T262"/>
  <c r="T291"/>
  <c r="R315"/>
  <c r="T339"/>
  <c i="11" r="T136"/>
  <c i="2" r="P169"/>
  <c r="T177"/>
  <c r="BK196"/>
  <c r="J196"/>
  <c r="J107"/>
  <c r="R270"/>
  <c r="R334"/>
  <c r="R410"/>
  <c r="T427"/>
  <c r="R477"/>
  <c i="3" r="R168"/>
  <c r="R199"/>
  <c i="5" r="T163"/>
  <c r="T158"/>
  <c r="R182"/>
  <c r="P199"/>
  <c r="P308"/>
  <c r="T405"/>
  <c r="R442"/>
  <c r="P492"/>
  <c i="7" r="P180"/>
  <c r="T191"/>
  <c r="R240"/>
  <c r="R278"/>
  <c r="BK333"/>
  <c r="J333"/>
  <c r="J117"/>
  <c r="P363"/>
  <c i="8" r="T137"/>
  <c r="T136"/>
  <c r="T135"/>
  <c i="9" r="R160"/>
  <c r="R157"/>
  <c r="R178"/>
  <c r="R208"/>
  <c r="P232"/>
  <c r="P278"/>
  <c r="P300"/>
  <c r="BK328"/>
  <c r="J328"/>
  <c r="J121"/>
  <c r="P366"/>
  <c i="11" r="P142"/>
  <c i="2" r="T162"/>
  <c r="T157"/>
  <c r="R177"/>
  <c r="T196"/>
  <c r="T270"/>
  <c r="P334"/>
  <c r="BK404"/>
  <c r="J404"/>
  <c r="J117"/>
  <c r="R448"/>
  <c i="3" r="T142"/>
  <c r="R161"/>
  <c r="P199"/>
  <c i="4" r="BK137"/>
  <c r="J137"/>
  <c r="J100"/>
  <c i="5" r="BK163"/>
  <c r="J163"/>
  <c r="J102"/>
  <c r="P182"/>
  <c r="BK199"/>
  <c r="J199"/>
  <c r="J107"/>
  <c r="T278"/>
  <c r="R353"/>
  <c r="BK426"/>
  <c r="J426"/>
  <c r="J117"/>
  <c r="T452"/>
  <c r="P461"/>
  <c r="P511"/>
  <c i="7" r="T161"/>
  <c r="T156"/>
  <c r="R176"/>
  <c r="R191"/>
  <c r="BK240"/>
  <c r="J240"/>
  <c r="J111"/>
  <c r="P278"/>
  <c r="BK328"/>
  <c r="J328"/>
  <c r="J116"/>
  <c r="R338"/>
  <c r="R381"/>
  <c i="9" r="BK171"/>
  <c r="J171"/>
  <c r="J103"/>
  <c r="P182"/>
  <c r="T237"/>
  <c r="R269"/>
  <c r="P305"/>
  <c r="P339"/>
  <c i="10" r="BK130"/>
  <c r="BK129"/>
  <c r="J129"/>
  <c r="J97"/>
  <c i="11" r="BK142"/>
  <c r="J142"/>
  <c r="J100"/>
  <c i="2" r="BK181"/>
  <c r="J181"/>
  <c r="J106"/>
  <c r="P196"/>
  <c r="P270"/>
  <c r="T334"/>
  <c r="BK410"/>
  <c r="J410"/>
  <c r="J118"/>
  <c r="T419"/>
  <c r="R468"/>
  <c i="3" r="T168"/>
  <c r="BK202"/>
  <c r="J202"/>
  <c r="J108"/>
  <c i="4" r="P185"/>
  <c i="5" r="BK170"/>
  <c r="J170"/>
  <c r="J103"/>
  <c r="R178"/>
  <c r="R247"/>
  <c r="R270"/>
  <c r="P366"/>
  <c r="BK421"/>
  <c r="J421"/>
  <c r="J116"/>
  <c r="P452"/>
  <c r="BK461"/>
  <c r="J461"/>
  <c r="J120"/>
  <c r="BK511"/>
  <c r="J511"/>
  <c r="J124"/>
  <c i="7" r="BK168"/>
  <c r="J168"/>
  <c r="J103"/>
  <c r="P215"/>
  <c r="T288"/>
  <c r="T333"/>
  <c r="T363"/>
  <c i="8" r="BK137"/>
  <c r="J137"/>
  <c r="J100"/>
  <c i="9" r="BK163"/>
  <c r="J163"/>
  <c r="J102"/>
  <c r="T178"/>
  <c r="T208"/>
  <c r="T232"/>
  <c r="T278"/>
  <c r="T315"/>
  <c r="P320"/>
  <c r="BK357"/>
  <c r="J357"/>
  <c r="J123"/>
  <c i="11" r="BK136"/>
  <c r="J136"/>
  <c r="J98"/>
  <c r="R142"/>
  <c i="2" r="BK169"/>
  <c r="J169"/>
  <c r="J103"/>
  <c r="R202"/>
  <c r="BK260"/>
  <c r="J260"/>
  <c r="J110"/>
  <c r="P351"/>
  <c r="T404"/>
  <c r="T448"/>
  <c i="3" r="P142"/>
  <c r="P161"/>
  <c r="P193"/>
  <c r="P192"/>
  <c i="5" r="BK205"/>
  <c r="J205"/>
  <c r="J108"/>
  <c r="R308"/>
  <c r="BK405"/>
  <c r="J405"/>
  <c r="J115"/>
  <c r="BK442"/>
  <c r="J442"/>
  <c r="J118"/>
  <c r="T492"/>
  <c i="6" r="P182"/>
  <c i="7" r="BK161"/>
  <c r="J161"/>
  <c r="J102"/>
  <c r="R180"/>
  <c r="BK191"/>
  <c r="J191"/>
  <c r="J107"/>
  <c r="P240"/>
  <c r="BK278"/>
  <c r="J278"/>
  <c r="J113"/>
  <c r="R328"/>
  <c r="T346"/>
  <c r="T345"/>
  <c i="8" r="P137"/>
  <c r="P136"/>
  <c r="P135"/>
  <c i="1" r="AU104"/>
  <c i="9" r="P160"/>
  <c r="P157"/>
  <c r="P178"/>
  <c r="BK208"/>
  <c r="J208"/>
  <c r="J108"/>
  <c r="BK232"/>
  <c r="J232"/>
  <c r="J110"/>
  <c r="R278"/>
  <c r="P315"/>
  <c r="R320"/>
  <c r="T357"/>
  <c i="11" r="R136"/>
  <c r="R135"/>
  <c r="R134"/>
  <c i="2" r="R162"/>
  <c r="R157"/>
  <c r="T181"/>
  <c r="R231"/>
  <c r="T305"/>
  <c r="R390"/>
  <c r="P404"/>
  <c r="BK419"/>
  <c r="J419"/>
  <c r="J119"/>
  <c r="BK468"/>
  <c r="J468"/>
  <c r="J123"/>
  <c i="3" r="BK148"/>
  <c r="J148"/>
  <c r="J101"/>
  <c r="T185"/>
  <c r="R202"/>
  <c i="4" r="R185"/>
  <c i="5" r="R163"/>
  <c r="R158"/>
  <c r="T182"/>
  <c r="T181"/>
  <c r="R199"/>
  <c r="BK308"/>
  <c r="J308"/>
  <c r="J112"/>
  <c r="P405"/>
  <c r="T442"/>
  <c r="R492"/>
  <c i="6" r="R182"/>
  <c i="7" r="P176"/>
  <c r="BK197"/>
  <c r="J197"/>
  <c r="J108"/>
  <c r="BK235"/>
  <c r="J235"/>
  <c r="J110"/>
  <c r="R261"/>
  <c r="R319"/>
  <c r="BK346"/>
  <c r="J346"/>
  <c r="J120"/>
  <c r="T390"/>
  <c i="8" r="R183"/>
  <c i="9" r="T163"/>
  <c r="BK188"/>
  <c r="J188"/>
  <c r="J107"/>
  <c r="BK224"/>
  <c r="J224"/>
  <c r="J109"/>
  <c r="P262"/>
  <c r="BK291"/>
  <c r="J291"/>
  <c r="J115"/>
  <c r="BK315"/>
  <c r="J315"/>
  <c r="J118"/>
  <c r="P328"/>
  <c r="P327"/>
  <c r="BK366"/>
  <c r="J366"/>
  <c r="J124"/>
  <c i="10" r="T130"/>
  <c r="T129"/>
  <c r="T128"/>
  <c i="11" r="T142"/>
  <c i="5" r="BK159"/>
  <c r="J159"/>
  <c r="J100"/>
  <c i="6" r="BK201"/>
  <c r="J201"/>
  <c r="J103"/>
  <c i="7" r="BK159"/>
  <c r="J159"/>
  <c r="J101"/>
  <c i="2" r="BK158"/>
  <c r="J158"/>
  <c r="J100"/>
  <c i="4" r="BK203"/>
  <c r="J203"/>
  <c r="J103"/>
  <c i="7" r="BK157"/>
  <c r="J157"/>
  <c r="J100"/>
  <c i="5" r="BK161"/>
  <c r="J161"/>
  <c r="J101"/>
  <c i="8" r="BK199"/>
  <c r="J199"/>
  <c r="J103"/>
  <c i="9" r="BK158"/>
  <c r="J158"/>
  <c r="J100"/>
  <c i="11" r="BK148"/>
  <c r="J148"/>
  <c r="J101"/>
  <c i="2" r="BK160"/>
  <c r="BK157"/>
  <c r="J157"/>
  <c r="J99"/>
  <c i="11" r="BK140"/>
  <c r="J140"/>
  <c r="J99"/>
  <c r="BK150"/>
  <c r="J150"/>
  <c r="J102"/>
  <c r="BK152"/>
  <c r="J152"/>
  <c r="J103"/>
  <c r="BK154"/>
  <c r="J154"/>
  <c r="J104"/>
  <c r="F92"/>
  <c i="10" r="BK128"/>
  <c r="J128"/>
  <c r="J96"/>
  <c r="J30"/>
  <c i="11" r="J92"/>
  <c r="BE137"/>
  <c r="BE141"/>
  <c r="F91"/>
  <c r="E124"/>
  <c r="J130"/>
  <c r="BE147"/>
  <c r="BE153"/>
  <c r="BE143"/>
  <c r="BE144"/>
  <c r="BE146"/>
  <c i="10" r="J130"/>
  <c r="J98"/>
  <c i="11" r="J89"/>
  <c r="BE151"/>
  <c r="BE145"/>
  <c r="BE138"/>
  <c r="BE139"/>
  <c r="BE149"/>
  <c r="BE155"/>
  <c i="9" r="BK327"/>
  <c r="J327"/>
  <c r="J120"/>
  <c i="10" r="J89"/>
  <c r="BE134"/>
  <c r="BE135"/>
  <c r="F125"/>
  <c r="E85"/>
  <c r="J91"/>
  <c r="J92"/>
  <c r="BE131"/>
  <c r="BE136"/>
  <c i="9" r="BK181"/>
  <c r="J181"/>
  <c r="J105"/>
  <c i="10" r="F124"/>
  <c r="BE133"/>
  <c r="BE132"/>
  <c i="9" r="BE176"/>
  <c r="BE179"/>
  <c r="BE200"/>
  <c r="BE204"/>
  <c r="BE233"/>
  <c r="BE240"/>
  <c r="BE242"/>
  <c r="BE245"/>
  <c r="BE254"/>
  <c r="BE256"/>
  <c r="BE264"/>
  <c r="BE265"/>
  <c r="BE268"/>
  <c r="BE272"/>
  <c r="BE279"/>
  <c r="BE287"/>
  <c r="BE298"/>
  <c r="BE304"/>
  <c r="J93"/>
  <c r="BE170"/>
  <c r="BE191"/>
  <c r="BE226"/>
  <c r="BE234"/>
  <c r="BE250"/>
  <c r="BE275"/>
  <c r="BE283"/>
  <c r="BE319"/>
  <c r="BE331"/>
  <c r="F152"/>
  <c r="BE187"/>
  <c r="BE190"/>
  <c r="BE193"/>
  <c r="BE195"/>
  <c r="BE197"/>
  <c r="BE205"/>
  <c r="BE263"/>
  <c r="BE282"/>
  <c r="BE288"/>
  <c r="BE295"/>
  <c r="BE310"/>
  <c r="BE332"/>
  <c r="BE343"/>
  <c r="BE351"/>
  <c r="F94"/>
  <c r="BE174"/>
  <c r="BE177"/>
  <c r="BE183"/>
  <c r="BE185"/>
  <c r="BE189"/>
  <c r="BE194"/>
  <c r="BE196"/>
  <c r="BE211"/>
  <c r="BE241"/>
  <c r="BE247"/>
  <c r="BE251"/>
  <c r="BE270"/>
  <c r="BE274"/>
  <c r="BE281"/>
  <c r="BE289"/>
  <c r="BE293"/>
  <c r="BE314"/>
  <c r="BE323"/>
  <c r="BE333"/>
  <c r="BE360"/>
  <c r="BE365"/>
  <c r="BE209"/>
  <c r="BE214"/>
  <c r="BE227"/>
  <c r="BE230"/>
  <c r="BE238"/>
  <c r="BE252"/>
  <c r="BE266"/>
  <c r="BE273"/>
  <c r="BE284"/>
  <c r="BE294"/>
  <c r="BE302"/>
  <c r="BE316"/>
  <c r="BE322"/>
  <c r="BE324"/>
  <c r="BE341"/>
  <c r="BE345"/>
  <c r="BE368"/>
  <c r="J91"/>
  <c r="BE162"/>
  <c r="BE168"/>
  <c r="BE173"/>
  <c r="BE220"/>
  <c r="BE243"/>
  <c r="BE277"/>
  <c r="BE280"/>
  <c r="BE296"/>
  <c r="BE303"/>
  <c r="BE313"/>
  <c r="BE321"/>
  <c r="BE325"/>
  <c r="BE369"/>
  <c i="8" r="BK136"/>
  <c r="J136"/>
  <c r="J99"/>
  <c i="9" r="E85"/>
  <c r="BE164"/>
  <c r="BE186"/>
  <c r="BE192"/>
  <c r="BE198"/>
  <c r="BE203"/>
  <c r="BE210"/>
  <c r="BE213"/>
  <c r="BE216"/>
  <c r="BE223"/>
  <c r="BE244"/>
  <c r="BE271"/>
  <c r="BE306"/>
  <c r="BE309"/>
  <c r="BE312"/>
  <c r="BE317"/>
  <c r="BE342"/>
  <c r="BE350"/>
  <c r="BE367"/>
  <c r="J94"/>
  <c r="BE159"/>
  <c r="BE167"/>
  <c r="BE169"/>
  <c r="BE217"/>
  <c r="BE228"/>
  <c r="BE231"/>
  <c r="BE239"/>
  <c r="BE246"/>
  <c r="BE249"/>
  <c r="BE285"/>
  <c r="BE301"/>
  <c r="BE311"/>
  <c r="BE338"/>
  <c r="BE348"/>
  <c r="BE353"/>
  <c r="BE172"/>
  <c r="BE175"/>
  <c r="BE199"/>
  <c r="BE212"/>
  <c r="BE221"/>
  <c r="BE225"/>
  <c r="BE229"/>
  <c r="BE236"/>
  <c r="BE253"/>
  <c r="BE267"/>
  <c r="BE318"/>
  <c r="BE330"/>
  <c r="BE336"/>
  <c r="BE337"/>
  <c r="BE344"/>
  <c r="BE354"/>
  <c r="BE358"/>
  <c r="BE166"/>
  <c r="BE180"/>
  <c r="BE184"/>
  <c r="BE202"/>
  <c r="BE207"/>
  <c r="BE215"/>
  <c r="BE219"/>
  <c r="BE255"/>
  <c r="BE261"/>
  <c r="BE286"/>
  <c r="BE290"/>
  <c r="BE299"/>
  <c r="BE326"/>
  <c r="BE329"/>
  <c r="BE335"/>
  <c r="BE347"/>
  <c r="BE356"/>
  <c r="BE359"/>
  <c r="BE361"/>
  <c r="BE165"/>
  <c r="BE206"/>
  <c r="BE218"/>
  <c r="BE222"/>
  <c r="BE235"/>
  <c r="BE259"/>
  <c r="BE292"/>
  <c r="BE297"/>
  <c r="BE308"/>
  <c r="BE334"/>
  <c r="BE364"/>
  <c r="BE161"/>
  <c r="BE201"/>
  <c r="BE248"/>
  <c r="BE257"/>
  <c r="BE258"/>
  <c r="BE260"/>
  <c r="BE276"/>
  <c r="BE307"/>
  <c r="BE340"/>
  <c r="BE346"/>
  <c r="BE349"/>
  <c r="BE352"/>
  <c r="BE355"/>
  <c r="BE362"/>
  <c r="BE363"/>
  <c r="BE370"/>
  <c i="8" r="BE161"/>
  <c r="BE174"/>
  <c r="F131"/>
  <c r="BE167"/>
  <c r="BE170"/>
  <c r="BE177"/>
  <c r="BE180"/>
  <c i="7" r="BK179"/>
  <c r="J179"/>
  <c r="J105"/>
  <c i="8" r="J93"/>
  <c r="BE140"/>
  <c r="BE153"/>
  <c r="BE155"/>
  <c r="BE172"/>
  <c r="BE186"/>
  <c r="BE188"/>
  <c r="BE193"/>
  <c i="7" r="BK345"/>
  <c r="J345"/>
  <c r="J119"/>
  <c i="8" r="J129"/>
  <c r="BE141"/>
  <c r="BE143"/>
  <c r="BE149"/>
  <c r="BE189"/>
  <c r="BE195"/>
  <c r="E85"/>
  <c r="J94"/>
  <c r="BE152"/>
  <c r="BE159"/>
  <c r="BE164"/>
  <c r="BE176"/>
  <c r="BE194"/>
  <c r="F132"/>
  <c r="BE154"/>
  <c r="BE171"/>
  <c r="BE182"/>
  <c r="BE192"/>
  <c r="BE197"/>
  <c r="BE139"/>
  <c r="BE144"/>
  <c r="BE146"/>
  <c r="BE148"/>
  <c r="BE165"/>
  <c r="BE138"/>
  <c r="BE142"/>
  <c r="BE156"/>
  <c r="BE162"/>
  <c r="BE179"/>
  <c r="BE184"/>
  <c r="BE196"/>
  <c r="BE166"/>
  <c r="BE173"/>
  <c r="BE178"/>
  <c r="BE190"/>
  <c r="BE145"/>
  <c r="BE150"/>
  <c r="BE157"/>
  <c r="BE168"/>
  <c r="BE175"/>
  <c r="BE147"/>
  <c r="BE151"/>
  <c r="BE160"/>
  <c r="BE163"/>
  <c r="BE169"/>
  <c r="BE185"/>
  <c r="BE158"/>
  <c r="BE181"/>
  <c r="BE187"/>
  <c r="BE191"/>
  <c r="BE200"/>
  <c i="7" r="BE160"/>
  <c r="BE167"/>
  <c r="BE172"/>
  <c r="BE175"/>
  <c r="BE359"/>
  <c r="BE202"/>
  <c r="BE209"/>
  <c r="BE210"/>
  <c r="BE232"/>
  <c r="BE249"/>
  <c r="BE265"/>
  <c r="BE266"/>
  <c r="BE274"/>
  <c r="BE281"/>
  <c r="BE290"/>
  <c r="BE291"/>
  <c r="BE292"/>
  <c r="BE299"/>
  <c r="BE307"/>
  <c r="BE308"/>
  <c r="BE325"/>
  <c r="BE327"/>
  <c r="BE336"/>
  <c r="BE356"/>
  <c r="BE357"/>
  <c r="BE376"/>
  <c r="BE158"/>
  <c r="BE177"/>
  <c r="BE182"/>
  <c r="BE187"/>
  <c r="BE200"/>
  <c r="BE221"/>
  <c r="BE228"/>
  <c r="BE236"/>
  <c r="BE237"/>
  <c r="BE252"/>
  <c r="BE253"/>
  <c r="BE254"/>
  <c r="BE260"/>
  <c r="BE264"/>
  <c r="BE270"/>
  <c r="BE271"/>
  <c r="BE273"/>
  <c r="BE276"/>
  <c r="BE293"/>
  <c r="BE294"/>
  <c r="BE302"/>
  <c r="BE303"/>
  <c r="BE314"/>
  <c r="BE321"/>
  <c r="BE340"/>
  <c r="BE351"/>
  <c r="BE366"/>
  <c r="BE367"/>
  <c r="BE379"/>
  <c r="BE384"/>
  <c r="E85"/>
  <c r="J94"/>
  <c r="J149"/>
  <c r="BE162"/>
  <c r="BE205"/>
  <c r="BE213"/>
  <c r="BE216"/>
  <c r="BE217"/>
  <c r="BE227"/>
  <c r="BE247"/>
  <c r="BE267"/>
  <c r="BE280"/>
  <c r="BE282"/>
  <c r="BE283"/>
  <c r="BE284"/>
  <c r="BE315"/>
  <c r="BE320"/>
  <c r="BE331"/>
  <c r="BE335"/>
  <c r="BE339"/>
  <c r="BE341"/>
  <c r="BE344"/>
  <c r="BE349"/>
  <c r="BE364"/>
  <c r="BE368"/>
  <c r="BE371"/>
  <c r="BE373"/>
  <c r="BE380"/>
  <c r="BE385"/>
  <c r="BE388"/>
  <c r="F94"/>
  <c r="BE169"/>
  <c r="BE173"/>
  <c r="BE189"/>
  <c r="BE193"/>
  <c r="BE194"/>
  <c r="BE198"/>
  <c r="BE214"/>
  <c r="BE226"/>
  <c r="BE230"/>
  <c r="BE231"/>
  <c r="BE243"/>
  <c r="BE245"/>
  <c r="BE255"/>
  <c r="BE256"/>
  <c r="BE258"/>
  <c r="BE262"/>
  <c r="BE285"/>
  <c r="BE298"/>
  <c r="BE312"/>
  <c r="BE313"/>
  <c r="BE166"/>
  <c r="BE170"/>
  <c r="BE178"/>
  <c r="BE181"/>
  <c r="BE184"/>
  <c r="BE393"/>
  <c i="6" r="BK136"/>
  <c r="J136"/>
  <c r="J99"/>
  <c i="7" r="J93"/>
  <c r="BE171"/>
  <c r="BE199"/>
  <c r="BE201"/>
  <c r="BE206"/>
  <c r="BE212"/>
  <c r="BE220"/>
  <c r="BE222"/>
  <c r="BE224"/>
  <c r="BE225"/>
  <c r="BE242"/>
  <c r="BE248"/>
  <c r="BE251"/>
  <c r="BE275"/>
  <c r="BE287"/>
  <c r="BE289"/>
  <c r="BE297"/>
  <c r="BE300"/>
  <c r="BE301"/>
  <c r="BE306"/>
  <c r="BE309"/>
  <c r="BE310"/>
  <c r="BE316"/>
  <c r="BE318"/>
  <c r="BE323"/>
  <c r="BE326"/>
  <c r="BE329"/>
  <c r="BE330"/>
  <c r="BE332"/>
  <c r="BE334"/>
  <c r="BE337"/>
  <c r="BE347"/>
  <c r="BE348"/>
  <c r="BE352"/>
  <c r="BE355"/>
  <c r="BE360"/>
  <c r="BE387"/>
  <c r="BE207"/>
  <c r="BE219"/>
  <c r="BE263"/>
  <c r="BE279"/>
  <c r="BE295"/>
  <c r="BE296"/>
  <c r="BE361"/>
  <c r="BE383"/>
  <c r="BE203"/>
  <c r="BE208"/>
  <c r="BE358"/>
  <c r="BE374"/>
  <c r="F151"/>
  <c r="BE164"/>
  <c r="BE183"/>
  <c r="BE196"/>
  <c r="BE204"/>
  <c r="BE211"/>
  <c r="BE218"/>
  <c r="BE229"/>
  <c r="BE233"/>
  <c r="BE234"/>
  <c r="BE238"/>
  <c r="BE239"/>
  <c r="BE241"/>
  <c r="BE244"/>
  <c r="BE250"/>
  <c r="BE257"/>
  <c r="BE259"/>
  <c r="BE286"/>
  <c r="BE322"/>
  <c r="BE343"/>
  <c r="BE353"/>
  <c r="BE354"/>
  <c r="BE362"/>
  <c r="BE369"/>
  <c r="BE375"/>
  <c r="BE378"/>
  <c r="BE163"/>
  <c r="BE165"/>
  <c r="BE370"/>
  <c r="BE372"/>
  <c r="BE377"/>
  <c r="BE389"/>
  <c r="BE391"/>
  <c r="BE392"/>
  <c r="BE174"/>
  <c r="BE185"/>
  <c r="BE186"/>
  <c r="BE188"/>
  <c r="BE190"/>
  <c r="BE192"/>
  <c r="BE195"/>
  <c r="BE223"/>
  <c r="BE246"/>
  <c r="BE268"/>
  <c r="BE269"/>
  <c r="BE272"/>
  <c r="BE277"/>
  <c r="BE304"/>
  <c r="BE305"/>
  <c r="BE311"/>
  <c r="BE317"/>
  <c r="BE324"/>
  <c r="BE342"/>
  <c r="BE350"/>
  <c r="BE365"/>
  <c r="BE382"/>
  <c r="BE386"/>
  <c i="6" r="J129"/>
  <c r="BE143"/>
  <c r="BE155"/>
  <c r="BE168"/>
  <c r="E85"/>
  <c r="BE147"/>
  <c r="BE153"/>
  <c r="BE164"/>
  <c r="BE169"/>
  <c r="BE175"/>
  <c r="BE179"/>
  <c r="F93"/>
  <c r="BE144"/>
  <c r="BE154"/>
  <c r="BE158"/>
  <c r="BE161"/>
  <c r="BE174"/>
  <c i="5" r="J469"/>
  <c r="J122"/>
  <c i="6" r="BE149"/>
  <c r="BE177"/>
  <c r="BE180"/>
  <c r="BE183"/>
  <c r="BE186"/>
  <c r="BE198"/>
  <c r="BE162"/>
  <c r="BE191"/>
  <c r="BE196"/>
  <c i="5" r="BK181"/>
  <c r="J181"/>
  <c r="J105"/>
  <c i="6" r="BE152"/>
  <c r="BE156"/>
  <c r="BE160"/>
  <c r="BE184"/>
  <c r="BE188"/>
  <c r="BE190"/>
  <c r="BE193"/>
  <c r="BE202"/>
  <c r="J132"/>
  <c r="BE146"/>
  <c r="BE167"/>
  <c r="BE187"/>
  <c r="BE139"/>
  <c r="BE151"/>
  <c r="BE157"/>
  <c r="BE170"/>
  <c r="BE173"/>
  <c r="BE178"/>
  <c r="BE194"/>
  <c r="BE197"/>
  <c r="BE138"/>
  <c r="BE176"/>
  <c r="BE189"/>
  <c r="BE195"/>
  <c r="F94"/>
  <c r="BE141"/>
  <c r="BE166"/>
  <c r="BE171"/>
  <c r="BE185"/>
  <c r="BE192"/>
  <c r="J131"/>
  <c r="BE140"/>
  <c r="BE148"/>
  <c r="BE150"/>
  <c r="BE159"/>
  <c r="BE163"/>
  <c r="BE172"/>
  <c r="BE142"/>
  <c r="BE145"/>
  <c r="BE165"/>
  <c r="BE181"/>
  <c r="BE199"/>
  <c i="5" r="F154"/>
  <c r="BE171"/>
  <c r="BE177"/>
  <c r="BE185"/>
  <c r="BE204"/>
  <c r="BE231"/>
  <c r="BE241"/>
  <c r="BE259"/>
  <c r="BE267"/>
  <c r="BE293"/>
  <c r="BE303"/>
  <c r="BE315"/>
  <c r="BE323"/>
  <c r="BE333"/>
  <c r="BE348"/>
  <c r="BE352"/>
  <c r="BE356"/>
  <c r="BE368"/>
  <c r="BE391"/>
  <c r="BE397"/>
  <c r="BE415"/>
  <c r="BE432"/>
  <c r="BE445"/>
  <c r="BE448"/>
  <c r="BE455"/>
  <c i="4" r="BK136"/>
  <c i="5" r="F93"/>
  <c r="BE198"/>
  <c r="BE217"/>
  <c r="BE233"/>
  <c r="BE242"/>
  <c r="BE251"/>
  <c r="BE254"/>
  <c r="BE260"/>
  <c r="BE266"/>
  <c r="BE279"/>
  <c r="BE283"/>
  <c r="BE289"/>
  <c r="BE291"/>
  <c r="BE320"/>
  <c r="BE327"/>
  <c r="BE332"/>
  <c r="BE338"/>
  <c r="BE340"/>
  <c r="BE360"/>
  <c r="BE362"/>
  <c r="BE372"/>
  <c r="BE374"/>
  <c r="BE394"/>
  <c r="BE414"/>
  <c r="BE435"/>
  <c r="BE441"/>
  <c r="BE453"/>
  <c r="BE467"/>
  <c r="BE474"/>
  <c r="BE506"/>
  <c r="E85"/>
  <c r="J93"/>
  <c r="BE167"/>
  <c r="BE190"/>
  <c r="BE202"/>
  <c r="BE220"/>
  <c r="BE223"/>
  <c r="BE237"/>
  <c r="BE243"/>
  <c r="BE257"/>
  <c r="BE262"/>
  <c r="BE274"/>
  <c r="BE276"/>
  <c r="BE292"/>
  <c r="BE316"/>
  <c r="BE324"/>
  <c r="BE383"/>
  <c r="BE389"/>
  <c r="BE407"/>
  <c r="BE409"/>
  <c r="BE449"/>
  <c r="BE168"/>
  <c r="BE187"/>
  <c r="BE209"/>
  <c r="BE214"/>
  <c r="BE215"/>
  <c r="BE218"/>
  <c r="BE227"/>
  <c r="BE239"/>
  <c r="BE249"/>
  <c r="BE258"/>
  <c r="BE271"/>
  <c r="BE297"/>
  <c r="BE322"/>
  <c r="BE325"/>
  <c r="BE334"/>
  <c r="BE341"/>
  <c r="BE342"/>
  <c r="BE344"/>
  <c r="BE359"/>
  <c r="BE365"/>
  <c r="BE370"/>
  <c r="BE375"/>
  <c r="BE382"/>
  <c r="BE400"/>
  <c r="BE401"/>
  <c r="BE404"/>
  <c r="BE408"/>
  <c r="BE433"/>
  <c r="BE462"/>
  <c r="BE465"/>
  <c r="BE488"/>
  <c r="BE496"/>
  <c r="BE512"/>
  <c r="BE165"/>
  <c r="BE175"/>
  <c r="BE179"/>
  <c r="BE183"/>
  <c r="BE189"/>
  <c r="BE208"/>
  <c r="BE238"/>
  <c r="BE240"/>
  <c r="BE244"/>
  <c r="BE246"/>
  <c r="BE261"/>
  <c r="BE264"/>
  <c r="BE281"/>
  <c r="BE282"/>
  <c r="BE284"/>
  <c r="BE290"/>
  <c r="BE305"/>
  <c r="BE313"/>
  <c r="BE319"/>
  <c r="BE335"/>
  <c r="BE355"/>
  <c r="BE377"/>
  <c r="BE380"/>
  <c r="BE388"/>
  <c r="BE412"/>
  <c r="BE416"/>
  <c r="BE434"/>
  <c r="BE440"/>
  <c r="BE459"/>
  <c r="BE481"/>
  <c r="BE491"/>
  <c r="BE508"/>
  <c r="J154"/>
  <c r="BE174"/>
  <c r="BE188"/>
  <c r="BE211"/>
  <c r="BE221"/>
  <c r="BE252"/>
  <c r="BE256"/>
  <c r="BE273"/>
  <c r="BE275"/>
  <c r="BE286"/>
  <c r="BE304"/>
  <c r="BE309"/>
  <c r="BE326"/>
  <c r="BE331"/>
  <c r="BE349"/>
  <c r="BE367"/>
  <c r="BE378"/>
  <c r="BE384"/>
  <c r="BE396"/>
  <c r="BE403"/>
  <c r="BE418"/>
  <c r="BE422"/>
  <c r="BE464"/>
  <c r="BE490"/>
  <c r="BE497"/>
  <c r="BE500"/>
  <c r="BE510"/>
  <c r="BE176"/>
  <c r="BE207"/>
  <c r="BE212"/>
  <c r="BE250"/>
  <c r="BE277"/>
  <c r="BE300"/>
  <c r="BE311"/>
  <c r="BE318"/>
  <c r="BE328"/>
  <c r="BE330"/>
  <c r="BE346"/>
  <c r="BE351"/>
  <c r="BE379"/>
  <c r="BE387"/>
  <c r="BE392"/>
  <c r="BE406"/>
  <c r="BE410"/>
  <c r="BE423"/>
  <c r="BE437"/>
  <c r="BE454"/>
  <c r="BE466"/>
  <c r="BE475"/>
  <c r="BE485"/>
  <c r="BE504"/>
  <c r="BE517"/>
  <c r="BE522"/>
  <c r="BE224"/>
  <c r="BE236"/>
  <c r="BE287"/>
  <c r="BE294"/>
  <c r="BE298"/>
  <c r="BE301"/>
  <c r="BE312"/>
  <c r="BE314"/>
  <c r="BE321"/>
  <c r="BE336"/>
  <c r="BE347"/>
  <c r="BE350"/>
  <c r="BE361"/>
  <c r="BE371"/>
  <c r="BE393"/>
  <c r="BE399"/>
  <c r="BE413"/>
  <c r="BE417"/>
  <c r="BE430"/>
  <c r="BE439"/>
  <c r="BE456"/>
  <c r="BE472"/>
  <c r="BE473"/>
  <c r="BE476"/>
  <c r="BE484"/>
  <c r="BE489"/>
  <c r="BE502"/>
  <c r="BE184"/>
  <c r="BE219"/>
  <c r="BE229"/>
  <c r="BE232"/>
  <c r="BE248"/>
  <c r="BE255"/>
  <c r="BE272"/>
  <c r="BE280"/>
  <c r="BE285"/>
  <c r="BE288"/>
  <c r="BE295"/>
  <c r="BE306"/>
  <c r="BE317"/>
  <c r="BE339"/>
  <c r="BE343"/>
  <c r="BE363"/>
  <c r="BE381"/>
  <c r="BE390"/>
  <c r="BE398"/>
  <c r="BE402"/>
  <c r="BE425"/>
  <c r="BE438"/>
  <c r="BE443"/>
  <c r="BE450"/>
  <c r="BE470"/>
  <c r="BE478"/>
  <c r="BE480"/>
  <c r="BE498"/>
  <c r="BE499"/>
  <c r="BE501"/>
  <c r="BE505"/>
  <c r="BE518"/>
  <c r="BE519"/>
  <c r="BE160"/>
  <c r="BE164"/>
  <c r="BE172"/>
  <c r="BE191"/>
  <c r="BE192"/>
  <c r="BE193"/>
  <c r="BE194"/>
  <c r="BE195"/>
  <c r="BE196"/>
  <c r="BE206"/>
  <c r="BE216"/>
  <c r="BE222"/>
  <c r="BE228"/>
  <c r="BE230"/>
  <c r="BE235"/>
  <c r="BE245"/>
  <c r="BE253"/>
  <c r="BE357"/>
  <c r="BE369"/>
  <c r="BE385"/>
  <c r="BE411"/>
  <c r="BE420"/>
  <c r="BE424"/>
  <c r="BE427"/>
  <c r="BE436"/>
  <c r="BE444"/>
  <c r="BE446"/>
  <c r="BE451"/>
  <c r="BE458"/>
  <c r="BE483"/>
  <c r="BE487"/>
  <c r="BE494"/>
  <c r="BE513"/>
  <c r="BE197"/>
  <c r="BE201"/>
  <c r="BE203"/>
  <c r="BE210"/>
  <c r="BE213"/>
  <c r="BE226"/>
  <c r="BE234"/>
  <c r="BE265"/>
  <c r="BE268"/>
  <c r="BE296"/>
  <c r="BE307"/>
  <c r="BE354"/>
  <c r="BE358"/>
  <c r="BE373"/>
  <c r="BE376"/>
  <c r="BE419"/>
  <c r="BE428"/>
  <c r="BE431"/>
  <c r="BE457"/>
  <c r="BE463"/>
  <c r="BE471"/>
  <c r="BE495"/>
  <c r="BE503"/>
  <c r="BE507"/>
  <c r="BE514"/>
  <c r="J91"/>
  <c r="BE162"/>
  <c r="BE166"/>
  <c r="BE169"/>
  <c r="BE173"/>
  <c r="BE180"/>
  <c r="BE186"/>
  <c r="BE200"/>
  <c r="BE225"/>
  <c r="BE263"/>
  <c r="BE269"/>
  <c r="BE299"/>
  <c r="BE302"/>
  <c r="BE310"/>
  <c r="BE329"/>
  <c r="BE337"/>
  <c r="BE345"/>
  <c r="BE364"/>
  <c r="BE386"/>
  <c r="BE395"/>
  <c r="BE429"/>
  <c r="BE447"/>
  <c r="BE460"/>
  <c r="BE477"/>
  <c r="BE479"/>
  <c r="BE482"/>
  <c r="BE486"/>
  <c r="BE493"/>
  <c r="BE509"/>
  <c r="BE515"/>
  <c r="BE516"/>
  <c r="BE521"/>
  <c r="BE523"/>
  <c i="4" r="J132"/>
  <c r="BE140"/>
  <c r="BE148"/>
  <c r="BE155"/>
  <c i="3" r="J142"/>
  <c r="J100"/>
  <c i="4" r="BE147"/>
  <c r="BE189"/>
  <c r="F131"/>
  <c r="BE170"/>
  <c r="BE178"/>
  <c r="BE186"/>
  <c r="BE195"/>
  <c r="BE139"/>
  <c r="BE142"/>
  <c r="BE146"/>
  <c r="BE156"/>
  <c r="BE169"/>
  <c r="BE173"/>
  <c r="BE182"/>
  <c r="BE191"/>
  <c r="BE200"/>
  <c r="BE143"/>
  <c r="BE152"/>
  <c r="BE165"/>
  <c r="BE174"/>
  <c r="BE192"/>
  <c r="BE194"/>
  <c r="BE196"/>
  <c r="BE153"/>
  <c r="BE163"/>
  <c r="BE167"/>
  <c r="BE175"/>
  <c r="BE183"/>
  <c r="BE138"/>
  <c r="BE149"/>
  <c r="BE157"/>
  <c r="BE162"/>
  <c r="BE171"/>
  <c r="BE188"/>
  <c r="BE198"/>
  <c r="E123"/>
  <c r="BE166"/>
  <c r="BE180"/>
  <c r="BE190"/>
  <c r="BE201"/>
  <c i="3" r="J193"/>
  <c r="J106"/>
  <c i="4" r="BE150"/>
  <c r="BE151"/>
  <c r="BE172"/>
  <c r="BE187"/>
  <c r="BE193"/>
  <c r="J91"/>
  <c r="J131"/>
  <c r="BE145"/>
  <c r="BE154"/>
  <c r="BE159"/>
  <c r="BE179"/>
  <c r="F94"/>
  <c r="BE144"/>
  <c r="BE158"/>
  <c r="BE161"/>
  <c r="BE164"/>
  <c r="BE168"/>
  <c r="BE176"/>
  <c r="BE181"/>
  <c r="BE184"/>
  <c r="BE199"/>
  <c r="BE204"/>
  <c r="BE141"/>
  <c r="BE160"/>
  <c r="BE177"/>
  <c r="BE197"/>
  <c i="3" r="J94"/>
  <c r="BE149"/>
  <c r="BE180"/>
  <c i="2" r="J160"/>
  <c r="J101"/>
  <c r="BK426"/>
  <c r="J426"/>
  <c r="J120"/>
  <c i="3" r="F136"/>
  <c r="BE145"/>
  <c r="BE147"/>
  <c r="J91"/>
  <c r="BE198"/>
  <c r="J136"/>
  <c r="BE203"/>
  <c r="BE151"/>
  <c r="BE178"/>
  <c r="BE182"/>
  <c r="BE183"/>
  <c r="BE201"/>
  <c r="BE144"/>
  <c r="BE156"/>
  <c r="BE159"/>
  <c r="BE162"/>
  <c r="BE163"/>
  <c r="BE170"/>
  <c r="BE184"/>
  <c r="BE187"/>
  <c r="BE196"/>
  <c r="BE204"/>
  <c r="E128"/>
  <c r="BE152"/>
  <c r="BE158"/>
  <c r="BE160"/>
  <c r="BE165"/>
  <c r="BE166"/>
  <c r="BE167"/>
  <c r="BE169"/>
  <c r="BE179"/>
  <c r="BE150"/>
  <c r="BE153"/>
  <c r="BE154"/>
  <c r="BE157"/>
  <c r="BE173"/>
  <c r="BE174"/>
  <c r="BE181"/>
  <c r="BE186"/>
  <c r="BE189"/>
  <c r="BE190"/>
  <c r="BE197"/>
  <c r="BE146"/>
  <c r="BE172"/>
  <c r="BE175"/>
  <c r="BE200"/>
  <c i="2" r="BK180"/>
  <c r="J180"/>
  <c r="J105"/>
  <c i="3" r="BE143"/>
  <c r="BE155"/>
  <c r="BE171"/>
  <c r="BE191"/>
  <c r="BE194"/>
  <c r="BE195"/>
  <c r="BE205"/>
  <c r="BE164"/>
  <c r="BE176"/>
  <c r="BE177"/>
  <c r="BE188"/>
  <c r="F94"/>
  <c i="2" r="J91"/>
  <c r="J94"/>
  <c r="BE161"/>
  <c r="BE163"/>
  <c r="BE173"/>
  <c r="BE174"/>
  <c r="BE176"/>
  <c r="BE183"/>
  <c r="BE184"/>
  <c r="BE186"/>
  <c r="BE187"/>
  <c r="BE190"/>
  <c r="BE191"/>
  <c r="BE193"/>
  <c r="BE200"/>
  <c r="BE205"/>
  <c r="BE207"/>
  <c r="BE212"/>
  <c r="BE213"/>
  <c r="BE214"/>
  <c r="BE216"/>
  <c r="BE218"/>
  <c r="BE224"/>
  <c r="BE227"/>
  <c r="BE234"/>
  <c r="BE246"/>
  <c r="BE259"/>
  <c r="BE266"/>
  <c r="BE268"/>
  <c r="BE269"/>
  <c r="BE272"/>
  <c r="BE281"/>
  <c r="BE282"/>
  <c r="BE284"/>
  <c r="BE287"/>
  <c r="BE288"/>
  <c r="BE291"/>
  <c r="BE292"/>
  <c r="BE293"/>
  <c r="BE300"/>
  <c r="BE306"/>
  <c r="BE316"/>
  <c r="BE318"/>
  <c r="BE326"/>
  <c r="BE328"/>
  <c r="BE329"/>
  <c r="BE332"/>
  <c r="BE333"/>
  <c r="BE345"/>
  <c r="BE346"/>
  <c r="BE347"/>
  <c r="BE361"/>
  <c r="BE364"/>
  <c r="BE368"/>
  <c r="BE371"/>
  <c r="BE373"/>
  <c r="BE382"/>
  <c r="BE388"/>
  <c r="BE389"/>
  <c r="BE392"/>
  <c r="BE393"/>
  <c r="BE394"/>
  <c r="BE395"/>
  <c r="BE396"/>
  <c r="BE398"/>
  <c r="BE401"/>
  <c r="BE406"/>
  <c r="BE407"/>
  <c r="BE420"/>
  <c r="BE423"/>
  <c r="BE425"/>
  <c r="BE432"/>
  <c r="BE435"/>
  <c r="BE437"/>
  <c r="BE438"/>
  <c r="BE451"/>
  <c r="BE452"/>
  <c r="F93"/>
  <c r="J152"/>
  <c r="BE165"/>
  <c r="BE166"/>
  <c r="BE167"/>
  <c r="BE172"/>
  <c r="BE182"/>
  <c r="BE188"/>
  <c r="BE208"/>
  <c r="BE210"/>
  <c r="BE211"/>
  <c r="BE225"/>
  <c r="BE226"/>
  <c r="BE228"/>
  <c r="BE232"/>
  <c r="BE235"/>
  <c r="BE241"/>
  <c r="BE242"/>
  <c r="BE245"/>
  <c r="BE258"/>
  <c r="BE261"/>
  <c r="BE263"/>
  <c r="BE264"/>
  <c r="BE265"/>
  <c r="BE271"/>
  <c r="BE278"/>
  <c r="BE289"/>
  <c r="BE303"/>
  <c r="BE309"/>
  <c r="BE312"/>
  <c r="BE313"/>
  <c r="BE314"/>
  <c r="BE320"/>
  <c r="BE324"/>
  <c r="BE330"/>
  <c r="BE338"/>
  <c r="BE343"/>
  <c r="BE349"/>
  <c r="BE353"/>
  <c r="BE354"/>
  <c r="BE355"/>
  <c r="BE367"/>
  <c r="BE374"/>
  <c r="BE375"/>
  <c r="BE380"/>
  <c r="BE383"/>
  <c r="BE384"/>
  <c r="BE391"/>
  <c r="BE403"/>
  <c r="BE408"/>
  <c r="BE418"/>
  <c r="BE422"/>
  <c r="BE431"/>
  <c r="BE443"/>
  <c r="BE447"/>
  <c r="BE449"/>
  <c r="BE453"/>
  <c r="BE457"/>
  <c r="BE459"/>
  <c r="BE463"/>
  <c r="BE465"/>
  <c r="BE472"/>
  <c r="E85"/>
  <c r="BE175"/>
  <c r="BE179"/>
  <c r="BE192"/>
  <c r="BE195"/>
  <c r="BE197"/>
  <c r="BE198"/>
  <c r="BE204"/>
  <c r="BE206"/>
  <c r="BE209"/>
  <c r="BE215"/>
  <c r="BE219"/>
  <c r="BE223"/>
  <c r="BE229"/>
  <c r="BE233"/>
  <c r="BE237"/>
  <c r="BE239"/>
  <c r="BE244"/>
  <c r="BE247"/>
  <c r="BE248"/>
  <c r="BE249"/>
  <c r="BE250"/>
  <c r="BE255"/>
  <c r="BE256"/>
  <c r="BE257"/>
  <c r="BE262"/>
  <c r="BE273"/>
  <c r="BE274"/>
  <c r="BE275"/>
  <c r="BE276"/>
  <c r="BE283"/>
  <c r="BE286"/>
  <c r="BE294"/>
  <c r="BE295"/>
  <c r="BE297"/>
  <c r="BE298"/>
  <c r="BE310"/>
  <c r="BE322"/>
  <c r="BE335"/>
  <c r="BE336"/>
  <c r="BE337"/>
  <c r="BE340"/>
  <c r="BE344"/>
  <c r="BE350"/>
  <c r="BE356"/>
  <c r="BE357"/>
  <c r="BE358"/>
  <c r="BE360"/>
  <c r="BE362"/>
  <c r="BE363"/>
  <c r="BE366"/>
  <c r="BE370"/>
  <c r="BE377"/>
  <c r="BE381"/>
  <c r="BE400"/>
  <c r="BE409"/>
  <c r="BE411"/>
  <c r="BE412"/>
  <c r="BE415"/>
  <c r="BE416"/>
  <c r="BE417"/>
  <c r="BE424"/>
  <c r="BE430"/>
  <c r="BE434"/>
  <c r="BE439"/>
  <c r="BE440"/>
  <c r="BE441"/>
  <c r="BE456"/>
  <c r="BE461"/>
  <c r="BE464"/>
  <c r="BE467"/>
  <c r="BE471"/>
  <c r="BE473"/>
  <c i="1" r="BA96"/>
  <c i="2" r="BE476"/>
  <c r="BE478"/>
  <c r="BE479"/>
  <c r="BE480"/>
  <c r="F94"/>
  <c r="BE159"/>
  <c r="BE164"/>
  <c r="BE168"/>
  <c r="BE170"/>
  <c r="BE171"/>
  <c r="BE178"/>
  <c r="BE185"/>
  <c r="BE189"/>
  <c r="BE194"/>
  <c r="BE199"/>
  <c r="BE201"/>
  <c r="BE203"/>
  <c r="BE217"/>
  <c r="BE220"/>
  <c r="BE221"/>
  <c r="BE222"/>
  <c r="BE230"/>
  <c r="BE236"/>
  <c r="BE238"/>
  <c r="BE240"/>
  <c r="BE243"/>
  <c r="BE251"/>
  <c r="BE252"/>
  <c r="BE253"/>
  <c r="BE254"/>
  <c r="BE267"/>
  <c r="BE277"/>
  <c r="BE279"/>
  <c r="BE280"/>
  <c r="BE285"/>
  <c r="BE290"/>
  <c r="BE296"/>
  <c r="BE299"/>
  <c r="BE301"/>
  <c r="BE302"/>
  <c r="BE304"/>
  <c r="BE307"/>
  <c r="BE308"/>
  <c r="BE311"/>
  <c r="BE315"/>
  <c r="BE317"/>
  <c r="BE319"/>
  <c r="BE321"/>
  <c r="BE323"/>
  <c r="BE325"/>
  <c r="BE327"/>
  <c r="BE331"/>
  <c r="BE339"/>
  <c r="BE341"/>
  <c r="BE342"/>
  <c r="BE348"/>
  <c r="BE352"/>
  <c r="BE359"/>
  <c r="BE365"/>
  <c r="BE369"/>
  <c r="BE372"/>
  <c r="BE376"/>
  <c r="BE378"/>
  <c r="BE379"/>
  <c r="BE385"/>
  <c r="BE386"/>
  <c r="BE387"/>
  <c r="BE397"/>
  <c r="BE402"/>
  <c r="BE405"/>
  <c r="BE413"/>
  <c r="BE414"/>
  <c r="BE421"/>
  <c r="BE428"/>
  <c r="BE429"/>
  <c r="BE433"/>
  <c r="BE436"/>
  <c r="BE442"/>
  <c r="BE444"/>
  <c r="BE445"/>
  <c r="BE446"/>
  <c r="BE450"/>
  <c r="BE454"/>
  <c r="BE455"/>
  <c r="BE458"/>
  <c r="BE460"/>
  <c r="BE462"/>
  <c r="BE466"/>
  <c r="BE469"/>
  <c r="BE470"/>
  <c r="BE474"/>
  <c r="BE475"/>
  <c i="3" r="F40"/>
  <c i="1" r="BC97"/>
  <c i="5" r="J38"/>
  <c i="1" r="AW100"/>
  <c i="11" r="F37"/>
  <c i="1" r="BB108"/>
  <c i="10" r="F38"/>
  <c i="1" r="BC107"/>
  <c r="AS94"/>
  <c i="4" r="F38"/>
  <c i="1" r="BA98"/>
  <c i="5" r="F38"/>
  <c i="1" r="BA100"/>
  <c i="10" r="F36"/>
  <c i="1" r="BA107"/>
  <c i="10" r="J107"/>
  <c r="J101"/>
  <c r="J31"/>
  <c r="J32"/>
  <c i="1" r="AG107"/>
  <c i="10" r="J36"/>
  <c i="1" r="AW107"/>
  <c i="3" r="J38"/>
  <c i="1" r="AW97"/>
  <c i="5" r="F40"/>
  <c i="1" r="BC100"/>
  <c i="11" r="F39"/>
  <c i="1" r="BD108"/>
  <c i="4" r="F41"/>
  <c i="1" r="BD98"/>
  <c i="5" r="F41"/>
  <c i="1" r="BD100"/>
  <c i="11" r="J36"/>
  <c i="1" r="AW108"/>
  <c i="2" r="F39"/>
  <c i="1" r="BB96"/>
  <c i="8" r="F39"/>
  <c i="1" r="BB104"/>
  <c i="8" r="J38"/>
  <c i="1" r="AW104"/>
  <c i="9" r="F39"/>
  <c i="1" r="BB106"/>
  <c r="BB105"/>
  <c r="AX105"/>
  <c i="3" r="F39"/>
  <c i="1" r="BB97"/>
  <c i="4" r="F40"/>
  <c i="1" r="BC98"/>
  <c i="6" r="F40"/>
  <c i="1" r="BC101"/>
  <c i="7" r="F39"/>
  <c i="1" r="BB103"/>
  <c i="8" r="F41"/>
  <c i="1" r="BD104"/>
  <c i="11" r="F38"/>
  <c i="1" r="BC108"/>
  <c i="10" r="F39"/>
  <c i="1" r="BD107"/>
  <c i="3" r="F41"/>
  <c i="1" r="BD97"/>
  <c i="5" r="F39"/>
  <c i="1" r="BB100"/>
  <c i="11" r="F36"/>
  <c i="1" r="BA108"/>
  <c i="10" r="F37"/>
  <c i="1" r="BB107"/>
  <c i="3" r="F38"/>
  <c i="1" r="BA97"/>
  <c i="4" r="J38"/>
  <c i="1" r="AW98"/>
  <c i="6" r="F39"/>
  <c i="1" r="BB101"/>
  <c i="6" r="F38"/>
  <c i="1" r="BA101"/>
  <c i="7" r="F40"/>
  <c i="1" r="BC103"/>
  <c i="8" r="F38"/>
  <c i="1" r="BA104"/>
  <c i="9" r="F41"/>
  <c i="1" r="BD106"/>
  <c r="BD105"/>
  <c i="2" r="F40"/>
  <c i="1" r="BC96"/>
  <c i="7" r="F38"/>
  <c i="1" r="BA103"/>
  <c i="9" r="F38"/>
  <c i="1" r="BA106"/>
  <c r="BA105"/>
  <c r="AW105"/>
  <c i="2" r="J38"/>
  <c i="1" r="AW96"/>
  <c i="4" r="F39"/>
  <c i="1" r="BB98"/>
  <c i="6" r="J38"/>
  <c i="1" r="AW101"/>
  <c i="6" r="F41"/>
  <c i="1" r="BD101"/>
  <c i="7" r="J38"/>
  <c i="1" r="AW103"/>
  <c i="9" r="J38"/>
  <c i="1" r="AW106"/>
  <c i="2" r="F41"/>
  <c i="1" r="BD96"/>
  <c i="7" r="F41"/>
  <c i="1" r="BD103"/>
  <c i="8" r="F40"/>
  <c i="1" r="BC104"/>
  <c i="9" r="F40"/>
  <c i="1" r="BC106"/>
  <c r="BC105"/>
  <c r="AY105"/>
  <c i="11" l="1" r="T135"/>
  <c r="T134"/>
  <c i="5" r="R468"/>
  <c i="2" r="R180"/>
  <c r="R156"/>
  <c i="6" r="P135"/>
  <c i="1" r="AU101"/>
  <c i="11" r="P135"/>
  <c r="P134"/>
  <c i="1" r="AU108"/>
  <c i="3" r="R141"/>
  <c i="7" r="R345"/>
  <c r="R179"/>
  <c r="R155"/>
  <c i="5" r="T468"/>
  <c r="T157"/>
  <c i="7" r="T179"/>
  <c r="T155"/>
  <c i="9" r="R181"/>
  <c r="R156"/>
  <c i="5" r="P468"/>
  <c i="7" r="P179"/>
  <c r="P155"/>
  <c i="1" r="AU103"/>
  <c i="7" r="P345"/>
  <c i="4" r="R135"/>
  <c i="6" r="R135"/>
  <c r="T135"/>
  <c i="3" r="BK141"/>
  <c r="BK140"/>
  <c r="J140"/>
  <c r="J98"/>
  <c r="J32"/>
  <c i="9" r="P181"/>
  <c r="P156"/>
  <c i="1" r="AU106"/>
  <c i="3" r="P141"/>
  <c r="P140"/>
  <c i="1" r="AU97"/>
  <c i="3" r="T192"/>
  <c i="2" r="T180"/>
  <c i="5" r="R181"/>
  <c r="R157"/>
  <c i="4" r="P135"/>
  <c i="1" r="AU98"/>
  <c i="2" r="R426"/>
  <c i="9" r="T181"/>
  <c r="T156"/>
  <c r="T327"/>
  <c i="2" r="P180"/>
  <c r="P156"/>
  <c i="1" r="AU96"/>
  <c i="8" r="R135"/>
  <c i="5" r="P181"/>
  <c r="P157"/>
  <c i="1" r="AU100"/>
  <c i="2" r="T426"/>
  <c i="3" r="T141"/>
  <c r="T140"/>
  <c r="R192"/>
  <c i="8" r="BK198"/>
  <c r="J198"/>
  <c r="J102"/>
  <c i="4" r="BK202"/>
  <c r="J202"/>
  <c r="J102"/>
  <c i="5" r="BK158"/>
  <c r="J158"/>
  <c r="J99"/>
  <c i="6" r="BK200"/>
  <c r="J200"/>
  <c r="J102"/>
  <c i="7" r="BK156"/>
  <c r="J156"/>
  <c r="J99"/>
  <c i="11" r="BK135"/>
  <c r="J135"/>
  <c r="J97"/>
  <c i="9" r="BK157"/>
  <c r="J157"/>
  <c r="J99"/>
  <c i="10" r="BE107"/>
  <c i="8" r="BK135"/>
  <c r="J135"/>
  <c r="J98"/>
  <c r="J32"/>
  <c i="7" r="BK155"/>
  <c r="J155"/>
  <c r="J98"/>
  <c r="J32"/>
  <c i="6" r="BK135"/>
  <c r="J135"/>
  <c r="J98"/>
  <c r="J32"/>
  <c i="5" r="BK157"/>
  <c r="J157"/>
  <c r="J98"/>
  <c r="J32"/>
  <c i="4" r="J136"/>
  <c r="J99"/>
  <c i="2" r="BK156"/>
  <c r="J156"/>
  <c r="J98"/>
  <c r="J32"/>
  <c i="1" r="AU105"/>
  <c r="BB95"/>
  <c r="AX95"/>
  <c r="BA102"/>
  <c r="AW102"/>
  <c r="BC95"/>
  <c r="AY95"/>
  <c i="10" r="J35"/>
  <c i="1" r="AV107"/>
  <c r="AT107"/>
  <c r="BB99"/>
  <c r="AX99"/>
  <c i="8" r="J112"/>
  <c r="J106"/>
  <c r="J33"/>
  <c i="1" r="BA95"/>
  <c r="AW95"/>
  <c r="BD102"/>
  <c i="3" r="J117"/>
  <c r="J111"/>
  <c r="J33"/>
  <c r="J34"/>
  <c i="1" r="AG97"/>
  <c r="BD95"/>
  <c r="BC102"/>
  <c r="AY102"/>
  <c r="BD99"/>
  <c i="10" r="F35"/>
  <c i="1" r="AZ107"/>
  <c r="BA99"/>
  <c r="AW99"/>
  <c r="BB102"/>
  <c r="AX102"/>
  <c i="7" r="J132"/>
  <c r="BE132"/>
  <c r="J37"/>
  <c i="1" r="AV103"/>
  <c r="AT103"/>
  <c i="10" r="J109"/>
  <c i="6" r="J112"/>
  <c r="BE112"/>
  <c r="F37"/>
  <c i="1" r="AZ101"/>
  <c r="BC99"/>
  <c r="AY99"/>
  <c r="AU102"/>
  <c i="2" r="J133"/>
  <c r="BE133"/>
  <c r="F37"/>
  <c i="1" r="AZ96"/>
  <c i="5" r="J134"/>
  <c r="J128"/>
  <c r="J33"/>
  <c r="J34"/>
  <c i="1" r="AG100"/>
  <c i="2" l="1" r="T156"/>
  <c i="3" r="R140"/>
  <c i="9" r="BK156"/>
  <c r="J156"/>
  <c r="J98"/>
  <c r="J32"/>
  <c i="3" r="BE117"/>
  <c i="4" r="BK135"/>
  <c r="J135"/>
  <c r="J98"/>
  <c r="J32"/>
  <c i="3" r="J141"/>
  <c r="J99"/>
  <c i="11" r="BK134"/>
  <c r="J134"/>
  <c r="J96"/>
  <c r="J30"/>
  <c i="10" r="J41"/>
  <c i="8" r="BE112"/>
  <c i="5" r="BE134"/>
  <c i="1" r="AN107"/>
  <c i="9" r="J133"/>
  <c r="BE133"/>
  <c r="J37"/>
  <c i="1" r="AV106"/>
  <c r="AT106"/>
  <c r="AU95"/>
  <c i="3" r="F37"/>
  <c i="1" r="AZ97"/>
  <c i="7" r="J126"/>
  <c r="J134"/>
  <c i="8" r="J34"/>
  <c i="1" r="AG104"/>
  <c r="BA94"/>
  <c r="W33"/>
  <c r="AU99"/>
  <c i="11" r="J113"/>
  <c r="BE113"/>
  <c r="F35"/>
  <c i="1" r="AZ108"/>
  <c i="8" r="J37"/>
  <c i="1" r="AV104"/>
  <c r="AT104"/>
  <c i="3" r="J119"/>
  <c i="5" r="J37"/>
  <c i="1" r="AV100"/>
  <c r="AT100"/>
  <c r="AN100"/>
  <c i="3" r="J37"/>
  <c i="1" r="AV97"/>
  <c r="AT97"/>
  <c r="AN97"/>
  <c i="7" r="F37"/>
  <c i="1" r="AZ103"/>
  <c i="4" r="J112"/>
  <c r="J106"/>
  <c r="J114"/>
  <c i="6" r="J37"/>
  <c i="1" r="AV101"/>
  <c r="AT101"/>
  <c r="BC94"/>
  <c r="W35"/>
  <c i="2" r="J127"/>
  <c r="J33"/>
  <c r="J34"/>
  <c i="1" r="AG96"/>
  <c i="5" r="J136"/>
  <c r="F37"/>
  <c i="1" r="AZ100"/>
  <c r="AZ99"/>
  <c r="AV99"/>
  <c r="AT99"/>
  <c i="2" r="J37"/>
  <c i="1" r="AV96"/>
  <c r="AT96"/>
  <c i="6" r="J106"/>
  <c r="J114"/>
  <c i="1" r="BB94"/>
  <c r="W34"/>
  <c i="8" r="J114"/>
  <c i="1" r="BD94"/>
  <c r="W36"/>
  <c i="3" l="1" r="J43"/>
  <c i="4" r="J33"/>
  <c r="BE112"/>
  <c i="8" r="J43"/>
  <c i="7" r="J33"/>
  <c i="6" r="J33"/>
  <c i="5" r="J43"/>
  <c i="2" r="J43"/>
  <c i="1" r="AU94"/>
  <c r="AN104"/>
  <c r="AN96"/>
  <c i="9" r="F37"/>
  <c i="1" r="AZ106"/>
  <c r="AZ105"/>
  <c r="AV105"/>
  <c r="AT105"/>
  <c r="AX94"/>
  <c i="9" r="J127"/>
  <c r="J135"/>
  <c i="7" r="J34"/>
  <c i="1" r="AG103"/>
  <c r="AG102"/>
  <c r="AY94"/>
  <c i="11" r="J35"/>
  <c i="1" r="AV108"/>
  <c r="AT108"/>
  <c i="6" r="J34"/>
  <c i="1" r="AG101"/>
  <c r="AN101"/>
  <c i="11" r="J107"/>
  <c r="J115"/>
  <c i="4" r="J37"/>
  <c i="1" r="AV98"/>
  <c r="AT98"/>
  <c i="4" r="J34"/>
  <c i="1" r="AG98"/>
  <c r="AN98"/>
  <c i="2" r="J135"/>
  <c i="8" r="F37"/>
  <c i="1" r="AZ104"/>
  <c r="AZ102"/>
  <c r="AV102"/>
  <c r="AT102"/>
  <c r="AW94"/>
  <c r="AK33"/>
  <c i="9" l="1" r="J33"/>
  <c i="11" r="J31"/>
  <c i="4" r="J43"/>
  <c i="7" r="J43"/>
  <c i="1" r="AN103"/>
  <c i="6" r="J43"/>
  <c i="1" r="AN102"/>
  <c i="9" r="J34"/>
  <c i="1" r="AG106"/>
  <c r="AG105"/>
  <c r="AN105"/>
  <c r="AG95"/>
  <c i="11" r="J32"/>
  <c i="1" r="AG108"/>
  <c r="AN108"/>
  <c i="4" r="F37"/>
  <c i="1" r="AZ98"/>
  <c r="AZ95"/>
  <c r="AV95"/>
  <c r="AT95"/>
  <c r="AG99"/>
  <c r="AN99"/>
  <c i="9" l="1" r="J43"/>
  <c i="1" r="AN106"/>
  <c r="AN95"/>
  <c i="11" r="J41"/>
  <c i="1" r="AG94"/>
  <c r="AG112"/>
  <c r="CD112"/>
  <c r="AZ94"/>
  <c r="AV94"/>
  <c r="AT94"/>
  <c l="1" r="AN94"/>
  <c r="AG111"/>
  <c r="AG114"/>
  <c r="CD114"/>
  <c r="AK26"/>
  <c r="AG113"/>
  <c r="CD113"/>
  <c r="AV112"/>
  <c r="BY112"/>
  <c l="1" r="CD111"/>
  <c r="AN112"/>
  <c r="AV114"/>
  <c r="BY114"/>
  <c r="AV111"/>
  <c r="BY111"/>
  <c r="AG110"/>
  <c r="AK27"/>
  <c r="AK29"/>
  <c r="W32"/>
  <c r="AV113"/>
  <c r="BY113"/>
  <c l="1" r="AK32"/>
  <c r="AG116"/>
  <c r="AN111"/>
  <c r="AN113"/>
  <c r="AN114"/>
  <c l="1" r="AK38"/>
  <c r="AN110"/>
  <c r="AN11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<sst xmlns="http://schemas.openxmlformats.org/spreadsheetml/2006/main">
  <si>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</si>
  <si>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</si>
  <si>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</si>
  <si>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</si>
  <si>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</si>
  <si>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{21089a0b-160b-4988-8432-4545dcbd63aa}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</si>
  <si>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</si>
  <si>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</si>
  <si>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</si>
  <si>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</si>
  <si>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</si>
  <si>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</si>
  <si>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</si>
  <si>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</si>
  <si>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04042023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</si>
  <si>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</si>
  <si>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</si>
  <si>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tepelných zdrojů Trnovany u Litoměřic</t>
  </si>
  <si>
    <t>KSO:</t>
  </si>
  <si>
    <t>CC-CZ:</t>
  </si>
  <si>
    <t>Místo:</t>
  </si>
  <si>
    <t xml:space="preserve"> </t>
  </si>
  <si>
    <t>Datum:</t>
  </si>
  <si>
    <t>3. 4. 2023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</si>
  <si>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</si>
  <si>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</si>
  <si>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</si>
  <si>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</si>
  <si>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</si>
  <si>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</si>
  <si>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</si>
  <si>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</si>
  <si>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</si>
  <si>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</si>
  <si>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</si>
  <si>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</si>
  <si>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</si>
  <si>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</si>
  <si>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</si>
  <si>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</si>
  <si>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</si>
  <si>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</si>
  <si>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</si>
  <si>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</si>
  <si>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</si>
  <si>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</si>
  <si>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</si>
  <si>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</si>
  <si>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</si>
  <si>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</si>
  <si>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</si>
  <si>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</si>
  <si>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</si>
  <si>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</si>
  <si>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</si>
  <si>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</si>
  <si>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</si>
  <si>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</si>
  <si>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</si>
  <si>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</si>
  <si>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</si>
  <si>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</si>
  <si>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</si>
  <si>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</si>
  <si>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</si>
  <si>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</si>
  <si>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</si>
  <si>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</si>
  <si>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</si>
  <si>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</si>
  <si>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</si>
  <si>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</si>
  <si>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</si>
  <si>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</si>
  <si>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</si>
  <si>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</si>
  <si>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</si>
  <si>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</si>
  <si>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</si>
  <si>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SO 01</t>
  </si>
  <si>
    <t>Provozní budova - b01</t>
  </si>
  <si>
    <t>STA</t>
  </si>
  <si>
    <t>1</t>
  </si>
  <si>
    <t>{ddab351f-e1f9-45b2-92c6-ebe9d0c244e7}</t>
  </si>
  <si>
    <t>2</t>
  </si>
  <si>
    <t>/</t>
  </si>
  <si>
    <t>SO 01A</t>
  </si>
  <si>
    <t>Kotelna</t>
  </si>
  <si>
    <t>Soupis</t>
  </si>
  <si>
    <t>{f35a4dd1-d520-4423-b3f0-90b69bfd2c72}</t>
  </si>
  <si>
    <t>SO 01B</t>
  </si>
  <si>
    <t>SPC alternativní zdroj tepla</t>
  </si>
  <si>
    <t>{a71499a8-f9f6-4645-9fd0-4c9869b12355}</t>
  </si>
  <si>
    <t>SO 01C</t>
  </si>
  <si>
    <t>MaR</t>
  </si>
  <si>
    <t>{dbc31c9a-bd87-424a-8d14-226220eb3f29}</t>
  </si>
  <si>
    <t>SO 02</t>
  </si>
  <si>
    <t>Technická budova - b02</t>
  </si>
  <si>
    <t>{02c79bdd-9e68-4551-b59d-506fdeb77845}</t>
  </si>
  <si>
    <t>SO 02A</t>
  </si>
  <si>
    <t>{d8b9be1f-4b3d-4129-981a-58196d026cac}</t>
  </si>
  <si>
    <t>SO 02C</t>
  </si>
  <si>
    <t>{d76c67c3-0112-4c92-9ed9-66d7c7b4396a}</t>
  </si>
  <si>
    <t>SO 03</t>
  </si>
  <si>
    <t>Dostavba - b03</t>
  </si>
  <si>
    <t>{11a3b4f6-0618-4c46-94e5-65b84f3c3676}</t>
  </si>
  <si>
    <t>SO 03A</t>
  </si>
  <si>
    <t>{201e8e9c-3b26-4616-b29c-c97f29388593}</t>
  </si>
  <si>
    <t>SO 03C</t>
  </si>
  <si>
    <t>{965305e2-2d12-4b43-834f-4bf9c46be6be}</t>
  </si>
  <si>
    <t>SO 04</t>
  </si>
  <si>
    <t>Vstupní objekt - b05</t>
  </si>
  <si>
    <t>{90b6345b-0433-4981-adb0-d87f769e578a}</t>
  </si>
  <si>
    <t>SO 04A</t>
  </si>
  <si>
    <t>{2cb9894a-9b8c-456a-99fc-6e599be7a8d2}</t>
  </si>
  <si>
    <t>DM</t>
  </si>
  <si>
    <t>Drobný majetek</t>
  </si>
  <si>
    <t>{acba658a-05df-474b-9dff-002995d8e6f3}</t>
  </si>
  <si>
    <t>VRN</t>
  </si>
  <si>
    <t>Vedlejší rozpočtové náklady stavby</t>
  </si>
  <si>
    <t>{20c134ef-983a-46f8-a328-0905ae996f30}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</si>
  <si>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</si>
  <si>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</si>
  <si>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</si>
  <si>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</si>
  <si>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</si>
  <si>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</si>
  <si>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</si>
  <si>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</si>
  <si>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</si>
  <si>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</si>
  <si>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</si>
  <si>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01 - Provozní budova - b01</t>
  </si>
  <si>
    <t>Soupis:</t>
  </si>
  <si>
    <t>SO 01A - Kotelna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</si>
  <si>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</si>
  <si>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</si>
  <si>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</si>
  <si>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</si>
  <si>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</si>
  <si>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</si>
  <si>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</si>
  <si>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</si>
  <si>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</si>
  <si>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</si>
  <si>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</si>
  <si>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</si>
  <si>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</si>
  <si>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</si>
  <si>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</si>
  <si>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</si>
  <si>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</si>
  <si>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</si>
  <si>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</si>
  <si>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</si>
  <si>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</si>
  <si>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</si>
  <si>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</si>
  <si>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751 - Vzduchotechnika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</si>
  <si>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</si>
  <si>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</si>
  <si>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</si>
  <si>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</si>
  <si>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23-M - Montáže potrubí</t>
  </si>
  <si>
    <t xml:space="preserve">    58-M - Revize vyhrazených technických zařízení</t>
  </si>
  <si>
    <t>HZS - Hodinové zúčtovací sazby</t>
  </si>
  <si>
    <t>VRN4 - Inženýrská činnost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</si>
  <si>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</si>
  <si>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</si>
  <si>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</si>
  <si>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</si>
  <si>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</si>
  <si>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</si>
  <si>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</si>
  <si>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</si>
  <si>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</si>
  <si>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</si>
  <si>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</si>
  <si>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</si>
  <si>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</si>
  <si>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</si>
  <si>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</si>
  <si>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</si>
  <si>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</si>
  <si>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</si>
  <si>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</si>
  <si>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</si>
  <si>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</si>
  <si>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</si>
  <si>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</si>
  <si>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</si>
  <si>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</si>
  <si>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</si>
  <si>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</si>
  <si>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</si>
  <si>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pl přes 0,09 do 0,25 m2 ve zdivu nadzákladovém cihlami pálenými tl přes 300 do 450 mm</t>
  </si>
  <si>
    <t>kus</t>
  </si>
  <si>
    <t>4</t>
  </si>
  <si>
    <t>6</t>
  </si>
  <si>
    <t>Úpravy povrchů, podlahy a osazování výplní</t>
  </si>
  <si>
    <t>612315416</t>
  </si>
  <si>
    <t>Oprava vnitřní vápenné hladké omítky stěn v rozsahu plochy do 10 % s celoplošným přeštukováním</t>
  </si>
  <si>
    <t>m2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</si>
  <si>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</si>
  <si>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</si>
  <si>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</si>
  <si>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</si>
  <si>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952901221</t>
  </si>
  <si>
    <t>Vyčištění budov průmyslových objektů při jakékoliv výšce podlaží</t>
  </si>
  <si>
    <t>8</t>
  </si>
  <si>
    <t>5</t>
  </si>
  <si>
    <t>953943211</t>
  </si>
  <si>
    <t>Osazování hasicího přístroje</t>
  </si>
  <si>
    <t>10</t>
  </si>
  <si>
    <t>953943212</t>
  </si>
  <si>
    <t>Osazování skříně pro hasicí přístroj</t>
  </si>
  <si>
    <t>95488287</t>
  </si>
  <si>
    <t>7</t>
  </si>
  <si>
    <t>M</t>
  </si>
  <si>
    <t>44983131</t>
  </si>
  <si>
    <t>skříňka na RHP</t>
  </si>
  <si>
    <t>1438441543</t>
  </si>
  <si>
    <t>SNL.SLZN44E</t>
  </si>
  <si>
    <t>Piktogram - první pomoc</t>
  </si>
  <si>
    <t>-555176072</t>
  </si>
  <si>
    <t>997</t>
  </si>
  <si>
    <t>Přesun sutě</t>
  </si>
  <si>
    <t>997013211</t>
  </si>
  <si>
    <t>Vnitrostaveništní doprava suti a vybouraných hmot pro budovy v do 6 m ručně</t>
  </si>
  <si>
    <t>t</t>
  </si>
  <si>
    <t>14</t>
  </si>
  <si>
    <t>997013219</t>
  </si>
  <si>
    <t>Příplatek k vnitrostaveništní dopravě suti a vybouraných hmot za zvětšenou dopravu suti ZKD 10 m</t>
  </si>
  <si>
    <t>16</t>
  </si>
  <si>
    <t>11</t>
  </si>
  <si>
    <t>997013501</t>
  </si>
  <si>
    <t>Odvoz suti a vybouraných hmot na skládku nebo meziskládku do 1 km se složením</t>
  </si>
  <si>
    <t>18</t>
  </si>
  <si>
    <t>12</t>
  </si>
  <si>
    <t>997013509</t>
  </si>
  <si>
    <t>Příplatek k odvozu suti a vybouraných hmot na skládku ZKD 1 km přes 1 km</t>
  </si>
  <si>
    <t>20</t>
  </si>
  <si>
    <t>13</t>
  </si>
  <si>
    <t>997013631</t>
  </si>
  <si>
    <t>Poplatek za uložení na skládce (skládkovné) stavebního odpadu směsného kód odpadu 17 09 04 (odhad sutě a odpadu)</t>
  </si>
  <si>
    <t>22</t>
  </si>
  <si>
    <t>997013814</t>
  </si>
  <si>
    <t>Poplatek za uložení na skládce (skládkovné) stavebního odpadu izolací kód odpadu 17 06 04</t>
  </si>
  <si>
    <t>24</t>
  </si>
  <si>
    <t>997211612</t>
  </si>
  <si>
    <t>Nakládání vybouraných hmot na dopravní prostředky pro vodorovnou dopravu</t>
  </si>
  <si>
    <t>26</t>
  </si>
  <si>
    <t>998</t>
  </si>
  <si>
    <t>Přesun hmot</t>
  </si>
  <si>
    <t>998018001</t>
  </si>
  <si>
    <t>Přesun hmot ruční pro budovy v do 6 m</t>
  </si>
  <si>
    <t>28</t>
  </si>
  <si>
    <t>17</t>
  </si>
  <si>
    <t>998018011</t>
  </si>
  <si>
    <t>Příplatek k ručnímu přesunu hmot pro budovy za zvětšený přesun ZKD 100 m</t>
  </si>
  <si>
    <t>30</t>
  </si>
  <si>
    <t>PSV</t>
  </si>
  <si>
    <t>Práce a dodávky PSV</t>
  </si>
  <si>
    <t>713</t>
  </si>
  <si>
    <t>Izolace tepelné</t>
  </si>
  <si>
    <t>713410831</t>
  </si>
  <si>
    <t>Odstranění izolace tepelné potrubí pásy nebo rohožemi s AL fólií staženými drátem tl do 50 mm</t>
  </si>
  <si>
    <t>m</t>
  </si>
  <si>
    <t>32</t>
  </si>
  <si>
    <t>19</t>
  </si>
  <si>
    <t>713410833</t>
  </si>
  <si>
    <t>Odstranění izolace tepelné potrubí pásy nebo rohožemi s AL fólií staženými drátem tl přes 50 mm</t>
  </si>
  <si>
    <t>34</t>
  </si>
  <si>
    <t>713410841</t>
  </si>
  <si>
    <t>Odstranění izolace tepelné ohybů pásy nebo rohožemi s AL fólií staženými drátem tl do 50 mm</t>
  </si>
  <si>
    <t>36</t>
  </si>
  <si>
    <t>713410843</t>
  </si>
  <si>
    <t>Odstranění izolace tepelné ohybů pásy nebo rohožemi s AL fólií staženými drátem tl přes 50 mm</t>
  </si>
  <si>
    <t>38</t>
  </si>
  <si>
    <t>713463211</t>
  </si>
  <si>
    <t>Montáž izolace tepelné potrubí potrubními pouzdry s Al fólií staženými Al páskou 1x D do 50 mm</t>
  </si>
  <si>
    <t>40</t>
  </si>
  <si>
    <t>23</t>
  </si>
  <si>
    <t>713463212</t>
  </si>
  <si>
    <t>Montáž izolace tepelné potrubí potrubními pouzdry s Al fólií staženými Al páskou 1x D přes 50 do 100 mm</t>
  </si>
  <si>
    <t>42</t>
  </si>
  <si>
    <t>713463215</t>
  </si>
  <si>
    <t>Montáž izolace tepelné ohybů potrubními pouzdry s Al fólií staženými Al páskou 1x D do 50 mm</t>
  </si>
  <si>
    <t>44</t>
  </si>
  <si>
    <t>25</t>
  </si>
  <si>
    <t>713463216</t>
  </si>
  <si>
    <t>Montáž izolace tepelné ohybů potrubními pouzdry s Al fólií staženými Al páskou 1x D přes 50 do 100 mm</t>
  </si>
  <si>
    <t>46</t>
  </si>
  <si>
    <t>63154607</t>
  </si>
  <si>
    <t>pouzdro izolační potrubní z minerální vlny s Al fólií max. 250/100°C 76/50mm</t>
  </si>
  <si>
    <t>48</t>
  </si>
  <si>
    <t>27</t>
  </si>
  <si>
    <t>63154605</t>
  </si>
  <si>
    <t>pouzdro izolační potrubní z minerální vlny s Al fólií max. 250/100°C 60/50mm</t>
  </si>
  <si>
    <t>50</t>
  </si>
  <si>
    <t>63154574</t>
  </si>
  <si>
    <t>pouzdro izolační potrubní z minerální vlny s Al fólií max. 250/100°C 48/40mm</t>
  </si>
  <si>
    <t>52</t>
  </si>
  <si>
    <t>29</t>
  </si>
  <si>
    <t>63154533</t>
  </si>
  <si>
    <t>pouzdro izolační potrubní z minerální vlny s Al fólií max. 250/100°C 42/30mm</t>
  </si>
  <si>
    <t>54</t>
  </si>
  <si>
    <t>998713201</t>
  </si>
  <si>
    <t>Přesun hmot procentní pro izolace tepelné v objektech v do 6 m</t>
  </si>
  <si>
    <t>%</t>
  </si>
  <si>
    <t>56</t>
  </si>
  <si>
    <t>31</t>
  </si>
  <si>
    <t>998713292</t>
  </si>
  <si>
    <t>Příplatek k přesunu hmot procentní 713 za zvětšený přesun do 100 m</t>
  </si>
  <si>
    <t>58</t>
  </si>
  <si>
    <t>721</t>
  </si>
  <si>
    <t>Zdravotechnika - vnitřní kanalizace</t>
  </si>
  <si>
    <t>721174041</t>
  </si>
  <si>
    <t>Potrubí kanalizační z PP připojovací DN 32</t>
  </si>
  <si>
    <t>60</t>
  </si>
  <si>
    <t>33</t>
  </si>
  <si>
    <t>721194103</t>
  </si>
  <si>
    <t>Vyvedení a upevnění odpadních výpustek DN 32</t>
  </si>
  <si>
    <t>62</t>
  </si>
  <si>
    <t>721290111</t>
  </si>
  <si>
    <t>Zkouška těsnosti potrubí kanalizace vodou DN do 125</t>
  </si>
  <si>
    <t>64</t>
  </si>
  <si>
    <t>35</t>
  </si>
  <si>
    <t>998721201</t>
  </si>
  <si>
    <t>Přesun hmot procentní pro vnitřní kanalizace v objektech v do 6 m</t>
  </si>
  <si>
    <t>66</t>
  </si>
  <si>
    <t>998721292</t>
  </si>
  <si>
    <t>Příplatek k přesunu hmot procentní 721 za zvětšený přesun do 100 m</t>
  </si>
  <si>
    <t>68</t>
  </si>
  <si>
    <t>722</t>
  </si>
  <si>
    <t>Zdravotechnika - vnitřní vodovod</t>
  </si>
  <si>
    <t>37</t>
  </si>
  <si>
    <t>722220861</t>
  </si>
  <si>
    <t>Demontáž armatur závitových se dvěma závity G do 3/4</t>
  </si>
  <si>
    <t>70</t>
  </si>
  <si>
    <t>722220862</t>
  </si>
  <si>
    <t>Demontáž armatur závitových se dvěma závity G přes 3/4 do 5/4</t>
  </si>
  <si>
    <t>72</t>
  </si>
  <si>
    <t>39</t>
  </si>
  <si>
    <t>733390801</t>
  </si>
  <si>
    <t>Demontáž potrubí plastového D do 25x2,3 mm</t>
  </si>
  <si>
    <t>74</t>
  </si>
  <si>
    <t>733390802</t>
  </si>
  <si>
    <t>Demontáž potrubí plastového D přes 25x2,3 do 50x4,6 mm</t>
  </si>
  <si>
    <t>76</t>
  </si>
  <si>
    <t>41</t>
  </si>
  <si>
    <t>722174003.WVN</t>
  </si>
  <si>
    <t>Potrubí vodovodní plastové PPR EKOPLASTIK S3.2 svar polyfúze PN 16 D 25x3,5 mm</t>
  </si>
  <si>
    <t>78</t>
  </si>
  <si>
    <t>722174004.WVN</t>
  </si>
  <si>
    <t>Potrubí vodovodní plastové PPR EKOPLASTIK S3.2 svar polyfúze PN 16 D 32x4,4 mm</t>
  </si>
  <si>
    <t>80</t>
  </si>
  <si>
    <t>43</t>
  </si>
  <si>
    <t>722K001</t>
  </si>
  <si>
    <t>Dodávka tvarovek, přechodů atp..</t>
  </si>
  <si>
    <t>soubor</t>
  </si>
  <si>
    <t>82</t>
  </si>
  <si>
    <t>722181113</t>
  </si>
  <si>
    <t>Ochrana vodovodního potrubí plstěnými pásy DN do 25 mm</t>
  </si>
  <si>
    <t>84</t>
  </si>
  <si>
    <t>45</t>
  </si>
  <si>
    <t>722181114</t>
  </si>
  <si>
    <t>Ochrana vodovodního potrubí plstěnými pásy DN 32 a DN 40 mm</t>
  </si>
  <si>
    <t>86</t>
  </si>
  <si>
    <t>722181252</t>
  </si>
  <si>
    <t>Ochrana vodovodního potrubí přilepenými termoizolačními trubicemi z PE tl přes 20 do 25 mm DN přes 22 do 45 mm</t>
  </si>
  <si>
    <t>88</t>
  </si>
  <si>
    <t>47</t>
  </si>
  <si>
    <t>722224115</t>
  </si>
  <si>
    <t>Kohout plnicí nebo vypouštěcí G 1/2" PN 10 s jedním závitem</t>
  </si>
  <si>
    <t>90</t>
  </si>
  <si>
    <t>722231073</t>
  </si>
  <si>
    <t>Ventil zpětný mosazný G 3/4" PN 10 do 110°C se dvěma závity</t>
  </si>
  <si>
    <t>92</t>
  </si>
  <si>
    <t>49</t>
  </si>
  <si>
    <t>722231074.GCM</t>
  </si>
  <si>
    <t>Ventil zpětný mosazný G 1" PN 10 do 110°C se dvěma závity</t>
  </si>
  <si>
    <t>94</t>
  </si>
  <si>
    <t>722231222</t>
  </si>
  <si>
    <t>Ventil pojistný mosazný G 3/4" PN 6 do 100°C k bojleru s vnitřním x vnějším závitem</t>
  </si>
  <si>
    <t>96</t>
  </si>
  <si>
    <t>51</t>
  </si>
  <si>
    <t>722232502</t>
  </si>
  <si>
    <t>Potrubní oddělovač G 3/4" PN 10 do 65°C vnější závit</t>
  </si>
  <si>
    <t>98</t>
  </si>
  <si>
    <t>722239103</t>
  </si>
  <si>
    <t>Montáž armatur vodovodních se dvěma závity G 1"</t>
  </si>
  <si>
    <t>100</t>
  </si>
  <si>
    <t>53</t>
  </si>
  <si>
    <t>IVR.IVAACHT20008028</t>
  </si>
  <si>
    <t>Filtrační vložka - pro dimenze filtru 3/4" a 1" - 80 µm; 20"</t>
  </si>
  <si>
    <t>102</t>
  </si>
  <si>
    <t>IVR.I08412300</t>
  </si>
  <si>
    <t>Filtr závitový - 3"FF, 600 µm, Kv 80,00</t>
  </si>
  <si>
    <t>104</t>
  </si>
  <si>
    <t>55</t>
  </si>
  <si>
    <t>722232044.GCM</t>
  </si>
  <si>
    <t>Kohout kulový přímý G 3/4" PN 42 do 185°C vnitřní závit</t>
  </si>
  <si>
    <t>106</t>
  </si>
  <si>
    <t>722232045.GCM</t>
  </si>
  <si>
    <t>Kohout kulový přímý G 1" PN 42 do 185°C vnitřní závit</t>
  </si>
  <si>
    <t>108</t>
  </si>
  <si>
    <t>57</t>
  </si>
  <si>
    <t>722234264.IVR</t>
  </si>
  <si>
    <t>Filtr mosazný G 3/4" PN 20 do 80°C s 2x vnitřním závitem</t>
  </si>
  <si>
    <t>110</t>
  </si>
  <si>
    <t>722290234</t>
  </si>
  <si>
    <t>Proplach a dezinfekce vodovodního potrubí DN do 80</t>
  </si>
  <si>
    <t>112</t>
  </si>
  <si>
    <t>59</t>
  </si>
  <si>
    <t>733391101</t>
  </si>
  <si>
    <t>Zkouška těsnosti potrubí plastové D do 32x3,0</t>
  </si>
  <si>
    <t>114</t>
  </si>
  <si>
    <t>734421102</t>
  </si>
  <si>
    <t>Tlakoměr s pevným stonkem a zpětnou klapkou tlak 0-16 bar průměr 63 mm spodní připojení (viz PD typ. 3313 D 160mm)</t>
  </si>
  <si>
    <t>116</t>
  </si>
  <si>
    <t>61</t>
  </si>
  <si>
    <t>734424912</t>
  </si>
  <si>
    <t>Příslušenství tlakoměrů kohout čepový PN 25 do 50°C s nátrubkovou přípojkou M 20x1,5 mm</t>
  </si>
  <si>
    <t>118</t>
  </si>
  <si>
    <t>734411601</t>
  </si>
  <si>
    <t>Ochranná jímka se závitem do G 1</t>
  </si>
  <si>
    <t>120</t>
  </si>
  <si>
    <t>63</t>
  </si>
  <si>
    <t>998722201</t>
  </si>
  <si>
    <t>Přesun hmot procentní pro vnitřní vodovod v objektech v do 6 m</t>
  </si>
  <si>
    <t>122</t>
  </si>
  <si>
    <t>998722292</t>
  </si>
  <si>
    <t>Příplatek k přesunu hmot procentní 722 za zvětšený přesun do 100 m</t>
  </si>
  <si>
    <t>124</t>
  </si>
  <si>
    <t>723</t>
  </si>
  <si>
    <t>Zdravotechnika - vnitřní plynovod</t>
  </si>
  <si>
    <t>65</t>
  </si>
  <si>
    <t>31630519</t>
  </si>
  <si>
    <t>oblouk trubkový typ 3D tvar 90° - K3 D 60,3mm tl 2,9mm</t>
  </si>
  <si>
    <t>126</t>
  </si>
  <si>
    <t>31630460</t>
  </si>
  <si>
    <t>oblouk trubkový typ 3D tvar 90° - K3 D 26,9mm tl 2,3mm</t>
  </si>
  <si>
    <t>128</t>
  </si>
  <si>
    <t>67</t>
  </si>
  <si>
    <t>31630459</t>
  </si>
  <si>
    <t>oblouk trubkový typ 3D tvar 90° - K3 D 21,3mm tl 2mm</t>
  </si>
  <si>
    <t>130</t>
  </si>
  <si>
    <t>55283836</t>
  </si>
  <si>
    <t>dno klenuté S235JR PN16 88,9x4mm DN 80</t>
  </si>
  <si>
    <t>132</t>
  </si>
  <si>
    <t>69</t>
  </si>
  <si>
    <t>723MAT001</t>
  </si>
  <si>
    <t>T-kus varný DN15</t>
  </si>
  <si>
    <t>134</t>
  </si>
  <si>
    <t>723150801</t>
  </si>
  <si>
    <t>Demontáž potrubí ocelové hladké svařované D do 32</t>
  </si>
  <si>
    <t>136</t>
  </si>
  <si>
    <t>71</t>
  </si>
  <si>
    <t>723150803</t>
  </si>
  <si>
    <t>Demontáž potrubí ocelové hladké svařované D přes 44,5 do 76</t>
  </si>
  <si>
    <t>138</t>
  </si>
  <si>
    <t>723150804</t>
  </si>
  <si>
    <t>Demontáž potrubí ocelové hladké svařované D přes 76 do 108</t>
  </si>
  <si>
    <t>140</t>
  </si>
  <si>
    <t>73</t>
  </si>
  <si>
    <t>732DMTŽ001</t>
  </si>
  <si>
    <t>Demontáž ostatních plyn zařízení</t>
  </si>
  <si>
    <t>hod</t>
  </si>
  <si>
    <t>142</t>
  </si>
  <si>
    <t>230023009</t>
  </si>
  <si>
    <t>Montáž trubní díly přivařovací tř.11-13 do 10 kg D 22 mm tl 2,9 mm</t>
  </si>
  <si>
    <t>144</t>
  </si>
  <si>
    <t>75</t>
  </si>
  <si>
    <t>230023015</t>
  </si>
  <si>
    <t>Montáž trubní díly přivařovací tř.11-13 do 10 kg D 25 mm tl 3,2 mm</t>
  </si>
  <si>
    <t>146</t>
  </si>
  <si>
    <t>230023045</t>
  </si>
  <si>
    <t>Montáž trubní díly přivařovací tř.11-13 do 10 kg D 60,3 mm tl 2,9 mm</t>
  </si>
  <si>
    <t>148</t>
  </si>
  <si>
    <t>77</t>
  </si>
  <si>
    <t>230023057</t>
  </si>
  <si>
    <t>Montáž trubní díly přivařovací tř.11-13 do 10 kg D 89 mm tl 3,6 mm</t>
  </si>
  <si>
    <t>150</t>
  </si>
  <si>
    <t>723150303R01</t>
  </si>
  <si>
    <t>Potrubí ocelové hladké černé bezešvé spojované svařováním tvářené za tepla D 21,3x2,65 mm</t>
  </si>
  <si>
    <t>152</t>
  </si>
  <si>
    <t>79</t>
  </si>
  <si>
    <t>723150303R</t>
  </si>
  <si>
    <t>Potrubí ocelové hladké černé bezešvé spojované svařováním tvářené za tepla D 26,9x2,65 mm</t>
  </si>
  <si>
    <t>154</t>
  </si>
  <si>
    <t>723150313R</t>
  </si>
  <si>
    <t>Potrubí ocelové hladké černé bezešvé spojované svařováním tvářené za tepla D 60,3x3,65mm</t>
  </si>
  <si>
    <t>156</t>
  </si>
  <si>
    <t>81</t>
  </si>
  <si>
    <t>723150314</t>
  </si>
  <si>
    <t>Potrubí ocelové hladké černé bezešvé spojované svařováním tvářené za tepla D 89x3,6 mm</t>
  </si>
  <si>
    <t>158</t>
  </si>
  <si>
    <t>723190251</t>
  </si>
  <si>
    <t>Výpustky plynovodní vedení a upevnění DN 15</t>
  </si>
  <si>
    <t>160</t>
  </si>
  <si>
    <t>83</t>
  </si>
  <si>
    <t>723190257</t>
  </si>
  <si>
    <t>Výpustky plynovodní vedení a upevnění do DN 100</t>
  </si>
  <si>
    <t>162</t>
  </si>
  <si>
    <t>723214162</t>
  </si>
  <si>
    <t>Filtr plynový DN 20 (viz PD)</t>
  </si>
  <si>
    <t>164</t>
  </si>
  <si>
    <t>85</t>
  </si>
  <si>
    <t>723230102</t>
  </si>
  <si>
    <t>Kulový uzávěr přímý PN 5 G 1/2" FF s protipožární armaturou a 2x vnitřním závitem</t>
  </si>
  <si>
    <t>166</t>
  </si>
  <si>
    <t>723230103</t>
  </si>
  <si>
    <t>Kulový uzávěr přímý PN 5 G 3/4" FF s protipožární armaturou a 2x vnitřním závitem</t>
  </si>
  <si>
    <t>168</t>
  </si>
  <si>
    <t>87</t>
  </si>
  <si>
    <t>723233158</t>
  </si>
  <si>
    <t>Ventil solenoidový G 2" včetně cívky a konektoru s diodou</t>
  </si>
  <si>
    <t>170</t>
  </si>
  <si>
    <t>172</t>
  </si>
  <si>
    <t>89</t>
  </si>
  <si>
    <t>174</t>
  </si>
  <si>
    <t>176</t>
  </si>
  <si>
    <t>91</t>
  </si>
  <si>
    <t>998723201</t>
  </si>
  <si>
    <t>Přesun hmot procentní pro vnitřní plynovod v objektech v do 6 m</t>
  </si>
  <si>
    <t>178</t>
  </si>
  <si>
    <t>998723292</t>
  </si>
  <si>
    <t>Příplatek k přesunu hmot procentní 723 za zvětšený přesun do 100 m</t>
  </si>
  <si>
    <t>180</t>
  </si>
  <si>
    <t>724</t>
  </si>
  <si>
    <t>Zdravotechnika - strojní vybavení</t>
  </si>
  <si>
    <t>93</t>
  </si>
  <si>
    <t>724233014</t>
  </si>
  <si>
    <t>Nádoba expanzní tlaková pro akumulační ohřev TV průtočná s membránou závitové připojení PN 1,0 o objemu 25 l</t>
  </si>
  <si>
    <t>182</t>
  </si>
  <si>
    <t>722239102</t>
  </si>
  <si>
    <t>Montáž armatur vodovodních se dvěma závity G 3/4"</t>
  </si>
  <si>
    <t>184</t>
  </si>
  <si>
    <t>95</t>
  </si>
  <si>
    <t>6000046230</t>
  </si>
  <si>
    <t>Armatura uzavírací s vypouštěním průtočná 3/4"</t>
  </si>
  <si>
    <t>186</t>
  </si>
  <si>
    <t>724MTŽ001</t>
  </si>
  <si>
    <t>Montáž úpravny vody pozice 1.23 až 1.25</t>
  </si>
  <si>
    <t>188</t>
  </si>
  <si>
    <t>97</t>
  </si>
  <si>
    <t>731-1.23</t>
  </si>
  <si>
    <t>Demineralizační patrona</t>
  </si>
  <si>
    <t>190</t>
  </si>
  <si>
    <t>731-1.24</t>
  </si>
  <si>
    <t>Digitální měřič vodivosti</t>
  </si>
  <si>
    <t>192</t>
  </si>
  <si>
    <t>99</t>
  </si>
  <si>
    <t>731-1.25</t>
  </si>
  <si>
    <t>Patrona na prvotní napuštění systému</t>
  </si>
  <si>
    <t>194</t>
  </si>
  <si>
    <t>998724201</t>
  </si>
  <si>
    <t>Přesun hmot procentní pro strojní vybavení v objektech v do 6 m</t>
  </si>
  <si>
    <t>196</t>
  </si>
  <si>
    <t>101</t>
  </si>
  <si>
    <t>998724292</t>
  </si>
  <si>
    <t>Příplatek k přesunu hmot procentní 724 za zvětšený přesun do 100 m</t>
  </si>
  <si>
    <t>198</t>
  </si>
  <si>
    <t>731</t>
  </si>
  <si>
    <t>Ústřední vytápění - kotelny</t>
  </si>
  <si>
    <t>731139620</t>
  </si>
  <si>
    <t>Montáž kotle litinového stacionárního na kapalná nebo plynná paliva o výkonu přes 46 do 80 kW</t>
  </si>
  <si>
    <t>200</t>
  </si>
  <si>
    <t>103</t>
  </si>
  <si>
    <t>48410404</t>
  </si>
  <si>
    <t>kotel na kapalná a plynná paliva stacionární odtah spalin do komína pro vytápění 80kW</t>
  </si>
  <si>
    <t>202</t>
  </si>
  <si>
    <t>731200828</t>
  </si>
  <si>
    <t>Demontáž kotle ocelového na plynná nebo kapalná paliva výkon přes 75 do 100 kW</t>
  </si>
  <si>
    <t>204</t>
  </si>
  <si>
    <t>105</t>
  </si>
  <si>
    <t>731202810</t>
  </si>
  <si>
    <t>Rozřezání kotle ocelového demontovaného hmotnosti do 500 kg</t>
  </si>
  <si>
    <t>206</t>
  </si>
  <si>
    <t>731391812</t>
  </si>
  <si>
    <t>Vypuštění vody z kotle samospádem pl kotle přes 5 do 10 m2</t>
  </si>
  <si>
    <t>208</t>
  </si>
  <si>
    <t>107</t>
  </si>
  <si>
    <t>731DMTŽ001</t>
  </si>
  <si>
    <t>Ostatní demontáže (kouřovody, konzole a ostatní armatury) - odhad 1t</t>
  </si>
  <si>
    <t>210</t>
  </si>
  <si>
    <t>732490103</t>
  </si>
  <si>
    <t>Montáž hadice pro odvod kondenzátu kotle</t>
  </si>
  <si>
    <t>212</t>
  </si>
  <si>
    <t>109</t>
  </si>
  <si>
    <t>48481004</t>
  </si>
  <si>
    <t>hadice pro odvod kondenzátu</t>
  </si>
  <si>
    <t>214</t>
  </si>
  <si>
    <t>IVR.853020020</t>
  </si>
  <si>
    <t>Koncový kus - pro napojení hadice - 3/4"M; 20</t>
  </si>
  <si>
    <t>216</t>
  </si>
  <si>
    <t>111</t>
  </si>
  <si>
    <t>731MTŽ001</t>
  </si>
  <si>
    <t>Montáže doplňujích zařízení a komponentů ke kotli</t>
  </si>
  <si>
    <t>h</t>
  </si>
  <si>
    <t>218</t>
  </si>
  <si>
    <t>731-1.03</t>
  </si>
  <si>
    <t>Pojistná skupina 3 bar, 75 - 100 kW, (pojistný ventil 3 bary, manometr, odvzdušňovací ventil a izolaci, připojení R1")</t>
  </si>
  <si>
    <t>220</t>
  </si>
  <si>
    <t>113</t>
  </si>
  <si>
    <t>731-1.05</t>
  </si>
  <si>
    <t>Kaskádová sada DN50/65 2x75 (hydraulické propojení kaskády kotlů 2x75 kW, obsahuje potrubí s izolací, dvě uzavírací klapky dva uzavírací ventily a čtyři adaptéry pro připojení na přírubu, připojení DN50/DN65)</t>
  </si>
  <si>
    <t>222</t>
  </si>
  <si>
    <t>731-1.06</t>
  </si>
  <si>
    <t>Regulátor pro parametrizaci a nastavení kotle</t>
  </si>
  <si>
    <t>224</t>
  </si>
  <si>
    <t>115</t>
  </si>
  <si>
    <t>731-1.07</t>
  </si>
  <si>
    <t>Kaskádový modul (řízení kaskády kotlů, vč. čidla strategie a jímky pro čidlo)</t>
  </si>
  <si>
    <t>226</t>
  </si>
  <si>
    <t>731-1.08</t>
  </si>
  <si>
    <t>Modul pro topné okruhy (modul pro 2 otopné okruhy se směšovačem včetně 1 čidla FV1 - topný okruh JIH instalace 4 modulů v jednom regulačním přístroji)</t>
  </si>
  <si>
    <t>228</t>
  </si>
  <si>
    <t>117</t>
  </si>
  <si>
    <t>731-1.09</t>
  </si>
  <si>
    <t>Teplotní čidlo příložné (např. FZ/FV, doplňující příložné teplotní čidlo výstupní teploty, otopné vody, čidlo FV2 - topný okruh SEVER)</t>
  </si>
  <si>
    <t>230</t>
  </si>
  <si>
    <t>731MTŽ002</t>
  </si>
  <si>
    <t>Montáž neutralizačního zařízení</t>
  </si>
  <si>
    <t>232</t>
  </si>
  <si>
    <t>119</t>
  </si>
  <si>
    <t>731-1.10</t>
  </si>
  <si>
    <t>Neutralizační zařízení do 800 kW</t>
  </si>
  <si>
    <t>234</t>
  </si>
  <si>
    <t>731-MTŽ002</t>
  </si>
  <si>
    <t>Montáž odkouření, kaskádový kus DN 110/160</t>
  </si>
  <si>
    <t>236</t>
  </si>
  <si>
    <t>121</t>
  </si>
  <si>
    <t>731-1.12</t>
  </si>
  <si>
    <t>Základní odkouření kaskády DN110/DN160</t>
  </si>
  <si>
    <t>238</t>
  </si>
  <si>
    <t>731-MTŽ002.1</t>
  </si>
  <si>
    <t xml:space="preserve">Montáž odkouření  DN 160 (2m)</t>
  </si>
  <si>
    <t>240</t>
  </si>
  <si>
    <t>123</t>
  </si>
  <si>
    <t>731-1.13</t>
  </si>
  <si>
    <t>Trubka DN160, délka 2000 mm, PP</t>
  </si>
  <si>
    <t>242</t>
  </si>
  <si>
    <t>731-MTŽ003</t>
  </si>
  <si>
    <t xml:space="preserve">Montáž odkouření  DN 160 (1m)</t>
  </si>
  <si>
    <t>244</t>
  </si>
  <si>
    <t>125</t>
  </si>
  <si>
    <t>731-1.14</t>
  </si>
  <si>
    <t>Trubka DN160, délka 1000 mm, PP</t>
  </si>
  <si>
    <t>246</t>
  </si>
  <si>
    <t>731-MTŽ004</t>
  </si>
  <si>
    <t xml:space="preserve">Montáž odkouření  DN 160 (0,5m)</t>
  </si>
  <si>
    <t>248</t>
  </si>
  <si>
    <t>127</t>
  </si>
  <si>
    <t>731-1.15</t>
  </si>
  <si>
    <t>Trubka DN160, délka 500 mm, PP</t>
  </si>
  <si>
    <t>250</t>
  </si>
  <si>
    <t>731-MTŽ005</t>
  </si>
  <si>
    <t xml:space="preserve">Montáž odkouření  DN 160 (koleno 87°)</t>
  </si>
  <si>
    <t>252</t>
  </si>
  <si>
    <t>129</t>
  </si>
  <si>
    <t>731-1.16</t>
  </si>
  <si>
    <t>Koleno DN160, 87°, plast PP</t>
  </si>
  <si>
    <t>254</t>
  </si>
  <si>
    <t>731-MTŽ006</t>
  </si>
  <si>
    <t xml:space="preserve">Montáž odkouření  DN 160 (revizní tvarovka)</t>
  </si>
  <si>
    <t>256</t>
  </si>
  <si>
    <t>131</t>
  </si>
  <si>
    <t>731-1.17</t>
  </si>
  <si>
    <t>Trubka DN160, délka 290 mm, revizní otvor, PP</t>
  </si>
  <si>
    <t>258</t>
  </si>
  <si>
    <t>731-MTŽ007</t>
  </si>
  <si>
    <t>Montáž odkoužení, střešní souprava DN 160</t>
  </si>
  <si>
    <t>260</t>
  </si>
  <si>
    <t>133</t>
  </si>
  <si>
    <t>731-1.18</t>
  </si>
  <si>
    <t>Sada odkouření DN160 v šachtě, B23p</t>
  </si>
  <si>
    <t>262</t>
  </si>
  <si>
    <t>998731201</t>
  </si>
  <si>
    <t>Přesun hmot procentní pro kotelny v objektech v do 6 m</t>
  </si>
  <si>
    <t>264</t>
  </si>
  <si>
    <t>135</t>
  </si>
  <si>
    <t>998731293</t>
  </si>
  <si>
    <t>Příplatek k přesunu hmot procentní 731 za zvětšený přesun do 500 m</t>
  </si>
  <si>
    <t>266</t>
  </si>
  <si>
    <t>732</t>
  </si>
  <si>
    <t>Ústřední vytápění - strojovny</t>
  </si>
  <si>
    <t>732110812</t>
  </si>
  <si>
    <t>Demontáž rozdělovače nebo sběrače DN přes 100 do 200</t>
  </si>
  <si>
    <t>268</t>
  </si>
  <si>
    <t>137</t>
  </si>
  <si>
    <t>732199100</t>
  </si>
  <si>
    <t>Montáž orientačních štítků</t>
  </si>
  <si>
    <t>270</t>
  </si>
  <si>
    <t>35442113</t>
  </si>
  <si>
    <t>štítek kovový - bez čísla</t>
  </si>
  <si>
    <t>272</t>
  </si>
  <si>
    <t>139</t>
  </si>
  <si>
    <t>732219335</t>
  </si>
  <si>
    <t>Montáž ohříváku vody stojatého PN 2,5/0,6 o obsahu 1000 litrů</t>
  </si>
  <si>
    <t>274</t>
  </si>
  <si>
    <t>732211233R</t>
  </si>
  <si>
    <t>Ohřívač stacionární zásobníkový se dvěma výměníky 343 l, viz PD</t>
  </si>
  <si>
    <t>276</t>
  </si>
  <si>
    <t>141</t>
  </si>
  <si>
    <t>732212815</t>
  </si>
  <si>
    <t>Demontáž ohříváku zásobníkového stojatého obsah do 1600 l</t>
  </si>
  <si>
    <t>278</t>
  </si>
  <si>
    <t>732213813</t>
  </si>
  <si>
    <t>Rozřezání demontovaného ohříváku obsah do 630 l</t>
  </si>
  <si>
    <t>280</t>
  </si>
  <si>
    <t>143</t>
  </si>
  <si>
    <t>732214813</t>
  </si>
  <si>
    <t>Vypuštění vody z ohříváku obsah do 630 l</t>
  </si>
  <si>
    <t>282</t>
  </si>
  <si>
    <t>732320814</t>
  </si>
  <si>
    <t>Demontáž nádrže beztlaké nebo tlakové odpojení od rozvodů potrubí obsah přes 200 do 500 l</t>
  </si>
  <si>
    <t>284</t>
  </si>
  <si>
    <t>145</t>
  </si>
  <si>
    <t>732324814</t>
  </si>
  <si>
    <t>Demontáž nádrže beztlaké nebo tlakové vypuštění vody z nádrže obsah přes 200 do 500 l</t>
  </si>
  <si>
    <t>286</t>
  </si>
  <si>
    <t>732331616</t>
  </si>
  <si>
    <t>Nádoba tlaková expanzní pro topnou a chladicí soustavu s membránou závitové připojení PN 0,6 o objemu 50 l</t>
  </si>
  <si>
    <t>288</t>
  </si>
  <si>
    <t>147</t>
  </si>
  <si>
    <t>732332401</t>
  </si>
  <si>
    <t>Základní expanzní nádoba PN 0,6 o obj 200 l bez řídící čerpadlové jednotky</t>
  </si>
  <si>
    <t>290</t>
  </si>
  <si>
    <t>732332511</t>
  </si>
  <si>
    <t>Řídící jednotka základní nádoby 2-1/60 PN 1,0 napětí 230 V s jedním čerpadlem</t>
  </si>
  <si>
    <t>292</t>
  </si>
  <si>
    <t>149</t>
  </si>
  <si>
    <t>732390853</t>
  </si>
  <si>
    <t>Sejmutí odpojených nádrží z konzol na podlahu obsah přes 100 do 200 l</t>
  </si>
  <si>
    <t>294</t>
  </si>
  <si>
    <t>732390854</t>
  </si>
  <si>
    <t>Příplatek k sejmutí odpojených nádrží z konzol za dalších 100 l obsahu nádrže</t>
  </si>
  <si>
    <t>296</t>
  </si>
  <si>
    <t>151</t>
  </si>
  <si>
    <t>732393815</t>
  </si>
  <si>
    <t>Rozřezání demontované nádrže obsah do 1000 l</t>
  </si>
  <si>
    <t>298</t>
  </si>
  <si>
    <t>732-MTŽ001</t>
  </si>
  <si>
    <t>Montáž kombinovaného rozdělovače a sběrače vč. podpěr a izolace</t>
  </si>
  <si>
    <t>300</t>
  </si>
  <si>
    <t>153</t>
  </si>
  <si>
    <t>732-4.01</t>
  </si>
  <si>
    <t>RS KOMBI Modul 120 - viz výkres: 548-D.1.4.1a-05</t>
  </si>
  <si>
    <t>302</t>
  </si>
  <si>
    <t>732-4.02</t>
  </si>
  <si>
    <t>podpěra P1 - RS KOMBI M120 - výška 310 mm</t>
  </si>
  <si>
    <t>304</t>
  </si>
  <si>
    <t>155</t>
  </si>
  <si>
    <t>732-MAT001</t>
  </si>
  <si>
    <t>Systémová izolace rozdělovače a sběrače</t>
  </si>
  <si>
    <t>306</t>
  </si>
  <si>
    <t>732429212</t>
  </si>
  <si>
    <t>Montáž čerpadla oběhového mokroběžného závitového DN 25</t>
  </si>
  <si>
    <t>308</t>
  </si>
  <si>
    <t>157</t>
  </si>
  <si>
    <t>GRS.99221214</t>
  </si>
  <si>
    <t>Čerpadlo oběhové 25-100 180 1x230V PN10</t>
  </si>
  <si>
    <t>310</t>
  </si>
  <si>
    <t>GRS.99411175</t>
  </si>
  <si>
    <t>Čerpadlo oběhové 25-60 180 1x230V 50Hz 6H</t>
  </si>
  <si>
    <t>312</t>
  </si>
  <si>
    <t>159</t>
  </si>
  <si>
    <t>GRS.99411365</t>
  </si>
  <si>
    <t>Čerpadlo cirkulační 25-40 N 180 1x230V 50Hz 6H</t>
  </si>
  <si>
    <t>314</t>
  </si>
  <si>
    <t>734209114</t>
  </si>
  <si>
    <t>Montáž armatury závitové s dvěma závity G 3/4</t>
  </si>
  <si>
    <t>316</t>
  </si>
  <si>
    <t>161</t>
  </si>
  <si>
    <t>RFX.6830100</t>
  </si>
  <si>
    <t>Kulový kohout MK 3/4</t>
  </si>
  <si>
    <t>318</t>
  </si>
  <si>
    <t>998732201</t>
  </si>
  <si>
    <t>Přesun hmot procentní pro strojovny v objektech v do 6 m</t>
  </si>
  <si>
    <t>320</t>
  </si>
  <si>
    <t>163</t>
  </si>
  <si>
    <t>998732293</t>
  </si>
  <si>
    <t>Příplatek k přesunu hmot procentní 732 za zvětšený přesun do 500 m</t>
  </si>
  <si>
    <t>322</t>
  </si>
  <si>
    <t>733</t>
  </si>
  <si>
    <t>Ústřední vytápění - rozvodné potrubí</t>
  </si>
  <si>
    <t>733120815</t>
  </si>
  <si>
    <t>Demontáž potrubí ocelového hladkého D do 38</t>
  </si>
  <si>
    <t>324</t>
  </si>
  <si>
    <t>165</t>
  </si>
  <si>
    <t>733120819</t>
  </si>
  <si>
    <t>Demontáž potrubí ocelového hladkého D přes 38 do 60,3</t>
  </si>
  <si>
    <t>326</t>
  </si>
  <si>
    <t>733120826</t>
  </si>
  <si>
    <t>Demontáž potrubí ocelového hladkého D přes 60,3 do 89</t>
  </si>
  <si>
    <t>328</t>
  </si>
  <si>
    <t>167</t>
  </si>
  <si>
    <t>733121210</t>
  </si>
  <si>
    <t>Potrubí ocelové hladké bezešvé v kotelnách nebo strojovnách spojované svařováním D 22x2,6</t>
  </si>
  <si>
    <t>330</t>
  </si>
  <si>
    <t>733121212</t>
  </si>
  <si>
    <t>Potrubí ocelové hladké bezešvé v kotelnách nebo strojovnách spojované svařováním D 28x2,6</t>
  </si>
  <si>
    <t>332</t>
  </si>
  <si>
    <t>169</t>
  </si>
  <si>
    <t>733121216</t>
  </si>
  <si>
    <t>Potrubí ocelové hladké bezešvé v kotelnách nebo strojovnách spojované svařováním D 44,5x3,2</t>
  </si>
  <si>
    <t>334</t>
  </si>
  <si>
    <t>733121217</t>
  </si>
  <si>
    <t>Potrubí ocelové hladké bezešvé v kotelnách nebo strojovnách spojované svařováním D 51x3,2</t>
  </si>
  <si>
    <t>336</t>
  </si>
  <si>
    <t>171</t>
  </si>
  <si>
    <t>733121219</t>
  </si>
  <si>
    <t>Potrubí ocelové hladké bezešvé v kotelnách nebo strojovnách spojované svařováním D 60,3x4,0</t>
  </si>
  <si>
    <t>338</t>
  </si>
  <si>
    <t>733121222</t>
  </si>
  <si>
    <t>Potrubí ocelové hladké bezešvé v kotelnách nebo strojovnách spojované svařováním D 76x3,2</t>
  </si>
  <si>
    <t>340</t>
  </si>
  <si>
    <t>173</t>
  </si>
  <si>
    <t>723150343</t>
  </si>
  <si>
    <t>Redukce zhotovená kováním přes 1 DN DN 50/32</t>
  </si>
  <si>
    <t>342</t>
  </si>
  <si>
    <t>723150343R</t>
  </si>
  <si>
    <t>Redukce zhotovená kováním přes 1 DN DN 50/40</t>
  </si>
  <si>
    <t>344</t>
  </si>
  <si>
    <t>175</t>
  </si>
  <si>
    <t>733190217</t>
  </si>
  <si>
    <t>Zkouška těsnosti potrubí ocelové hladké D do 51x2,6</t>
  </si>
  <si>
    <t>346</t>
  </si>
  <si>
    <t>733190219</t>
  </si>
  <si>
    <t>Zkouška těsnosti potrubí ocelové hladké D přes 51x2,6 do 60,3x2,9</t>
  </si>
  <si>
    <t>348</t>
  </si>
  <si>
    <t>177</t>
  </si>
  <si>
    <t>733190225</t>
  </si>
  <si>
    <t>Zkouška těsnosti potrubí ocelové hladké D přes 60,3x2,9 do 89x5,0</t>
  </si>
  <si>
    <t>350</t>
  </si>
  <si>
    <t>998733201</t>
  </si>
  <si>
    <t>Přesun hmot procentní pro rozvody potrubí v objektech v do 6 m</t>
  </si>
  <si>
    <t>352</t>
  </si>
  <si>
    <t>179</t>
  </si>
  <si>
    <t>998733293</t>
  </si>
  <si>
    <t>Příplatek k přesunu hmot procentní 733 za zvětšený přesun do 500 m</t>
  </si>
  <si>
    <t>354</t>
  </si>
  <si>
    <t>734</t>
  </si>
  <si>
    <t>Ústřední vytápění - armatury</t>
  </si>
  <si>
    <t>734100812</t>
  </si>
  <si>
    <t>Demontáž armatury přírubové se dvěma přírubami DN přes 50 do 100</t>
  </si>
  <si>
    <t>356</t>
  </si>
  <si>
    <t>181</t>
  </si>
  <si>
    <t>734200811</t>
  </si>
  <si>
    <t>Demontáž armatury závitové s jedním závitem přes G 1/2 do G 1/2</t>
  </si>
  <si>
    <t>358</t>
  </si>
  <si>
    <t>734200821</t>
  </si>
  <si>
    <t>Demontáž armatury závitové se dvěma závity přes G 1/2 do G 1/2</t>
  </si>
  <si>
    <t>360</t>
  </si>
  <si>
    <t>183</t>
  </si>
  <si>
    <t>734200822</t>
  </si>
  <si>
    <t>Demontáž armatury závitové se dvěma závity přes G 1/2 do G 1</t>
  </si>
  <si>
    <t>362</t>
  </si>
  <si>
    <t>734200823</t>
  </si>
  <si>
    <t>Demontáž armatury závitové se dvěma závity přes G 1 přes G 1 do G 6/4</t>
  </si>
  <si>
    <t>364</t>
  </si>
  <si>
    <t>185</t>
  </si>
  <si>
    <t>734200824</t>
  </si>
  <si>
    <t>Demontáž armatury závitové se dvěma závitypřes G 6/4 do G 2</t>
  </si>
  <si>
    <t>366</t>
  </si>
  <si>
    <t>734200833</t>
  </si>
  <si>
    <t>Demontáž armatury závitové se třemi závity přes G 1 přes G 1 do G 6/4</t>
  </si>
  <si>
    <t>368</t>
  </si>
  <si>
    <t>187</t>
  </si>
  <si>
    <t>734173216</t>
  </si>
  <si>
    <t>Spoj přírubový PN 6/I do 200°C DN 65</t>
  </si>
  <si>
    <t>370</t>
  </si>
  <si>
    <t>31946408</t>
  </si>
  <si>
    <t>příruba přivařovací s krkem 11 416 pro PN16 DN 65</t>
  </si>
  <si>
    <t>372</t>
  </si>
  <si>
    <t>189</t>
  </si>
  <si>
    <t>734193115</t>
  </si>
  <si>
    <t>Klapka mezipřírubová uzavírací DN 65 PN 16 do 120°C disk tvárná litina</t>
  </si>
  <si>
    <t>374</t>
  </si>
  <si>
    <t>734211120.GCM</t>
  </si>
  <si>
    <t>Ventil závitový odvzdušňovací G 1/2 PN 14 do 120°C automatický</t>
  </si>
  <si>
    <t>376</t>
  </si>
  <si>
    <t>191</t>
  </si>
  <si>
    <t>734220104</t>
  </si>
  <si>
    <t>Ventil závitový regulační přímý G 6/4 PN 20 do 100°C vyvažovací</t>
  </si>
  <si>
    <t>378</t>
  </si>
  <si>
    <t>734221414</t>
  </si>
  <si>
    <t>Ventil závitový regulační přímý G 3/4 PN 10 do 120°C s nastavitelnou regulací</t>
  </si>
  <si>
    <t>380</t>
  </si>
  <si>
    <t>193</t>
  </si>
  <si>
    <t>734242415</t>
  </si>
  <si>
    <t>Ventil závitový zpětný přímý G 5/4 PN 16 do 110°C</t>
  </si>
  <si>
    <t>382</t>
  </si>
  <si>
    <t>734242417.GCM</t>
  </si>
  <si>
    <t>Ventil závitový zpětný přímý G 2 PN 16 do 110°C</t>
  </si>
  <si>
    <t>384</t>
  </si>
  <si>
    <t>195</t>
  </si>
  <si>
    <t>734261233.GCM</t>
  </si>
  <si>
    <t>Šroubení topenářské přímé G 1/2 PN 16 do 120°C</t>
  </si>
  <si>
    <t>386</t>
  </si>
  <si>
    <t>734261234.GCM</t>
  </si>
  <si>
    <t>Šroubení topenářské přímé G 3/4 PN 16 do 120°C</t>
  </si>
  <si>
    <t>388</t>
  </si>
  <si>
    <t>197</t>
  </si>
  <si>
    <t>734261236.GCM</t>
  </si>
  <si>
    <t>Šroubení topenářské přímé G 5/4 PN 16 do 120°C</t>
  </si>
  <si>
    <t>390</t>
  </si>
  <si>
    <t>734261237.GCM</t>
  </si>
  <si>
    <t>Šroubení topenářské přímé G 6/4 PN 16 do 120°C</t>
  </si>
  <si>
    <t>392</t>
  </si>
  <si>
    <t>199</t>
  </si>
  <si>
    <t>734261238.GCM</t>
  </si>
  <si>
    <t>Šroubení topenářské přímé G 2 PN 16 do 120°C</t>
  </si>
  <si>
    <t>394</t>
  </si>
  <si>
    <t>734291123</t>
  </si>
  <si>
    <t>Kohout plnící a vypouštěcí G 1/2 PN 10 do 90°C závitový</t>
  </si>
  <si>
    <t>396</t>
  </si>
  <si>
    <t>201</t>
  </si>
  <si>
    <t>734291124</t>
  </si>
  <si>
    <t>Kohout plnící a vypouštěcí G 3/4 PN 10 do 90°C závitový</t>
  </si>
  <si>
    <t>398</t>
  </si>
  <si>
    <t>734291247</t>
  </si>
  <si>
    <t>Filtr závitový přímý G 2 PN 16 do 130°C s vnitřními závity</t>
  </si>
  <si>
    <t>400</t>
  </si>
  <si>
    <t>203</t>
  </si>
  <si>
    <t>734292713.GCM</t>
  </si>
  <si>
    <t>Kohout kulový přímý G 1/2 PN 42 do 185°C vnitřní závit</t>
  </si>
  <si>
    <t>402</t>
  </si>
  <si>
    <t>734292714.GCM</t>
  </si>
  <si>
    <t>Kohout kulový přímý G 3/4 PN 42 do 185°C vnitřní závit</t>
  </si>
  <si>
    <t>404</t>
  </si>
  <si>
    <t>205</t>
  </si>
  <si>
    <t>734292716.GCM</t>
  </si>
  <si>
    <t>Kohout kulový přímý G 1 1/4 PN 42 do 185°C vnitřní závit</t>
  </si>
  <si>
    <t>406</t>
  </si>
  <si>
    <t>734292718.GCM</t>
  </si>
  <si>
    <t>Kohout kulový přímý G 2 PN 42 do 185°C vnitřní závit</t>
  </si>
  <si>
    <t>408</t>
  </si>
  <si>
    <t>207</t>
  </si>
  <si>
    <t>734295023R</t>
  </si>
  <si>
    <t>Směšovací ventil otopných a chladicích systémů závitový třícestný G 5/4" se servomotorem</t>
  </si>
  <si>
    <t>410</t>
  </si>
  <si>
    <t>1658113</t>
  </si>
  <si>
    <t>POHON 230V 6NM 90° 120S</t>
  </si>
  <si>
    <t>412</t>
  </si>
  <si>
    <t>209</t>
  </si>
  <si>
    <t>734411129</t>
  </si>
  <si>
    <t>Teploměr technický s pevným stonkem a jímkou zadní připojení průměr 100 mm délky 200 mm</t>
  </si>
  <si>
    <t>414</t>
  </si>
  <si>
    <t>416</t>
  </si>
  <si>
    <t>211</t>
  </si>
  <si>
    <t>734421112</t>
  </si>
  <si>
    <t>Tlakoměr s pevným stonkem a zpětnou klapkou tlak 0-16 bar průměr 63 mm zadní připojení</t>
  </si>
  <si>
    <t>418</t>
  </si>
  <si>
    <t>420</t>
  </si>
  <si>
    <t>213</t>
  </si>
  <si>
    <t>734424934</t>
  </si>
  <si>
    <t>Přípojka závitová tlakoměrů DN 20 s trubkovým závitem vnějším a metrickým závitem vnitřním</t>
  </si>
  <si>
    <t>422</t>
  </si>
  <si>
    <t>734494213</t>
  </si>
  <si>
    <t>Návarek s trubkovým závitem G 1/2</t>
  </si>
  <si>
    <t>424</t>
  </si>
  <si>
    <t>215</t>
  </si>
  <si>
    <t>734494214</t>
  </si>
  <si>
    <t>Návarek s trubkovým závitem G 3/4</t>
  </si>
  <si>
    <t>426</t>
  </si>
  <si>
    <t>998734201</t>
  </si>
  <si>
    <t>Přesun hmot procentní pro armatury v objektech v do 6 m</t>
  </si>
  <si>
    <t>428</t>
  </si>
  <si>
    <t>217</t>
  </si>
  <si>
    <t>998734293</t>
  </si>
  <si>
    <t>Příplatek k přesunu hmot procentní 734 za zvětšený přesun do 500 m</t>
  </si>
  <si>
    <t>430</t>
  </si>
  <si>
    <t>741</t>
  </si>
  <si>
    <t>Elektroinstalace - silnoproud</t>
  </si>
  <si>
    <t>741371823</t>
  </si>
  <si>
    <t>Demontáž osvětlovacího modulového systému zářivkového dl přes 1100 mm bez zachování funkčnosti</t>
  </si>
  <si>
    <t>432</t>
  </si>
  <si>
    <t>219</t>
  </si>
  <si>
    <t>741372073</t>
  </si>
  <si>
    <t>Montáž svítidlo LED interiérové závěsné hranaté nebo kruhové přes 0,09 do 0,36 m2 se zapojením vodičů</t>
  </si>
  <si>
    <t>434</t>
  </si>
  <si>
    <t>34825100</t>
  </si>
  <si>
    <t>svítidlo interiérové závěsné IP20 60W 5100lm</t>
  </si>
  <si>
    <t>436</t>
  </si>
  <si>
    <t>221</t>
  </si>
  <si>
    <t>741810001</t>
  </si>
  <si>
    <t>Celková prohlídka elektrického rozvodu a zařízení do 100 000,- Kč</t>
  </si>
  <si>
    <t>438</t>
  </si>
  <si>
    <t>998741201</t>
  </si>
  <si>
    <t>Přesun hmot procentní pro silnoproud v objektech v do 6 m</t>
  </si>
  <si>
    <t>440</t>
  </si>
  <si>
    <t>223</t>
  </si>
  <si>
    <t>998741292</t>
  </si>
  <si>
    <t>Příplatek k přesunu hmot procentní 741 za zvětšený přesun do 100 m</t>
  </si>
  <si>
    <t>442</t>
  </si>
  <si>
    <t>HZS2231</t>
  </si>
  <si>
    <t>Zprovoznění systému při případných poruchách nebo úpravách</t>
  </si>
  <si>
    <t>444</t>
  </si>
  <si>
    <t>225</t>
  </si>
  <si>
    <t>741MAT002</t>
  </si>
  <si>
    <t>Ostatní materiál pro elektro zařízení</t>
  </si>
  <si>
    <t>446</t>
  </si>
  <si>
    <t>751</t>
  </si>
  <si>
    <t>Vzduchotechnika</t>
  </si>
  <si>
    <t>751398022</t>
  </si>
  <si>
    <t>Montáž větrací mřížky stěnové přes 0,040 do 0,100 m2</t>
  </si>
  <si>
    <t>448</t>
  </si>
  <si>
    <t>227</t>
  </si>
  <si>
    <t>55341425</t>
  </si>
  <si>
    <t>mřížka větrací nerezová se síťovinou 250x250mm</t>
  </si>
  <si>
    <t>450</t>
  </si>
  <si>
    <t>998751201</t>
  </si>
  <si>
    <t>Přesun hmot procentní pro vzduchotechniku v objektech výšky do 12 m</t>
  </si>
  <si>
    <t>452</t>
  </si>
  <si>
    <t>229</t>
  </si>
  <si>
    <t>998751291</t>
  </si>
  <si>
    <t>Příplatek k přesunu hmot procentní 751 za zvětšený přesun do 500 m</t>
  </si>
  <si>
    <t>454</t>
  </si>
  <si>
    <t>771</t>
  </si>
  <si>
    <t>Podlahy z dlaždic</t>
  </si>
  <si>
    <t>771111011</t>
  </si>
  <si>
    <t>Vysátí podkladu před pokládkou dlažby</t>
  </si>
  <si>
    <t>456</t>
  </si>
  <si>
    <t>231</t>
  </si>
  <si>
    <t>771121011</t>
  </si>
  <si>
    <t>Nátěr penetrační na podlahu</t>
  </si>
  <si>
    <t>458</t>
  </si>
  <si>
    <t>771151011</t>
  </si>
  <si>
    <t>Samonivelační stěrka podlah pevnosti 20 MPa tl 3 mm</t>
  </si>
  <si>
    <t>460</t>
  </si>
  <si>
    <t>233</t>
  </si>
  <si>
    <t>771574906</t>
  </si>
  <si>
    <t>Oprava spárování podlah z dlaždic keramických přes 9 do 15 ks/m2</t>
  </si>
  <si>
    <t>462</t>
  </si>
  <si>
    <t>771577911</t>
  </si>
  <si>
    <t>Příplatek k opravě spárování podlah z dlaždic keramických za plochu do 5 m2</t>
  </si>
  <si>
    <t>464</t>
  </si>
  <si>
    <t>783</t>
  </si>
  <si>
    <t>Dokončovací práce - nátěry</t>
  </si>
  <si>
    <t>235</t>
  </si>
  <si>
    <t>783601713</t>
  </si>
  <si>
    <t>Odmaštění vodou ředitelným odmašťovačem potrubí DN do 50 mm</t>
  </si>
  <si>
    <t>466</t>
  </si>
  <si>
    <t>783601731</t>
  </si>
  <si>
    <t>Odmaštění vodou ředitelným odmašťovačem potrubí přes DN 50 do DN 100 mm</t>
  </si>
  <si>
    <t>468</t>
  </si>
  <si>
    <t>237</t>
  </si>
  <si>
    <t>783614551</t>
  </si>
  <si>
    <t>Základní jednonásobný syntetický nátěr potrubí DN do 50 mm</t>
  </si>
  <si>
    <t>470</t>
  </si>
  <si>
    <t>783614561</t>
  </si>
  <si>
    <t>Základní jednonásobný syntetický nátěr potrubí přes DN 50 do DN 100 mm</t>
  </si>
  <si>
    <t>472</t>
  </si>
  <si>
    <t>239</t>
  </si>
  <si>
    <t>783615551</t>
  </si>
  <si>
    <t>Mezinátěr jednonásobný syntetický nátěr potrubí DN do 50 mm</t>
  </si>
  <si>
    <t>474</t>
  </si>
  <si>
    <t>783617601</t>
  </si>
  <si>
    <t>Krycí jednonásobný syntetický nátěr potrubí DN do 50 mm</t>
  </si>
  <si>
    <t>476</t>
  </si>
  <si>
    <t>241</t>
  </si>
  <si>
    <t>783615561</t>
  </si>
  <si>
    <t>Mezinátěr jednonásobný syntetický nátěr potrubí přes DN 50 do DN 100 mm</t>
  </si>
  <si>
    <t>478</t>
  </si>
  <si>
    <t>783617501</t>
  </si>
  <si>
    <t>Krycí jednonásobný syntetický nátěr armatur DN do 100 mm</t>
  </si>
  <si>
    <t>480</t>
  </si>
  <si>
    <t>784</t>
  </si>
  <si>
    <t>Dokončovací práce - malby a tapety</t>
  </si>
  <si>
    <t>243</t>
  </si>
  <si>
    <t>784121001</t>
  </si>
  <si>
    <t>Oškrabání malby v mísnostech v do 3,80 m</t>
  </si>
  <si>
    <t>482</t>
  </si>
  <si>
    <t>784121011</t>
  </si>
  <si>
    <t>Rozmývání podkladu po oškrabání malby v místnostech v do 3,80 m</t>
  </si>
  <si>
    <t>484</t>
  </si>
  <si>
    <t>245</t>
  </si>
  <si>
    <t>784171101</t>
  </si>
  <si>
    <t>Zakrytí vnitřních podlah včetně pozdějšího odkrytí</t>
  </si>
  <si>
    <t>486</t>
  </si>
  <si>
    <t>28323156</t>
  </si>
  <si>
    <t>fólie pro malířské potřeby zakrývací tl 41µ 4x5m</t>
  </si>
  <si>
    <t>488</t>
  </si>
  <si>
    <t>247</t>
  </si>
  <si>
    <t>784181101</t>
  </si>
  <si>
    <t>Základní akrylátová jednonásobná bezbarvá penetrace podkladu v místnostech v do 3,80 m</t>
  </si>
  <si>
    <t>490</t>
  </si>
  <si>
    <t>784211101</t>
  </si>
  <si>
    <t>Dvojnásobné bílé malby ze směsí za mokra výborně oděruvzdorných v místnostech v do 3,80 m</t>
  </si>
  <si>
    <t>492</t>
  </si>
  <si>
    <t>Práce a dodávky M</t>
  </si>
  <si>
    <t>23-M</t>
  </si>
  <si>
    <t>Montáže potrubí</t>
  </si>
  <si>
    <t>249</t>
  </si>
  <si>
    <t>230023017</t>
  </si>
  <si>
    <t>Montáž trubní díly přivařovací tř.11-13 do 10 kg D 28 mm tl 2,6 mm</t>
  </si>
  <si>
    <t>494</t>
  </si>
  <si>
    <t>230023031</t>
  </si>
  <si>
    <t>Montáž trubní díly přivařovací tř.11-13 do 10 kg D 44,5 mm tl 3,2 mm</t>
  </si>
  <si>
    <t>496</t>
  </si>
  <si>
    <t>251</t>
  </si>
  <si>
    <t>230023037</t>
  </si>
  <si>
    <t>Montáž trubní díly přivařovací tř.11-13 do 10 kg D 51 mm tl 2,6 mm</t>
  </si>
  <si>
    <t>498</t>
  </si>
  <si>
    <t>500</t>
  </si>
  <si>
    <t>253</t>
  </si>
  <si>
    <t>230023047</t>
  </si>
  <si>
    <t>Montáž trubní díly přivařovací tř.11-13 do 10 kg D 76 mm tl 3,2 mm</t>
  </si>
  <si>
    <t>502</t>
  </si>
  <si>
    <t>31630525</t>
  </si>
  <si>
    <t>oblouk trubkový typ 3D tvar 90° - K3 D 76,1mm tl 2,9mm</t>
  </si>
  <si>
    <t>504</t>
  </si>
  <si>
    <t>255</t>
  </si>
  <si>
    <t>506</t>
  </si>
  <si>
    <t>31630476</t>
  </si>
  <si>
    <t>oblouk trubkový typ 3D tvar 90° - K3 D 42,4mm tl 2,6mm</t>
  </si>
  <si>
    <t>508</t>
  </si>
  <si>
    <t>257</t>
  </si>
  <si>
    <t>510</t>
  </si>
  <si>
    <t>23-M-T65/32</t>
  </si>
  <si>
    <t>T-kus ocelový varný DN 65</t>
  </si>
  <si>
    <t>512</t>
  </si>
  <si>
    <t>259</t>
  </si>
  <si>
    <t>23-M-T40/32</t>
  </si>
  <si>
    <t>T-kus ocelový varný DN 40</t>
  </si>
  <si>
    <t>514</t>
  </si>
  <si>
    <t>23-M-R65/32</t>
  </si>
  <si>
    <t>Redukce varná DN 65 / DN 32</t>
  </si>
  <si>
    <t>ks</t>
  </si>
  <si>
    <t>516</t>
  </si>
  <si>
    <t>261</t>
  </si>
  <si>
    <t>23-M-R40/32</t>
  </si>
  <si>
    <t>Redukce varná DN 40 / DN 32</t>
  </si>
  <si>
    <t>518</t>
  </si>
  <si>
    <t>230120041</t>
  </si>
  <si>
    <t>Čištění potrubí profukováním nebo proplachováním DN 32</t>
  </si>
  <si>
    <t>520</t>
  </si>
  <si>
    <t>263</t>
  </si>
  <si>
    <t>230120043</t>
  </si>
  <si>
    <t>Čištění potrubí profukováním nebo proplachováním DN 50</t>
  </si>
  <si>
    <t>522</t>
  </si>
  <si>
    <t>230120044</t>
  </si>
  <si>
    <t>Čištění potrubí profukováním nebo proplachováním DN 65</t>
  </si>
  <si>
    <t>524</t>
  </si>
  <si>
    <t>265</t>
  </si>
  <si>
    <t>230120045</t>
  </si>
  <si>
    <t>Čištění potrubí profukováním nebo proplachováním DN 80</t>
  </si>
  <si>
    <t>526</t>
  </si>
  <si>
    <t>230230002</t>
  </si>
  <si>
    <t>Předběžná tlaková zkouška vodou DN 80</t>
  </si>
  <si>
    <t>528</t>
  </si>
  <si>
    <t>267</t>
  </si>
  <si>
    <t>230230017</t>
  </si>
  <si>
    <t>Hlavní tlaková zkouška vzduchem 0,6 MPa DN 80</t>
  </si>
  <si>
    <t>530</t>
  </si>
  <si>
    <t>230230076</t>
  </si>
  <si>
    <t>Čištění potrubí PN 38 6416 DN 200</t>
  </si>
  <si>
    <t>532</t>
  </si>
  <si>
    <t>58-M</t>
  </si>
  <si>
    <t>Revize vyhrazených technických zařízení</t>
  </si>
  <si>
    <t>269</t>
  </si>
  <si>
    <t>580201001.1</t>
  </si>
  <si>
    <t>Provozní revize tlakových nádob stabilních do 0,2 m3</t>
  </si>
  <si>
    <t>534</t>
  </si>
  <si>
    <t>580201002.1</t>
  </si>
  <si>
    <t>Provozní revize tlakových nádob stabilních přes 0,2 do 0,8 m3</t>
  </si>
  <si>
    <t>536</t>
  </si>
  <si>
    <t>271</t>
  </si>
  <si>
    <t>58-M-001</t>
  </si>
  <si>
    <t>Kontrola nastavených hodnot bezpečnostního rychlouzávěru v regulační stanici plynu</t>
  </si>
  <si>
    <t>538</t>
  </si>
  <si>
    <t>58-M-002</t>
  </si>
  <si>
    <t>Tlakování plynovodu DN do 80 dl do 20 m při tlakové zkoušce</t>
  </si>
  <si>
    <t>úsek</t>
  </si>
  <si>
    <t>540</t>
  </si>
  <si>
    <t>273</t>
  </si>
  <si>
    <t>58-M-003</t>
  </si>
  <si>
    <t>Odvzdušnění plynovodu DN do 80 dl do 20 m</t>
  </si>
  <si>
    <t>542</t>
  </si>
  <si>
    <t>58-M-004</t>
  </si>
  <si>
    <t>Uvedení plynového kotle přes 50 kW do provozu</t>
  </si>
  <si>
    <t>544</t>
  </si>
  <si>
    <t>275</t>
  </si>
  <si>
    <t>58-M-005</t>
  </si>
  <si>
    <t>Kontrola funkce regulačního prvku a nastavených hodnot plynového kotle přes 50 kW</t>
  </si>
  <si>
    <t>546</t>
  </si>
  <si>
    <t>58-M-006</t>
  </si>
  <si>
    <t>Kontrola funkce provozního termostatu plynového kotle přes 50 kW</t>
  </si>
  <si>
    <t>548</t>
  </si>
  <si>
    <t>277</t>
  </si>
  <si>
    <t>58-M-007</t>
  </si>
  <si>
    <t>Kontrola funkce havarijního termostatu plynového kotle přes 50 kW</t>
  </si>
  <si>
    <t>550</t>
  </si>
  <si>
    <t>58-M-008</t>
  </si>
  <si>
    <t>Kontrola funkce prostorového termostatu plynového kotle přes 50 kW</t>
  </si>
  <si>
    <t>552</t>
  </si>
  <si>
    <t>279</t>
  </si>
  <si>
    <t>58-M-009</t>
  </si>
  <si>
    <t>Kontrola funkce komínové klapky plynového kotle přes 50 kW</t>
  </si>
  <si>
    <t>554</t>
  </si>
  <si>
    <t>58-M-010</t>
  </si>
  <si>
    <t>Kontrola funkce zapalovacího hořáčku plynového kotle přes 50 kW</t>
  </si>
  <si>
    <t>556</t>
  </si>
  <si>
    <t>281</t>
  </si>
  <si>
    <t>58-M-011</t>
  </si>
  <si>
    <t>Kontrola funkce termoelektrické pojistky plynového kotle přes 50 kW</t>
  </si>
  <si>
    <t>558</t>
  </si>
  <si>
    <t>58-M-012</t>
  </si>
  <si>
    <t>Kontrola funkce hoření hlavního hořáku plynového kotle přes 50 kW</t>
  </si>
  <si>
    <t>560</t>
  </si>
  <si>
    <t>283</t>
  </si>
  <si>
    <t>58-M-013</t>
  </si>
  <si>
    <t>Kontrola funkce "STOP" tlačítka plynového kotle přes 50 kW</t>
  </si>
  <si>
    <t>562</t>
  </si>
  <si>
    <t>58-M-014</t>
  </si>
  <si>
    <t>Kontrola funkce odtahu spalin plynového kotle přes 50 kW</t>
  </si>
  <si>
    <t>564</t>
  </si>
  <si>
    <t>285</t>
  </si>
  <si>
    <t>58-M-015</t>
  </si>
  <si>
    <t>Kontrolní měření komínového tahu plynového kotle přes 50 kW</t>
  </si>
  <si>
    <t>měření</t>
  </si>
  <si>
    <t>566</t>
  </si>
  <si>
    <t>58-M-016</t>
  </si>
  <si>
    <t>Kontrolní měření CO ve spalinách plynového kotle přes 50 kW</t>
  </si>
  <si>
    <t>568</t>
  </si>
  <si>
    <t>287</t>
  </si>
  <si>
    <t>58-M-017</t>
  </si>
  <si>
    <t>Kontrolní měření CO2 ve spalinách plynového kotle přes 50 kW</t>
  </si>
  <si>
    <t>570</t>
  </si>
  <si>
    <t>HZS</t>
  </si>
  <si>
    <t>Hodinové zúčtovací sazby</t>
  </si>
  <si>
    <t>HZS1292</t>
  </si>
  <si>
    <t>Oprava a vyčištění podlahové vpusti</t>
  </si>
  <si>
    <t>262144</t>
  </si>
  <si>
    <t>572</t>
  </si>
  <si>
    <t>289</t>
  </si>
  <si>
    <t>HZS2211-5</t>
  </si>
  <si>
    <t>Topná a funkční zkouška</t>
  </si>
  <si>
    <t>574</t>
  </si>
  <si>
    <t>HZS2211-1</t>
  </si>
  <si>
    <t>Vypuštění vody z topného systému</t>
  </si>
  <si>
    <t>576</t>
  </si>
  <si>
    <t>291</t>
  </si>
  <si>
    <t>HZS2211-2</t>
  </si>
  <si>
    <t>Napuštění a odvzdušnění systému ÚT</t>
  </si>
  <si>
    <t>578</t>
  </si>
  <si>
    <t>HZS2211-3</t>
  </si>
  <si>
    <t>Ostatní a pomocné práce</t>
  </si>
  <si>
    <t>580</t>
  </si>
  <si>
    <t>293</t>
  </si>
  <si>
    <t>HSZMAT001</t>
  </si>
  <si>
    <t>Ostatní materiál (svařovací materiál, těsnění, spoje, stavební hmoty atp..)</t>
  </si>
  <si>
    <t>582</t>
  </si>
  <si>
    <t>HZS2211-4</t>
  </si>
  <si>
    <t>Montáž závěsného systému</t>
  </si>
  <si>
    <t>584</t>
  </si>
  <si>
    <t>295</t>
  </si>
  <si>
    <t>HZSMAT002</t>
  </si>
  <si>
    <t>Závěsný systém</t>
  </si>
  <si>
    <t>586</t>
  </si>
  <si>
    <t>VRN4</t>
  </si>
  <si>
    <t>Inženýrská činnost</t>
  </si>
  <si>
    <t>044002000PLYN</t>
  </si>
  <si>
    <t>Revize - plyn</t>
  </si>
  <si>
    <t>SOUBOR</t>
  </si>
  <si>
    <t>-242287007</t>
  </si>
  <si>
    <t>297</t>
  </si>
  <si>
    <t>044002000SPALIN</t>
  </si>
  <si>
    <t>Revize - spalinových cest</t>
  </si>
  <si>
    <t>1287846888</t>
  </si>
  <si>
    <t>044002000-1</t>
  </si>
  <si>
    <t>Výchozí revize kotelny a první provozní revize</t>
  </si>
  <si>
    <t>1024</t>
  </si>
  <si>
    <t>1959000919</t>
  </si>
  <si>
    <t>SO 01B - SPC alternativní zdroj tepla</t>
  </si>
  <si>
    <t>732519122</t>
  </si>
  <si>
    <t>Montáž zásobníku akumulačního telplé vody pro využití solární energie s jedním výměníkem tepla ostatní typ objem do 1000 l</t>
  </si>
  <si>
    <t>1700800</t>
  </si>
  <si>
    <t>akumulační nádoba z uhlíkové oceli 800 l</t>
  </si>
  <si>
    <t>1000034</t>
  </si>
  <si>
    <t>Příruba DN 65 / PN16</t>
  </si>
  <si>
    <t>1000011</t>
  </si>
  <si>
    <t>Nátrubek 1/2"</t>
  </si>
  <si>
    <t>1902210</t>
  </si>
  <si>
    <t>Tepelná izolace pro zásobník</t>
  </si>
  <si>
    <t>734173416</t>
  </si>
  <si>
    <t>Spoj přírubový PN 16/I do 200°C DN 65</t>
  </si>
  <si>
    <t>734251212</t>
  </si>
  <si>
    <t>Ventil závitový pojistný rohový G 3/4 provozní tlak od 2,5 do 6 barů</t>
  </si>
  <si>
    <t>734292719.GCM</t>
  </si>
  <si>
    <t>Kohout kulový přímý G 2 1/2 PN 42 do 185°C vnitřní závit</t>
  </si>
  <si>
    <t>734295025</t>
  </si>
  <si>
    <t>Směšovací ventil otopných a chladicích systémů závitový třícestný G 2" se servomotorem</t>
  </si>
  <si>
    <t>POHON ESBE ARA 661 230V 6NM 90° 120S</t>
  </si>
  <si>
    <t>580201001</t>
  </si>
  <si>
    <t>580201002</t>
  </si>
  <si>
    <t>Funkční zkouška</t>
  </si>
  <si>
    <t>SO 01C - MaR</t>
  </si>
  <si>
    <t>VRN - Vedlejší rozpočtové náklady</t>
  </si>
  <si>
    <t xml:space="preserve">    VRN4 - Inženýrská činnost</t>
  </si>
  <si>
    <t>741120821</t>
  </si>
  <si>
    <t>Demontáž vodič Cu izolovaný plný a laněný s PVC pláštěm žíla 0,15-70 mm2</t>
  </si>
  <si>
    <t>66705158</t>
  </si>
  <si>
    <t>741122016</t>
  </si>
  <si>
    <t>Montáž kabel Cu bez ukončení uložený pod omítku plný kulatý 3x2,5 až 6 mm2 (např. CYKY)</t>
  </si>
  <si>
    <t>665193506</t>
  </si>
  <si>
    <t>34111036</t>
  </si>
  <si>
    <t>kabel instalační jádro Cu plné izolace PVC plášť PVC 450/750V (CYKY) 3x2,5mm2</t>
  </si>
  <si>
    <t>34801131</t>
  </si>
  <si>
    <t>210800411</t>
  </si>
  <si>
    <t>Montáž vodiče Cu izolovaného plného nebo laněného s PVC pláštěm do 1 kV žíla 0,15 až 16 mm2 zataženého (např. CY, CHAH-V) bez ukončení</t>
  </si>
  <si>
    <t>1685102916</t>
  </si>
  <si>
    <t>34145002</t>
  </si>
  <si>
    <t>kabel instalační flexibilní jádro Cu lanované izolace PVC plášť PVC 300/300V (H03VV-F) 2x0,75mm2</t>
  </si>
  <si>
    <t>383589473</t>
  </si>
  <si>
    <t>34145002-1</t>
  </si>
  <si>
    <t>kabel instalační flexibilní jádro Cu lanované izolace PVC plášť PVC 300/300V (H03VV-F) 3x0,15mm2</t>
  </si>
  <si>
    <t>749286385</t>
  </si>
  <si>
    <t>34145002-2</t>
  </si>
  <si>
    <t>kabel instalační flexibilní jádro Cu lanované izolace PVC plášť PVC 300/300V (H03VV-F) 4x0,75mm2</t>
  </si>
  <si>
    <t>-1471147403</t>
  </si>
  <si>
    <t>210812011</t>
  </si>
  <si>
    <t>Montáž kabelu Cu plného nebo laněného do 1 kV žíly 3x1,5 až 6 mm2 (např. CYKY) bez ukončení uloženého volně nebo v liště</t>
  </si>
  <si>
    <t>-1507626960</t>
  </si>
  <si>
    <t>34111030</t>
  </si>
  <si>
    <t>kabel instalační jádro Cu plné izolace PVC plášť PVC 450/750V (CYKY) 3x1,5mm2</t>
  </si>
  <si>
    <t>588798658</t>
  </si>
  <si>
    <t>741410071</t>
  </si>
  <si>
    <t>Montáž pospojování ochranné konstrukce ostatní vodičem do 16 mm2 uloženým volně nebo pod omítku</t>
  </si>
  <si>
    <t>-1179682290</t>
  </si>
  <si>
    <t>34141044</t>
  </si>
  <si>
    <t>vodič propojovací jádro Cu plné dvojitá izolace PVC 450/750V (CYY) 1x6mm2</t>
  </si>
  <si>
    <t>251643670</t>
  </si>
  <si>
    <t>741210002</t>
  </si>
  <si>
    <t>Montáž rozvodnice oceloplechová nebo plastová běžná do 50 kg</t>
  </si>
  <si>
    <t>2118847119</t>
  </si>
  <si>
    <t>741MAT001</t>
  </si>
  <si>
    <t xml:space="preserve">Nástěnný rozvaděč výška 800,šíře 600,hloubka 260 mm </t>
  </si>
  <si>
    <t>1945801927</t>
  </si>
  <si>
    <t>741240001</t>
  </si>
  <si>
    <t>Montáž příslušenství rozvoden - vývodka kabelová do průměru 42 mm bez zhotovení otvorů</t>
  </si>
  <si>
    <t>986027744</t>
  </si>
  <si>
    <t>10.716.241</t>
  </si>
  <si>
    <t>Vývodka M20x1,5 plast</t>
  </si>
  <si>
    <t>-1434552981</t>
  </si>
  <si>
    <t>220300961</t>
  </si>
  <si>
    <t>Montáž svorky řadové pro průměr vodiče 2,5-4 mm</t>
  </si>
  <si>
    <t>813283213</t>
  </si>
  <si>
    <t>8500164587</t>
  </si>
  <si>
    <t>Svorka řadová RSA</t>
  </si>
  <si>
    <t>1747843686</t>
  </si>
  <si>
    <t>741310541</t>
  </si>
  <si>
    <t>Montáž svorky se zapojením vodičů</t>
  </si>
  <si>
    <t>1237321885</t>
  </si>
  <si>
    <t>1030114887</t>
  </si>
  <si>
    <t>vodičová pojistková svorka</t>
  </si>
  <si>
    <t>-423344367</t>
  </si>
  <si>
    <t>741320105</t>
  </si>
  <si>
    <t>Montáž jističů jednopólových nn do 25 A ve skříni se zapojením vodičů</t>
  </si>
  <si>
    <t>990867838</t>
  </si>
  <si>
    <t>35822112</t>
  </si>
  <si>
    <t>jistič 1-pólový 6 A vypínací charakteristika B vypínací schopnost 6 kA</t>
  </si>
  <si>
    <t>-2146070030</t>
  </si>
  <si>
    <t>35822102</t>
  </si>
  <si>
    <t>jistič 1-pólový 2 A vypínací charakteristika B vypínací schopnost 6 kA</t>
  </si>
  <si>
    <t>-468391016</t>
  </si>
  <si>
    <t>35822115</t>
  </si>
  <si>
    <t>jistič 1-pólový 10 A vypínací charakteristika B vypínací schopnost 6 kA</t>
  </si>
  <si>
    <t>1724674374</t>
  </si>
  <si>
    <t>35822107</t>
  </si>
  <si>
    <t>jistič 1-pólový 6 A vypínací charakteristika B vypínací schopnost 10 kA</t>
  </si>
  <si>
    <t>-1680552555</t>
  </si>
  <si>
    <t>741330371</t>
  </si>
  <si>
    <t>Montáž ovladač tlačítkový ve skříni 1 tlačítkový</t>
  </si>
  <si>
    <t>1583296459</t>
  </si>
  <si>
    <t>10.560.850</t>
  </si>
  <si>
    <t>Ovladač otočný 10A</t>
  </si>
  <si>
    <t>-1659355016</t>
  </si>
  <si>
    <t>1010214380</t>
  </si>
  <si>
    <t>Tlačítko nouzové barva červená (20A)</t>
  </si>
  <si>
    <t>-1648573914</t>
  </si>
  <si>
    <t>1000286634</t>
  </si>
  <si>
    <t>Tlačítko černé, 1/1</t>
  </si>
  <si>
    <t>614495452</t>
  </si>
  <si>
    <t>220880084</t>
  </si>
  <si>
    <t>Montáž reléové jednotky RJ</t>
  </si>
  <si>
    <t>-625718584</t>
  </si>
  <si>
    <t>1195242</t>
  </si>
  <si>
    <t xml:space="preserve">RELE </t>
  </si>
  <si>
    <t>-1449425802</t>
  </si>
  <si>
    <t>1138838</t>
  </si>
  <si>
    <t>RELEOVA ZAKLADNA</t>
  </si>
  <si>
    <t>112487445</t>
  </si>
  <si>
    <t>742110041</t>
  </si>
  <si>
    <t>Montáž lišt vkládacích pro slaboproud</t>
  </si>
  <si>
    <t>-1148593258</t>
  </si>
  <si>
    <t>34571124</t>
  </si>
  <si>
    <t>trubka elektroinstalační ocelová lakovaná závitová P29 D 34,4/37,0mm</t>
  </si>
  <si>
    <t>-218916206</t>
  </si>
  <si>
    <t>742110102</t>
  </si>
  <si>
    <t>Montáž kabelového žlabu pro slaboproud drátěného 150/100 mm</t>
  </si>
  <si>
    <t>556214834</t>
  </si>
  <si>
    <t>34575603</t>
  </si>
  <si>
    <t>žlab kabelový drátěný žárově zinkovaný 150/100mm</t>
  </si>
  <si>
    <t>-1053941054</t>
  </si>
  <si>
    <t>742220172</t>
  </si>
  <si>
    <t>Montáž komunikátoru GSM do ústředny</t>
  </si>
  <si>
    <t>-1146160710</t>
  </si>
  <si>
    <t>40466029</t>
  </si>
  <si>
    <t>brána GSM</t>
  </si>
  <si>
    <t>262579207</t>
  </si>
  <si>
    <t>220880487</t>
  </si>
  <si>
    <t>uvedení GSM modulu do provozu</t>
  </si>
  <si>
    <t>421548208</t>
  </si>
  <si>
    <t>742220253</t>
  </si>
  <si>
    <t>Montáž signalizačního LED na krabici</t>
  </si>
  <si>
    <t>9819091</t>
  </si>
  <si>
    <t>1188718</t>
  </si>
  <si>
    <t>SIGNALKA K VYPINACUM SD-A230 (SD/230) ZL</t>
  </si>
  <si>
    <t>1462829064</t>
  </si>
  <si>
    <t>1188717</t>
  </si>
  <si>
    <t>SIGNALKA K VYPINACUM SE-A230 (SE/230) ZE</t>
  </si>
  <si>
    <t>1477202983</t>
  </si>
  <si>
    <t>HZS2232</t>
  </si>
  <si>
    <t>Montáž poruchové signalizace s externím displejem vč seřízení, dopojení a sprovoznění (vč. čidel tlaku, čidla zaplavení, čidla okolní teploty a čidla teploty systému)</t>
  </si>
  <si>
    <t>-790657293</t>
  </si>
  <si>
    <t>poruchová sada</t>
  </si>
  <si>
    <t>-1993789155</t>
  </si>
  <si>
    <t>220880064</t>
  </si>
  <si>
    <t>Montáž zásuvky</t>
  </si>
  <si>
    <t>162689267</t>
  </si>
  <si>
    <t>8500173360</t>
  </si>
  <si>
    <t>Zásuvka soklová, OEZ ZSE-03</t>
  </si>
  <si>
    <t>-793324917</t>
  </si>
  <si>
    <t>-1663923983</t>
  </si>
  <si>
    <t>1485165990</t>
  </si>
  <si>
    <t>Zapojení kotle 1 a 2</t>
  </si>
  <si>
    <t>-1169252968</t>
  </si>
  <si>
    <t>HZS2231-1</t>
  </si>
  <si>
    <t>Zapojení kaskádového modulu - kaskáda</t>
  </si>
  <si>
    <t>2074191196</t>
  </si>
  <si>
    <t>HZS2231-2</t>
  </si>
  <si>
    <t>Zapojení teplotního čidla - kaskáda</t>
  </si>
  <si>
    <t>-1381199795</t>
  </si>
  <si>
    <t>HZS2231-3</t>
  </si>
  <si>
    <t>Zapojení uzavírací klapky s pohonem - kaskáda</t>
  </si>
  <si>
    <t>-2104910269</t>
  </si>
  <si>
    <t>HZS2231-4</t>
  </si>
  <si>
    <t>Zapojení modulu regulace okruh 1 a 2</t>
  </si>
  <si>
    <t>-1253361489</t>
  </si>
  <si>
    <t>HZS2231-5</t>
  </si>
  <si>
    <t>Zapojení čidla výstupní teploty okruh 1 a 2</t>
  </si>
  <si>
    <t>-662190652</t>
  </si>
  <si>
    <t>HZS2231-6</t>
  </si>
  <si>
    <t>Zapojení čerpadla okruh 1 a 2</t>
  </si>
  <si>
    <t>1697748390</t>
  </si>
  <si>
    <t>HZS2231-7</t>
  </si>
  <si>
    <t>Zapojení pohonu směšovacích armatur okruh 1 a 2</t>
  </si>
  <si>
    <t>823377940</t>
  </si>
  <si>
    <t>HZS2231-8</t>
  </si>
  <si>
    <t>Zapojení čidla teploty zásobníku</t>
  </si>
  <si>
    <t>-749064484</t>
  </si>
  <si>
    <t>HZS2231-9</t>
  </si>
  <si>
    <t>Zapojení čerpadel TV</t>
  </si>
  <si>
    <t>-1079831123</t>
  </si>
  <si>
    <t>HZS2231-10</t>
  </si>
  <si>
    <t>Zapojení expanzního automatu</t>
  </si>
  <si>
    <t>1084019743</t>
  </si>
  <si>
    <t>HZS2231-11</t>
  </si>
  <si>
    <t>Zapojení poruchové signalizace (čidla, sondy, termostaty, BAP, detektory)</t>
  </si>
  <si>
    <t>1480827485</t>
  </si>
  <si>
    <t>HZSMAT001</t>
  </si>
  <si>
    <t>Tlač.ovladač v plast.skříni</t>
  </si>
  <si>
    <t>-313834624</t>
  </si>
  <si>
    <t>Termostat s nast.pod krytem elektromechan</t>
  </si>
  <si>
    <t>-1593604618</t>
  </si>
  <si>
    <t>HZSMAT003</t>
  </si>
  <si>
    <t>Dvoustupňový detektor nebezpečné koncentrace E2630 LEL</t>
  </si>
  <si>
    <t>-2099225674</t>
  </si>
  <si>
    <t>HZS2231-12</t>
  </si>
  <si>
    <t>Demontáže stávajích rozvaděčů, přístrojů a pohonů</t>
  </si>
  <si>
    <t>-1299898042</t>
  </si>
  <si>
    <t>Vedlejší rozpočtové náklady</t>
  </si>
  <si>
    <t>044002000</t>
  </si>
  <si>
    <t>Revize elektro</t>
  </si>
  <si>
    <t>586514820</t>
  </si>
  <si>
    <t>SO 02 - Technická budova - b02</t>
  </si>
  <si>
    <t>SO 02A - Kotelna</t>
  </si>
  <si>
    <t xml:space="preserve">    767 - Konstrukce zámečnické</t>
  </si>
  <si>
    <t>-1330719539</t>
  </si>
  <si>
    <t>858777006</t>
  </si>
  <si>
    <t>-1953539542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</si>
  <si>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</si>
  <si>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</si>
  <si>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</si>
  <si>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</si>
  <si>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63154604</t>
  </si>
  <si>
    <t>pouzdro izolační potrubní z minerální vlny s Al fólií max. 250/100°C 48/50mm</t>
  </si>
  <si>
    <t>27127009</t>
  </si>
  <si>
    <t>pouzdro izolační potrubní z EPDM kaučuku 22/19mm</t>
  </si>
  <si>
    <t>721174042.OSM</t>
  </si>
  <si>
    <t>Potrubí kanalizační připojovací Osma HT-Systém DN 40</t>
  </si>
  <si>
    <t>721194104</t>
  </si>
  <si>
    <t>Vyvedení a upevnění odpadních výpustek DN 40</t>
  </si>
  <si>
    <t>722220863</t>
  </si>
  <si>
    <t>Demontáž armatur závitových se dvěma závity G 6/4</t>
  </si>
  <si>
    <t>722174002.WVN</t>
  </si>
  <si>
    <t>Potrubí vodovodní plastové PPR EKOPLASTIK S3.2 svar polyfúze PN 16 D 20x2,8 mm</t>
  </si>
  <si>
    <t>722174005.WVN</t>
  </si>
  <si>
    <t>Potrubí vodovodní plastové PPR EKOPLASTIK S3.2 svar polyfúze PN 16 D 40x5,5 mm</t>
  </si>
  <si>
    <t>722174006.WVN</t>
  </si>
  <si>
    <t>Potrubí vodovodní plastové PPR EKOPLASTIK S3.2 svar polyfúze PN 16 D 50x6,9 mm</t>
  </si>
  <si>
    <t>722181241</t>
  </si>
  <si>
    <t>Ochrana vodovodního potrubí přilepenými termoizolačními trubicemi z PE tl přes 13 do 20 mm DN do 22 mm</t>
  </si>
  <si>
    <t>722231075.GCM</t>
  </si>
  <si>
    <t>Ventil zpětný mosazný G 5/4" PN 10 do 110°C se dvěma závity</t>
  </si>
  <si>
    <t>722232043.GCM</t>
  </si>
  <si>
    <t>Kohout kulový přímý G 1/2" PN 42 do 185°C vnitřní závit</t>
  </si>
  <si>
    <t>722232046.GCM</t>
  </si>
  <si>
    <t>Kohout kulový přímý G 5/4" PN 42 do 185°C vnitřní závit</t>
  </si>
  <si>
    <t>722232047.GCM</t>
  </si>
  <si>
    <t>Kohout kulový přímý G 6/4" PN 42 do 185°C vnitřní závit</t>
  </si>
  <si>
    <t>734209126</t>
  </si>
  <si>
    <t>Montáž armatury závitové s třemi závity G 5/4</t>
  </si>
  <si>
    <t>55128814R</t>
  </si>
  <si>
    <t>ventil závitový třícestný směšovací 5/4"</t>
  </si>
  <si>
    <t>722231203</t>
  </si>
  <si>
    <t>Ventil redukční mosazný G 1" PN 6 do 25°C s 2x vnitřním závitem bez manometru</t>
  </si>
  <si>
    <t>722239101</t>
  </si>
  <si>
    <t>Montáž armatur vodovodních se dvěma závity G 1/2"</t>
  </si>
  <si>
    <t>6811500</t>
  </si>
  <si>
    <t>Doplňovací automat</t>
  </si>
  <si>
    <t>733391102</t>
  </si>
  <si>
    <t>Zkouška těsnosti potrubí plastové D přes 32x3 do 50x4,6</t>
  </si>
  <si>
    <t>Tlakoměr s pevným stonkem a zpětnou klapkou tlak 0-16 bar (viz PD typ. 3313 D 160mm)</t>
  </si>
  <si>
    <t>723150312</t>
  </si>
  <si>
    <t>Potrubí ocelové hladké černé bezešvé spojované svařováním tvářené za tepla D 57x3,2 mm</t>
  </si>
  <si>
    <t>31630515</t>
  </si>
  <si>
    <t>oblouk trubkový typ 3D tvar 90° - K3 D 51mm tl 2,6mm</t>
  </si>
  <si>
    <t>723233157</t>
  </si>
  <si>
    <t>Ventil solenoidový G 1 1/2" včetně cívky a konektoru s diodou</t>
  </si>
  <si>
    <t>724233015</t>
  </si>
  <si>
    <t>Nádoba expanzní tlaková pro akumulační ohřev TV průtočná s membránou závitové připojení PN 1,0 o objemu 35 l</t>
  </si>
  <si>
    <t>Montáž úpravny vody pozice 1.44</t>
  </si>
  <si>
    <t>731-1.44</t>
  </si>
  <si>
    <t>Demineralizační sada viz PD 1.44</t>
  </si>
  <si>
    <t>731139620R</t>
  </si>
  <si>
    <t>Montáž kotle litinového nástěnného na kapalná nebo plynná paliva o výkonu přes 46 do 80 kW</t>
  </si>
  <si>
    <t>48410416R</t>
  </si>
  <si>
    <t>kotel litinový na kapalná a plynná paliva nástěnný odtah spalin do komína pro vytápění 52,3kW</t>
  </si>
  <si>
    <t>731200826</t>
  </si>
  <si>
    <t>Demontáž kotle ocelového na plynná nebo kapalná paliva výkon přes 40 do 60 kW</t>
  </si>
  <si>
    <t>28612145</t>
  </si>
  <si>
    <t>hadice z měkčeného PVC pro vodu, kapaliny, vzduch D 19/26mm</t>
  </si>
  <si>
    <t>731-1.03-2</t>
  </si>
  <si>
    <t>Vypouštěcí sada se sifonem odpadním potrubím a rozetou</t>
  </si>
  <si>
    <t>731-1.07-2</t>
  </si>
  <si>
    <t>731-1.08-2</t>
  </si>
  <si>
    <t>731-1.09-2</t>
  </si>
  <si>
    <t>Modul pro topné okruhy (modul pro 1 otopný okruh se směšovačem)</t>
  </si>
  <si>
    <t>731-1.10-2</t>
  </si>
  <si>
    <t>Modul pro topné okruhy (modul pro 2 otopné okruhy se směšovačem</t>
  </si>
  <si>
    <t>731-1.11-2</t>
  </si>
  <si>
    <t>7311.36</t>
  </si>
  <si>
    <t>Montáž odkouření, kaskádový kus DN 125</t>
  </si>
  <si>
    <t>Základní sada odkouření kaskády DN 125</t>
  </si>
  <si>
    <t>731-MTŽ1.37</t>
  </si>
  <si>
    <t>Montáž odkouření, připojovací kus DN 80</t>
  </si>
  <si>
    <t>731-1.37</t>
  </si>
  <si>
    <t>Připojovací sada odkouření kaskády DN80</t>
  </si>
  <si>
    <t>731-MTŽ1.38</t>
  </si>
  <si>
    <t>Montáž sady odkouření, připojovací kus DN 125</t>
  </si>
  <si>
    <t>7311.38</t>
  </si>
  <si>
    <t>Sada odkouření DN125 v šachtě</t>
  </si>
  <si>
    <t>731-MTŽ1.39</t>
  </si>
  <si>
    <t xml:space="preserve">Montáž odkouření  DN 125 (1m)</t>
  </si>
  <si>
    <t>731-1.39</t>
  </si>
  <si>
    <t>Trubka DN125, délka 1000 mm, PP</t>
  </si>
  <si>
    <t xml:space="preserve">Montáž odkouření  DN 125 (0,5m)</t>
  </si>
  <si>
    <t>731-1.40</t>
  </si>
  <si>
    <t>Trubka DN125, délka 500 mm, PP</t>
  </si>
  <si>
    <t>732320813</t>
  </si>
  <si>
    <t>Demontáž nádrže beztlaké nebo tlakové odpojení od rozvodů potrubí obsah přes 100 do 200 l</t>
  </si>
  <si>
    <t>732331619</t>
  </si>
  <si>
    <t>Nádoba tlaková expanzní pro topnou a chladicí soustavu s membránou závitové připojení PN 0,6 o objemu 140 l</t>
  </si>
  <si>
    <t>732331633</t>
  </si>
  <si>
    <t>Nádoba tlaková expanzní pro topnou a chladicí soustavu s membránou závitové připojení PN 0,6 o objemu 25 l</t>
  </si>
  <si>
    <t>732510114</t>
  </si>
  <si>
    <t>Solární kolektor plochý pro instalaci svisle Qmax./1 kolektor do 1850 W kolektorové pole 1 x 4 plocha pole do 10,8 m2</t>
  </si>
  <si>
    <t>732510432</t>
  </si>
  <si>
    <t>Solární kolektory na ležato podpěra 25° na rovné střechy pro kolektorové pole 1x2</t>
  </si>
  <si>
    <t>732511145</t>
  </si>
  <si>
    <t>Primární potrubí solárních systémů měděné tvrdé spojované lisováním D 22x1 mm</t>
  </si>
  <si>
    <t>733291101</t>
  </si>
  <si>
    <t>Zkouška těsnosti potrubí měděné D do 35x1,5</t>
  </si>
  <si>
    <t>732MAT6.02</t>
  </si>
  <si>
    <t>tvarovky měděné</t>
  </si>
  <si>
    <t>732511303</t>
  </si>
  <si>
    <t>Separátor vzduchu solárních systémů G 3/4" F/F</t>
  </si>
  <si>
    <t>732511412</t>
  </si>
  <si>
    <t>Pojistný ventil solárních systémů PN 6 T=150°C G 1/2" M x G 3/4" F</t>
  </si>
  <si>
    <t>732511503</t>
  </si>
  <si>
    <t>Termostatický směšovací ventil v solárních systémech PN 10 T do 65°C G 3/4" M</t>
  </si>
  <si>
    <t>732511601</t>
  </si>
  <si>
    <t>Čerpadlová skupina jednotrubková bez regulátoru s mechanickým průtokoměrem s PMW řízením průtok 2-28 l/min. G 3/4" M</t>
  </si>
  <si>
    <t>732511646</t>
  </si>
  <si>
    <t>Konektor do zásuvky čerpadlové skupiny</t>
  </si>
  <si>
    <t>732511683</t>
  </si>
  <si>
    <t>Naplnění solárního systému nemrznoucí teplonosnou kapalinou na bázi vyšších glykolů do 260°C 10 l pro trubicové kolektory</t>
  </si>
  <si>
    <t>732511702</t>
  </si>
  <si>
    <t>Regulátor pro solární systém</t>
  </si>
  <si>
    <t>732MTŽ001</t>
  </si>
  <si>
    <t>Montáž rozšiřujících komponentů solárního systému</t>
  </si>
  <si>
    <t>732MAT001</t>
  </si>
  <si>
    <t>Rozšiřující sady solárních systémů</t>
  </si>
  <si>
    <t>734109214</t>
  </si>
  <si>
    <t>Montáž armatury přírubové se dvěma přírubami PN 16 DN 50 (mont. anuloidu)</t>
  </si>
  <si>
    <t>732113103.AQT</t>
  </si>
  <si>
    <t>Vyrovnávač dynamických tlaků HVDT II - 8m3/h</t>
  </si>
  <si>
    <t>732331772R</t>
  </si>
  <si>
    <t>Příslušenství k HVDT konzole nastavitelná</t>
  </si>
  <si>
    <t>732211235R</t>
  </si>
  <si>
    <t>Ohřívač stacionární zásobníkový se dvěma výměníky PN 1,0/1,0 o objemu 500 l v.pl. 0,9 m2/1,9 m2</t>
  </si>
  <si>
    <t>RS KOMBI Modul 120 - pozice 3.01</t>
  </si>
  <si>
    <t>GRS.99371955</t>
  </si>
  <si>
    <t>Čerpadlo oběhové 25-80 130 1x230V 50Hz 6H</t>
  </si>
  <si>
    <t>GRS.97924246</t>
  </si>
  <si>
    <t>Čerpadlo oběhové 25-80 180 1x230V 50Hz PN10</t>
  </si>
  <si>
    <t>GRS.97924245</t>
  </si>
  <si>
    <t>Čerpadlo oběhové 25-60 180 1x230V 50Hz PN10</t>
  </si>
  <si>
    <t>733121215</t>
  </si>
  <si>
    <t>Potrubí ocelové hladké bezešvé v kotelnách nebo strojovnách spojované svařováním D 38x2,6</t>
  </si>
  <si>
    <t>734220102</t>
  </si>
  <si>
    <t>Ventil závitový regulační přímý G 1 PN 20 do 100°C vyvažovací</t>
  </si>
  <si>
    <t>734220103</t>
  </si>
  <si>
    <t>Ventil závitový regulační přímý G 5/4 PN 20 do 100°C vyvažovací</t>
  </si>
  <si>
    <t>734242414.GCM</t>
  </si>
  <si>
    <t>Ventil závitový zpětný přímý G 1 PN 16 do 110°C</t>
  </si>
  <si>
    <t>734242416.GCM</t>
  </si>
  <si>
    <t>Ventil závitový zpětný přímý G 6/4 PN 16 do 110°C</t>
  </si>
  <si>
    <t>734261235.GCM</t>
  </si>
  <si>
    <t>Šroubení topenářské přímé G 1 PN 16 do 120°C</t>
  </si>
  <si>
    <t>734291264</t>
  </si>
  <si>
    <t>Filtr závitový přímý G 1 PN 30 do 110°C s vnitřními závity</t>
  </si>
  <si>
    <t>734291265</t>
  </si>
  <si>
    <t>Filtr závitový přímý G 1 1/4 PN 30 do 110°C s vnitřními závity</t>
  </si>
  <si>
    <t>734291266</t>
  </si>
  <si>
    <t>Filtr závitový přímý G 1 1/2 PN 30 do 110°C s vnitřními závity</t>
  </si>
  <si>
    <t>734292715.GCM</t>
  </si>
  <si>
    <t>Kohout kulový přímý G 1 PN 42 do 185°C vnitřní závit</t>
  </si>
  <si>
    <t>734292717.GCM</t>
  </si>
  <si>
    <t>Kohout kulový přímý G 1 1/2 PN 42 do 185°C vnitřní závit</t>
  </si>
  <si>
    <t>742110104</t>
  </si>
  <si>
    <t>Montáž kabelového žlabu pro slaboproud drátěného 250/100 mm</t>
  </si>
  <si>
    <t>34575604</t>
  </si>
  <si>
    <t>žlab kabelový drátěný žárově zinkovaný 250/100mm</t>
  </si>
  <si>
    <t>741322001</t>
  </si>
  <si>
    <t>Montáž svodiče bleskových proudů nn typ 1 jednopólových impulzní proud do 35 kA se zapojením vodičů</t>
  </si>
  <si>
    <t>IVR.IVS77600</t>
  </si>
  <si>
    <t>Přepěťová ochrana pro kolektorové čidlo v instalační krabičce - 90x35x38mm</t>
  </si>
  <si>
    <t>Zapojení a zprovoznění solárního kompletu a nového osvětlení - bez rozvodů, pouze jednotlivé technologické komponenty!</t>
  </si>
  <si>
    <t>Ostatní materiál pro solární zařízení</t>
  </si>
  <si>
    <t>767</t>
  </si>
  <si>
    <t>Konstrukce zámečnické</t>
  </si>
  <si>
    <t>767JEŘÁB001</t>
  </si>
  <si>
    <t>Jeřáb pro osazení konstrukce na střechu</t>
  </si>
  <si>
    <t>HZS2131</t>
  </si>
  <si>
    <t>Dílenská úprava ocelové konstrukce</t>
  </si>
  <si>
    <t>767995113</t>
  </si>
  <si>
    <t>Montáž atypických zámečnických konstrukcí hm přes 10 do 20 kg</t>
  </si>
  <si>
    <t>kg</t>
  </si>
  <si>
    <t>13010326</t>
  </si>
  <si>
    <t>tyč ocelová plochá jakost S235JR (11 375) 200x8mm</t>
  </si>
  <si>
    <t>767995114</t>
  </si>
  <si>
    <t>Montáž atypických zámečnických konstrukcí hm přes 20 do 50 kg</t>
  </si>
  <si>
    <t>13010816</t>
  </si>
  <si>
    <t>ocel profilová jakost S235JR (11 375) průřez U (UPN) 100</t>
  </si>
  <si>
    <t>14011036R</t>
  </si>
  <si>
    <t>trubka ocelová bezešvá hladká jakost 11 353 60,3x4,0mm</t>
  </si>
  <si>
    <t>767995116</t>
  </si>
  <si>
    <t>Montáž atypických zámečnických konstrukcí hm přes 100 do 250 kg</t>
  </si>
  <si>
    <t>13010712</t>
  </si>
  <si>
    <t>ocel profilová jakost S235JR (11 375) průřez I (IPN) 100</t>
  </si>
  <si>
    <t>953961213</t>
  </si>
  <si>
    <t>Kotvy chemickou patronou M 12 hl 110 mm do betonu, ŽB nebo kamene s vyvrtáním otvoru</t>
  </si>
  <si>
    <t>953965115</t>
  </si>
  <si>
    <t>Kotevní šroub pro chemické kotvy M 10 dl 130 mm</t>
  </si>
  <si>
    <t>628613611</t>
  </si>
  <si>
    <t>Žárové zinkování ponorem dílů ocelových konstrukcí mostů hmotnosti do 100 kg</t>
  </si>
  <si>
    <t>013244000Z</t>
  </si>
  <si>
    <t>Dílenská dokumentace</t>
  </si>
  <si>
    <t>998767201</t>
  </si>
  <si>
    <t>Přesun hmot procentní pro zámečnické konstrukce v objektech v do 6 m</t>
  </si>
  <si>
    <t>998767292</t>
  </si>
  <si>
    <t>Příplatek k přesunu hmot procentní 767 za zvětšený přesun do 100 m</t>
  </si>
  <si>
    <t>771574112</t>
  </si>
  <si>
    <t>Montáž podlah keramických hladkých lepených flexibilním lepidlem přes 9 do 12 ks/m2</t>
  </si>
  <si>
    <t>59761011</t>
  </si>
  <si>
    <t>dlažba keramická slinutá hladká do interiéru i exteriéru do 9ks/m2</t>
  </si>
  <si>
    <t>998771201</t>
  </si>
  <si>
    <t>Přesun hmot procentní pro podlahy z dlaždic v objektech v do 6 m</t>
  </si>
  <si>
    <t>998771292</t>
  </si>
  <si>
    <t>Příplatek k přesunu hmot procentní 771 za zvětšený přesun do 100 m</t>
  </si>
  <si>
    <t>230023027</t>
  </si>
  <si>
    <t>Montáž trubní díly přivařovací tř.11-13 do 10 kg D 38 mm tl 2,9 mm</t>
  </si>
  <si>
    <t>588</t>
  </si>
  <si>
    <t>31630465</t>
  </si>
  <si>
    <t>oblouk trubkový typ 3D tvar 90° - K3 D 33,7mm tl 2,6mm</t>
  </si>
  <si>
    <t>590</t>
  </si>
  <si>
    <t>592</t>
  </si>
  <si>
    <t>299</t>
  </si>
  <si>
    <t>23-M-T50/32</t>
  </si>
  <si>
    <t>T-kus ocelový varný DN 50</t>
  </si>
  <si>
    <t>594</t>
  </si>
  <si>
    <t>596</t>
  </si>
  <si>
    <t>301</t>
  </si>
  <si>
    <t>23-M-T32/25</t>
  </si>
  <si>
    <t>T-kus ocelový varný DN 32</t>
  </si>
  <si>
    <t>598</t>
  </si>
  <si>
    <t>23-M-R32/25</t>
  </si>
  <si>
    <t>Redukce varná DN 32 / DN 25</t>
  </si>
  <si>
    <t>600</t>
  </si>
  <si>
    <t>303</t>
  </si>
  <si>
    <t>602</t>
  </si>
  <si>
    <t>23-M-R40/25</t>
  </si>
  <si>
    <t>Redukce varná DN 40/ DN 25</t>
  </si>
  <si>
    <t>604</t>
  </si>
  <si>
    <t>305</t>
  </si>
  <si>
    <t>606</t>
  </si>
  <si>
    <t>608</t>
  </si>
  <si>
    <t>307</t>
  </si>
  <si>
    <t>610</t>
  </si>
  <si>
    <t>612</t>
  </si>
  <si>
    <t>309</t>
  </si>
  <si>
    <t>614</t>
  </si>
  <si>
    <t>616</t>
  </si>
  <si>
    <t>311</t>
  </si>
  <si>
    <t>618</t>
  </si>
  <si>
    <t>620</t>
  </si>
  <si>
    <t>313</t>
  </si>
  <si>
    <t>58-M-01</t>
  </si>
  <si>
    <t>622</t>
  </si>
  <si>
    <t>58-M-02</t>
  </si>
  <si>
    <t>624</t>
  </si>
  <si>
    <t>315</t>
  </si>
  <si>
    <t>58-M-03</t>
  </si>
  <si>
    <t>626</t>
  </si>
  <si>
    <t>58-M-04</t>
  </si>
  <si>
    <t>Uvedení plynového kotle do 50 kW do provozu</t>
  </si>
  <si>
    <t>628</t>
  </si>
  <si>
    <t>317</t>
  </si>
  <si>
    <t>58-M-05</t>
  </si>
  <si>
    <t>Kontrola funkce regulačního prvku a nastavených hodnot plynového kotle do 50 kW</t>
  </si>
  <si>
    <t>630</t>
  </si>
  <si>
    <t>58-M-06</t>
  </si>
  <si>
    <t>Kontrola funkce provozního termostatu plynového kotle do 50 kW</t>
  </si>
  <si>
    <t>632</t>
  </si>
  <si>
    <t>319</t>
  </si>
  <si>
    <t>58-M-07</t>
  </si>
  <si>
    <t>Kontrola funkce havarijního termostatu plynového kotle do 50 kW</t>
  </si>
  <si>
    <t>634</t>
  </si>
  <si>
    <t>58-M-08</t>
  </si>
  <si>
    <t>Kontrola funkce prostorového termostatu plynového kotle do 50 kW</t>
  </si>
  <si>
    <t>636</t>
  </si>
  <si>
    <t>321</t>
  </si>
  <si>
    <t>58-M-09</t>
  </si>
  <si>
    <t>Kontrola funkce komínové klapky plynového kotle do 50 kW</t>
  </si>
  <si>
    <t>638</t>
  </si>
  <si>
    <t>58-M-10</t>
  </si>
  <si>
    <t>Kontrola funkce zapalovacího hořáčku plynového kotle do 50 kW</t>
  </si>
  <si>
    <t>640</t>
  </si>
  <si>
    <t>323</t>
  </si>
  <si>
    <t>58-M-11</t>
  </si>
  <si>
    <t>Kontrola funkce termoelektrické pojistky plynového kotle do 50 kW</t>
  </si>
  <si>
    <t>642</t>
  </si>
  <si>
    <t>58-M-12</t>
  </si>
  <si>
    <t>Kontrola funkce hoření hlavního hořáku plynového kotle do 50 kW</t>
  </si>
  <si>
    <t>644</t>
  </si>
  <si>
    <t>325</t>
  </si>
  <si>
    <t>58-M-13</t>
  </si>
  <si>
    <t>Kontrola funkce odtahu spalin plynového kotle do 50 kW</t>
  </si>
  <si>
    <t>646</t>
  </si>
  <si>
    <t>58-M-14</t>
  </si>
  <si>
    <t>Kontrolní měření CO ve spalinách plynového kotle do 50 kW</t>
  </si>
  <si>
    <t>648</t>
  </si>
  <si>
    <t>327</t>
  </si>
  <si>
    <t>58-M-15</t>
  </si>
  <si>
    <t>Kontrolní měření CO2 ve spalinách plynového kotle do 50 kW</t>
  </si>
  <si>
    <t>650</t>
  </si>
  <si>
    <t>58-M-16</t>
  </si>
  <si>
    <t>Kontrolní měření komínového tahu plynového kotle do 50 kW</t>
  </si>
  <si>
    <t>652</t>
  </si>
  <si>
    <t>329</t>
  </si>
  <si>
    <t>Oprava a vyčištění podlahové vpusti, oprava střešní konstrukce po zabudování OK</t>
  </si>
  <si>
    <t>654</t>
  </si>
  <si>
    <t>656</t>
  </si>
  <si>
    <t>331</t>
  </si>
  <si>
    <t>658</t>
  </si>
  <si>
    <t>660</t>
  </si>
  <si>
    <t>333</t>
  </si>
  <si>
    <t>662</t>
  </si>
  <si>
    <t>Ostatní materiál (svařovací materiál, těsnění, spoje, stavební hmoty, chráničky atp..)</t>
  </si>
  <si>
    <t>664</t>
  </si>
  <si>
    <t>335</t>
  </si>
  <si>
    <t>666</t>
  </si>
  <si>
    <t>668</t>
  </si>
  <si>
    <t>337</t>
  </si>
  <si>
    <t>1530288878</t>
  </si>
  <si>
    <t>764284332</t>
  </si>
  <si>
    <t>339</t>
  </si>
  <si>
    <t>1383239817</t>
  </si>
  <si>
    <t>SO 02C - MaR</t>
  </si>
  <si>
    <t>-316359964</t>
  </si>
  <si>
    <t>1098980229</t>
  </si>
  <si>
    <t>2146527375</t>
  </si>
  <si>
    <t>-653026156</t>
  </si>
  <si>
    <t>418094237</t>
  </si>
  <si>
    <t>1770741559</t>
  </si>
  <si>
    <t>1736546948</t>
  </si>
  <si>
    <t>1805930746</t>
  </si>
  <si>
    <t>-1109343732</t>
  </si>
  <si>
    <t>-1738622895</t>
  </si>
  <si>
    <t>1407246629</t>
  </si>
  <si>
    <t>1411896753</t>
  </si>
  <si>
    <t>kabel instalační flexibilní jádro Cu lanované izolace PVC plášť PVC 300/300V (H03VV-F) 3x1,5mm2</t>
  </si>
  <si>
    <t>-2001659480</t>
  </si>
  <si>
    <t>-1107772361</t>
  </si>
  <si>
    <t>-1855778497</t>
  </si>
  <si>
    <t>373532105</t>
  </si>
  <si>
    <t>435735310</t>
  </si>
  <si>
    <t>-1831825934</t>
  </si>
  <si>
    <t>-2098995110</t>
  </si>
  <si>
    <t>1420531290</t>
  </si>
  <si>
    <t>1550050780</t>
  </si>
  <si>
    <t>119155074</t>
  </si>
  <si>
    <t>1970972580</t>
  </si>
  <si>
    <t>-1164168330</t>
  </si>
  <si>
    <t>-1539495067</t>
  </si>
  <si>
    <t>-1905810667</t>
  </si>
  <si>
    <t>-252382309</t>
  </si>
  <si>
    <t>-1854863310</t>
  </si>
  <si>
    <t>2047595069</t>
  </si>
  <si>
    <t>153282750</t>
  </si>
  <si>
    <t>-1694657417</t>
  </si>
  <si>
    <t>713227896</t>
  </si>
  <si>
    <t>-1925763668</t>
  </si>
  <si>
    <t>1377676639</t>
  </si>
  <si>
    <t>171584777</t>
  </si>
  <si>
    <t>-192155341</t>
  </si>
  <si>
    <t>-1954281548</t>
  </si>
  <si>
    <t>1867176865</t>
  </si>
  <si>
    <t>1876917918</t>
  </si>
  <si>
    <t>1890701301</t>
  </si>
  <si>
    <t>1515984556</t>
  </si>
  <si>
    <t>756948486</t>
  </si>
  <si>
    <t>1370420253</t>
  </si>
  <si>
    <t>-1685347648</t>
  </si>
  <si>
    <t>1700957339</t>
  </si>
  <si>
    <t>1731984479</t>
  </si>
  <si>
    <t>-1796211248</t>
  </si>
  <si>
    <t>Zapojení externí automatiky - kaskáda</t>
  </si>
  <si>
    <t>847005223</t>
  </si>
  <si>
    <t>Zapojení modulu regulace okruhů TC3, TC4 a TC5</t>
  </si>
  <si>
    <t>2020383136</t>
  </si>
  <si>
    <t>Zapojení čidel teploty okruhů TC3, TC4 a TC5</t>
  </si>
  <si>
    <t>1434202198</t>
  </si>
  <si>
    <t>Zapojení čerpadla okruhů TC3, TC4 a TC5</t>
  </si>
  <si>
    <t>-1158333109</t>
  </si>
  <si>
    <t>Zapojení pohonu směšovacích armatur okruhů TC3, TC4 a TC5</t>
  </si>
  <si>
    <t>242490618</t>
  </si>
  <si>
    <t>-251432048</t>
  </si>
  <si>
    <t>HZS2231-8.1</t>
  </si>
  <si>
    <t>Zapojení regulátoru</t>
  </si>
  <si>
    <t>256558786</t>
  </si>
  <si>
    <t>-1706095024</t>
  </si>
  <si>
    <t>1533214988</t>
  </si>
  <si>
    <t>331593382</t>
  </si>
  <si>
    <t>-1644886705</t>
  </si>
  <si>
    <t>138541280</t>
  </si>
  <si>
    <t>1730554695</t>
  </si>
  <si>
    <t>-2084116151</t>
  </si>
  <si>
    <t>1516163462</t>
  </si>
  <si>
    <t>SO 03 - Dostavba - b03</t>
  </si>
  <si>
    <t>SO 03A - Kotelna</t>
  </si>
  <si>
    <t>-1744527927</t>
  </si>
  <si>
    <t>-325876893</t>
  </si>
  <si>
    <t>1220391415</t>
  </si>
  <si>
    <t>28377049</t>
  </si>
  <si>
    <t>pouzdro izolační potrubní z pěnového polyetylenu 28/25mm</t>
  </si>
  <si>
    <t>28377056</t>
  </si>
  <si>
    <t>pouzdro izolační potrubní z pěnového polyetylenu 35/25mm</t>
  </si>
  <si>
    <t>722220851</t>
  </si>
  <si>
    <t>Demontáž armatur závitových s jedním závitem G do 3/4</t>
  </si>
  <si>
    <t>722231072.GCM</t>
  </si>
  <si>
    <t>Ventil zpětný mosazný G 1/2" PN 10 do 110°C se dvěma závity</t>
  </si>
  <si>
    <t>723150306</t>
  </si>
  <si>
    <t>Potrubí ocelové hladké černé bezešvé spojované svařováním tvářené za tepla D 44,5x3,2 mm</t>
  </si>
  <si>
    <t>23-M-T32/15</t>
  </si>
  <si>
    <t>723150341R</t>
  </si>
  <si>
    <t>Redukce zhotovená kováním přes 1 DN DN 32/15</t>
  </si>
  <si>
    <t>723231165.GCM</t>
  </si>
  <si>
    <t>Kohout kulový přímý G 1 1/4" PN 42 do 185°C plnoprůtokový vnitřní závit těžká řada</t>
  </si>
  <si>
    <t>Montáž úpravny vody</t>
  </si>
  <si>
    <t>731-7.04-3</t>
  </si>
  <si>
    <t>Demineralizační sada viz PD 7.04-3</t>
  </si>
  <si>
    <t>731139614R</t>
  </si>
  <si>
    <t>Montáž kotle litinového nástěnného na kapalná nebo plynná paliva o výkonu do 24 kW</t>
  </si>
  <si>
    <t>48410411R</t>
  </si>
  <si>
    <t>kotel litinový na kapalná a plynná paliva nástěnný odtah spalin do komína pro vytápění do 24kW</t>
  </si>
  <si>
    <t>731200823</t>
  </si>
  <si>
    <t>Demontáž kotle ocelového na plynná nebo kapalná paliva výkon do 25 kW</t>
  </si>
  <si>
    <t>731391811</t>
  </si>
  <si>
    <t>Vypuštění vody z kotle samospádem pl kotle do 5 m2</t>
  </si>
  <si>
    <t>731-1.02-3</t>
  </si>
  <si>
    <t>731-1.03-3</t>
  </si>
  <si>
    <t>HA - údržbové kohouty pro připojení otopného okruhu, montáž na omítku, připojení R3/4"</t>
  </si>
  <si>
    <t>731-1.06-3</t>
  </si>
  <si>
    <t>731-1.07-3</t>
  </si>
  <si>
    <t>731-1.05-3</t>
  </si>
  <si>
    <t>Ekvitermní modulační regulátor</t>
  </si>
  <si>
    <t>Sada vodorovného odkouření 80/125 s revizním kolenem 87°, průchodkou zdí s variabilní délkou 335</t>
  </si>
  <si>
    <t>Trubka DN80/125, délka 1000 mm PP/oc</t>
  </si>
  <si>
    <t>732320812</t>
  </si>
  <si>
    <t>Demontáž nádrže beztlaké nebo tlakové odpojení od rozvodů potrubí obsah do 100 l</t>
  </si>
  <si>
    <t>732331615</t>
  </si>
  <si>
    <t>Nádoba tlaková expanzní pro topnou a chladicí soustavu s membránou závitové připojení PN 0,4 o objemu 35 l</t>
  </si>
  <si>
    <t>734209116</t>
  </si>
  <si>
    <t>Montáž armatury závitové s dvěma závity G 5/4 (mont anuloidu - připojení k potrubí)</t>
  </si>
  <si>
    <t>štítek kovový</t>
  </si>
  <si>
    <t xml:space="preserve">Montáž kombinovaného rozdělovače a sběrače vč.  izolace</t>
  </si>
  <si>
    <t>732-3.01</t>
  </si>
  <si>
    <t>734220101</t>
  </si>
  <si>
    <t>Ventil závitový regulační přímý G 3/4 PN 20 do 100°C vyvažovací</t>
  </si>
  <si>
    <t>734242413.GCM</t>
  </si>
  <si>
    <t>Ventil závitový zpětný přímý G 3/4 PN 16 do 110°C</t>
  </si>
  <si>
    <t>734291263</t>
  </si>
  <si>
    <t>Filtr závitový přímý G 3/4 PN 30 do 110°C s vnitřními závity</t>
  </si>
  <si>
    <t>734295022</t>
  </si>
  <si>
    <t>Směšovací ventil otopných a chladicích systémů závitový třícestný G 1" se servomotorem</t>
  </si>
  <si>
    <t>230023022</t>
  </si>
  <si>
    <t>Montáž trubní díly přivařovací tř.11-13 do 10 kg D 31,8 mm tl 3,2 mm</t>
  </si>
  <si>
    <t>23-M-T25</t>
  </si>
  <si>
    <t>T-kus ocelový varný DN 25</t>
  </si>
  <si>
    <t>23-M-T20</t>
  </si>
  <si>
    <t>T-kus ocelový varný DN 20</t>
  </si>
  <si>
    <t>23-M-R25/20</t>
  </si>
  <si>
    <t>Redukce varná DN 25 / DN 20</t>
  </si>
  <si>
    <t>1835411889</t>
  </si>
  <si>
    <t>36202566</t>
  </si>
  <si>
    <t>1015272678</t>
  </si>
  <si>
    <t>SO 03C - MaR</t>
  </si>
  <si>
    <t>-1676791167</t>
  </si>
  <si>
    <t>-2005678504</t>
  </si>
  <si>
    <t>2139412697</t>
  </si>
  <si>
    <t>-1051026674</t>
  </si>
  <si>
    <t>-1547769587</t>
  </si>
  <si>
    <t>1099224614</t>
  </si>
  <si>
    <t>-470790907</t>
  </si>
  <si>
    <t>1303028716</t>
  </si>
  <si>
    <t>-1231037397</t>
  </si>
  <si>
    <t>-1169730832</t>
  </si>
  <si>
    <t>89503744</t>
  </si>
  <si>
    <t>-915795127</t>
  </si>
  <si>
    <t>300789331</t>
  </si>
  <si>
    <t>-1318725378</t>
  </si>
  <si>
    <t>-947875961</t>
  </si>
  <si>
    <t>1975530768</t>
  </si>
  <si>
    <t>-577803966</t>
  </si>
  <si>
    <t>1307307850</t>
  </si>
  <si>
    <t>-1664716584</t>
  </si>
  <si>
    <t>-1194762854</t>
  </si>
  <si>
    <t>23052730</t>
  </si>
  <si>
    <t>-247228108</t>
  </si>
  <si>
    <t>-1327938212</t>
  </si>
  <si>
    <t>-120009476</t>
  </si>
  <si>
    <t>739730787</t>
  </si>
  <si>
    <t>598871913</t>
  </si>
  <si>
    <t>35822117</t>
  </si>
  <si>
    <t>jistič 1-pólový 10 A vypínací charakteristika C vypínací schopnost 10 kA</t>
  </si>
  <si>
    <t>419527951</t>
  </si>
  <si>
    <t>1870422284</t>
  </si>
  <si>
    <t>1973198877</t>
  </si>
  <si>
    <t>1649161226</t>
  </si>
  <si>
    <t>-1342425125</t>
  </si>
  <si>
    <t>-405817575</t>
  </si>
  <si>
    <t>-1790037966</t>
  </si>
  <si>
    <t>-1486544535</t>
  </si>
  <si>
    <t>-1151416293</t>
  </si>
  <si>
    <t>-1079848558</t>
  </si>
  <si>
    <t>659438830</t>
  </si>
  <si>
    <t>-1062966285</t>
  </si>
  <si>
    <t>280736789</t>
  </si>
  <si>
    <t>565907823</t>
  </si>
  <si>
    <t>-1435141113</t>
  </si>
  <si>
    <t>-2093591312</t>
  </si>
  <si>
    <t>-1208876313</t>
  </si>
  <si>
    <t>1638475063</t>
  </si>
  <si>
    <t>759092933</t>
  </si>
  <si>
    <t>-2068201660</t>
  </si>
  <si>
    <t>-1089925209</t>
  </si>
  <si>
    <t>Zapojení teplotního čidel - kaskáda</t>
  </si>
  <si>
    <t>272183509</t>
  </si>
  <si>
    <t>Zapojení externího regulátoru - kaskáda</t>
  </si>
  <si>
    <t>1060934375</t>
  </si>
  <si>
    <t>Zapojení modulu regulace okruhu 1</t>
  </si>
  <si>
    <t>-1326677038</t>
  </si>
  <si>
    <t>Zapojení čidel teploty okruhu 1</t>
  </si>
  <si>
    <t>367406192</t>
  </si>
  <si>
    <t>Zapojení čerpadla okruhu 1</t>
  </si>
  <si>
    <t>-195480571</t>
  </si>
  <si>
    <t>Zapojení pohonu směšovacích armatur okruhu 1</t>
  </si>
  <si>
    <t>1178697423</t>
  </si>
  <si>
    <t>1991993578</t>
  </si>
  <si>
    <t>647433474</t>
  </si>
  <si>
    <t>-2074881604</t>
  </si>
  <si>
    <t>1700190410</t>
  </si>
  <si>
    <t>1826543068</t>
  </si>
  <si>
    <t>1627616012</t>
  </si>
  <si>
    <t>1835075895</t>
  </si>
  <si>
    <t>SO 04 - Vstupní objekt - b05</t>
  </si>
  <si>
    <t>SO 04A - Kotelna</t>
  </si>
  <si>
    <t xml:space="preserve">    725 - Zdravotechnika - zařizovací předměty</t>
  </si>
  <si>
    <t>612315111</t>
  </si>
  <si>
    <t>Vápenná hladká omítka rýh ve stěnách š do 150 mm</t>
  </si>
  <si>
    <t>-1095315267</t>
  </si>
  <si>
    <t>2027577144</t>
  </si>
  <si>
    <t>-1557787107</t>
  </si>
  <si>
    <t>974029142</t>
  </si>
  <si>
    <t>Vysekání rýh ve zdivu kamenném hl do 70 mm š do 70 mm</t>
  </si>
  <si>
    <t>230023028</t>
  </si>
  <si>
    <t>Montáž trubní díly přivařovací tř.11-13 do 10 kg D 38 mm tl 3,2 mm</t>
  </si>
  <si>
    <t>723150305</t>
  </si>
  <si>
    <t>Potrubí ocelové hladké černé bezešvé spojované svařováním tvářené za tepla D 38x2,6 mm</t>
  </si>
  <si>
    <t>723150802</t>
  </si>
  <si>
    <t>Demontáž potrubí ocelové hladké svařované D přes 32 do 44,5</t>
  </si>
  <si>
    <t>723230104</t>
  </si>
  <si>
    <t>Kulový uzávěr přímý PN 5 G 1" FF s protipožární armaturou a 2x vnitřním závitem</t>
  </si>
  <si>
    <t>724233011</t>
  </si>
  <si>
    <t>Nádoba expanzní tlaková pro akumulační ohřev TV průtočná s membránou závitové připojení PN 1,0 o objemu 8 l</t>
  </si>
  <si>
    <t>725</t>
  </si>
  <si>
    <t>Zdravotechnika - zařizovací předměty</t>
  </si>
  <si>
    <t>725869214</t>
  </si>
  <si>
    <t>Montáž zápachových uzávěrek dřezových dvoudílných DN 50</t>
  </si>
  <si>
    <t>55161120</t>
  </si>
  <si>
    <t>uzávěrka zápachová dvoudřezová s přípojkou pro myčku a pračku DN 50</t>
  </si>
  <si>
    <t>998725201</t>
  </si>
  <si>
    <t>Přesun hmot procentní pro zařizovací předměty v objektech v do 6 m</t>
  </si>
  <si>
    <t>998725292</t>
  </si>
  <si>
    <t>Příplatek k přesunu hmot procentní 725 za zvětšený přesun do 100 m</t>
  </si>
  <si>
    <t>731139617R</t>
  </si>
  <si>
    <t>Montáž kotle litinového nástěnného na kapalná nebo plynná paliva o výkonu přes 24 do 45 kW</t>
  </si>
  <si>
    <t>48410401R</t>
  </si>
  <si>
    <t>kotel litinový na kapalná a plynná paliva nástěnný odtah spalin do komína pro vytápění do 33kW</t>
  </si>
  <si>
    <t>731-1.02-5</t>
  </si>
  <si>
    <t>731-1.03-5</t>
  </si>
  <si>
    <t>HA - údržbové kohouty pro připojení otopného okruhu, montáž na omítku, připojení R1", R3/4"</t>
  </si>
  <si>
    <t>731-1.05-5</t>
  </si>
  <si>
    <t>731-MTŽ1.07</t>
  </si>
  <si>
    <t>7311.07</t>
  </si>
  <si>
    <t>Sada odkouření DN80/125 střešní</t>
  </si>
  <si>
    <t>731-MTŽ1.11</t>
  </si>
  <si>
    <t>731-1.11</t>
  </si>
  <si>
    <t>731-MTŽ1.10</t>
  </si>
  <si>
    <t>Trubka DN80/125, délka 500 mm PP/oc</t>
  </si>
  <si>
    <t>731-MTŽ1.08-09-12</t>
  </si>
  <si>
    <t>Montáž tvarovek odkouření, připojovací kus DN 125</t>
  </si>
  <si>
    <t>7311.08</t>
  </si>
  <si>
    <t>Příruba na rovnou střechu D125. 0-15°</t>
  </si>
  <si>
    <t>7311.09</t>
  </si>
  <si>
    <t>Trubka DN80/125 s revizním otvorem</t>
  </si>
  <si>
    <t>7311.12</t>
  </si>
  <si>
    <t>Koleno DN80/125, 45°, PP/oc</t>
  </si>
  <si>
    <t>732331614</t>
  </si>
  <si>
    <t>Nádoba tlaková expanzní pro topnou a chladicí soustavu s membránou závitové připojení PN 0,4 o objemu 25 l</t>
  </si>
  <si>
    <t>733811252</t>
  </si>
  <si>
    <t>Ochrana potrubí ústředního vytápění termoizolačními trubicemi z PE tl přes 20 do 25 mm DN přes 32 do 45 mm</t>
  </si>
  <si>
    <t>Oprava a vyčištění podlahové vpusti, demontáž a zpětná montáž kuchyňské linky</t>
  </si>
  <si>
    <t>-1965483546</t>
  </si>
  <si>
    <t>-812229684</t>
  </si>
  <si>
    <t>687192615</t>
  </si>
  <si>
    <t>1185874177</t>
  </si>
  <si>
    <t>DM - Drobný majetek</t>
  </si>
  <si>
    <t>44932114</t>
  </si>
  <si>
    <t>přístroj hasicí ruční práškový PG 6 LE</t>
  </si>
  <si>
    <t>1717854863</t>
  </si>
  <si>
    <t>1209245</t>
  </si>
  <si>
    <t>SVITILNA</t>
  </si>
  <si>
    <t>134295782</t>
  </si>
  <si>
    <t>9MAT001</t>
  </si>
  <si>
    <t>Lekárnička do kotelny</t>
  </si>
  <si>
    <t>-495387177</t>
  </si>
  <si>
    <t>9MAT002</t>
  </si>
  <si>
    <t>Pěnotvorný přípravek</t>
  </si>
  <si>
    <t>818345987</t>
  </si>
  <si>
    <t>1579771R01</t>
  </si>
  <si>
    <t>Detektor úniku oxidu uhelnatého (CO) (přenosný)</t>
  </si>
  <si>
    <t>-160091844</t>
  </si>
  <si>
    <t>1579771R02</t>
  </si>
  <si>
    <t>Detektor úniku plynu (přenosný)</t>
  </si>
  <si>
    <t>1710129802</t>
  </si>
  <si>
    <t>VRN - Vedlejší rozpočtové náklady stavby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</si>
  <si>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</si>
  <si>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</si>
  <si>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</si>
  <si>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</si>
  <si>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</si>
  <si>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</si>
  <si>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</si>
  <si>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</si>
  <si>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011002000</t>
  </si>
  <si>
    <t xml:space="preserve">Průzkumné práce - pozn. vytyčení inženýrských sítí, stavebně technický průzkum stávajících konstrukcí </t>
  </si>
  <si>
    <t>-1767264944</t>
  </si>
  <si>
    <t>013254000</t>
  </si>
  <si>
    <t>Dokumentace skutečného provedení stavby</t>
  </si>
  <si>
    <t>1240876402</t>
  </si>
  <si>
    <t>013294000</t>
  </si>
  <si>
    <t>Ostatní dokumentace - provozní řád kotelny vč. výkresu schématu zapojení kotelny, dílenská a realizační dokumentace</t>
  </si>
  <si>
    <t>962717701</t>
  </si>
  <si>
    <t>VRN3</t>
  </si>
  <si>
    <t>030001000</t>
  </si>
  <si>
    <t xml:space="preserve">Zařízení staveniště - pozn. zřízení, provoz a odstranění včetně oplocení a zajištění záboru pozemku </t>
  </si>
  <si>
    <t>1401824996</t>
  </si>
  <si>
    <t>040001000</t>
  </si>
  <si>
    <t>Inženýrská činnost - pozn. zajištění vydání stanovisek dotčených orgánů a kolaudace</t>
  </si>
  <si>
    <t>-476426617</t>
  </si>
  <si>
    <t>041903000</t>
  </si>
  <si>
    <t>Dozor po sváření</t>
  </si>
  <si>
    <t>-369643754</t>
  </si>
  <si>
    <t>042503000</t>
  </si>
  <si>
    <t>BOZP na staveništi pozn. zpracování rizik, opatření z plánu BOZP aj.</t>
  </si>
  <si>
    <t>-123713561</t>
  </si>
  <si>
    <t>045203000</t>
  </si>
  <si>
    <t>-661963444</t>
  </si>
  <si>
    <t>045303000</t>
  </si>
  <si>
    <t>Koordinační činnost (odborné vedení stavby)</t>
  </si>
  <si>
    <t>1896935712</t>
  </si>
  <si>
    <t>VRN6</t>
  </si>
  <si>
    <t>065002000</t>
  </si>
  <si>
    <t>Mimostaveništní doprava materiálů</t>
  </si>
  <si>
    <t>-1321658780</t>
  </si>
  <si>
    <t>VRN7</t>
  </si>
  <si>
    <t>070001000</t>
  </si>
  <si>
    <t>Provozní vlivy - pozn. ztížení prací ve vojenském areálu, zajištění vstupů, dohled pracovníků</t>
  </si>
  <si>
    <t>-2078344729</t>
  </si>
  <si>
    <t>VRN8</t>
  </si>
  <si>
    <t>Přesun stavebních kapacit</t>
  </si>
  <si>
    <t>081002000</t>
  </si>
  <si>
    <t>Doprava zaměstnanců</t>
  </si>
  <si>
    <t>1404049298</t>
  </si>
  <si>
    <t>VRN9</t>
  </si>
  <si>
    <t>094104000</t>
  </si>
  <si>
    <t>Náklady na opatření BOZP (oplocení)</t>
  </si>
  <si>
    <t>-2028969978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</si>
</sst>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ROUND(AG110,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SUM(CD110:CD114),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SUM(BY110:BY114),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SUM(CE110:CE114),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SUM(BZ110:BZ114),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SUM(CF110:CF114),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SUM(CG110:CG114),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SUM(CH110:CH114),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04042023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tepelných zdrojů Trnovany u Litoměřic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3. 4. 2023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ROUND(AG95+AG99+AG102+AG105+AG107+AG108,2)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ROUND(AS95+AS99+AS102+AS105+AS107+AS108,2)</f>
        <v>0</v>
      </c>
      <c r="AT94" s="113">
        <f>ROUND(SUM(AV94:AW94),2)</f>
        <v>0</v>
      </c>
      <c r="AU94" s="114">
        <f>ROUND(AU95+AU99+AU102+AU105+AU107+AU108,5)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ROUND(AZ95+AZ99+AZ102+AZ105+AZ107+AZ108,2)</f>
        <v>0</v>
      </c>
      <c r="BA94" s="113">
        <f>ROUND(BA95+BA99+BA102+BA105+BA107+BA108,2)</f>
        <v>0</v>
      </c>
      <c r="BB94" s="113">
        <f>ROUND(BB95+BB99+BB102+BB105+BB107+BB108,2)</f>
        <v>0</v>
      </c>
      <c r="BC94" s="113">
        <f>ROUND(BC95+BC99+BC102+BC105+BC107+BC108,2)</f>
        <v>0</v>
      </c>
      <c r="BD94" s="115">
        <f>ROUND(BD95+BD99+BD102+BD105+BD107+BD108,2)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7"/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ROUND(SUM(AG96:AG98),2)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81</v>
      </c>
      <c r="AR95" s="125"/>
      <c r="AS95" s="126">
        <f>ROUND(SUM(AS96:AS98),2)</f>
        <v>0</v>
      </c>
      <c r="AT95" s="127">
        <f>ROUND(SUM(AV95:AW95),2)</f>
        <v>0</v>
      </c>
      <c r="AU95" s="128">
        <f>ROUND(SUM(AU96:AU98),5)</f>
        <v>0</v>
      </c>
      <c r="AV95" s="127">
        <f>ROUND(AZ95*L32,2)</f>
        <v>0</v>
      </c>
      <c r="AW95" s="127">
        <f>ROUND(BA95*L33,2)</f>
        <v>0</v>
      </c>
      <c r="AX95" s="127">
        <f>ROUND(BB95*L32,2)</f>
        <v>0</v>
      </c>
      <c r="AY95" s="127">
        <f>ROUND(BC95*L33,2)</f>
        <v>0</v>
      </c>
      <c r="AZ95" s="127">
        <f>ROUND(SUM(AZ96:AZ98),2)</f>
        <v>0</v>
      </c>
      <c r="BA95" s="127">
        <f>ROUND(SUM(BA96:BA98),2)</f>
        <v>0</v>
      </c>
      <c r="BB95" s="127">
        <f>ROUND(SUM(BB96:BB98),2)</f>
        <v>0</v>
      </c>
      <c r="BC95" s="127">
        <f>ROUND(SUM(BC96:BC98),2)</f>
        <v>0</v>
      </c>
      <c r="BD95" s="129">
        <f>ROUND(SUM(BD96:BD98),2)</f>
        <v>0</v>
      </c>
      <c r="BE95" s="7"/>
      <c r="BS95" s="130" t="s">
        <v>74</v>
      </c>
      <c r="BT95" s="130" t="s">
        <v>82</v>
      </c>
      <c r="BU95" s="130" t="s">
        <v>76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4" customFormat="1" ht="16.5" customHeight="1">
      <c r="A96" s="131" t="s">
        <v>85</v>
      </c>
      <c r="B96" s="69"/>
      <c r="C96" s="132"/>
      <c r="D96" s="132"/>
      <c r="E96" s="133" t="s">
        <v>86</v>
      </c>
      <c r="F96" s="133"/>
      <c r="G96" s="133"/>
      <c r="H96" s="133"/>
      <c r="I96" s="133"/>
      <c r="J96" s="132"/>
      <c r="K96" s="133" t="s">
        <v>87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'SO 01A - Kotelna'!J34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88</v>
      </c>
      <c r="AR96" s="71"/>
      <c r="AS96" s="136">
        <v>0</v>
      </c>
      <c r="AT96" s="137">
        <f>ROUND(SUM(AV96:AW96),2)</f>
        <v>0</v>
      </c>
      <c r="AU96" s="138">
        <f>'SO 01A - Kotelna'!P156</f>
        <v>0</v>
      </c>
      <c r="AV96" s="137">
        <f>'SO 01A - Kotelna'!J37</f>
        <v>0</v>
      </c>
      <c r="AW96" s="137">
        <f>'SO 01A - Kotelna'!J38</f>
        <v>0</v>
      </c>
      <c r="AX96" s="137">
        <f>'SO 01A - Kotelna'!J39</f>
        <v>0</v>
      </c>
      <c r="AY96" s="137">
        <f>'SO 01A - Kotelna'!J40</f>
        <v>0</v>
      </c>
      <c r="AZ96" s="137">
        <f>'SO 01A - Kotelna'!F37</f>
        <v>0</v>
      </c>
      <c r="BA96" s="137">
        <f>'SO 01A - Kotelna'!F38</f>
        <v>0</v>
      </c>
      <c r="BB96" s="137">
        <f>'SO 01A - Kotelna'!F39</f>
        <v>0</v>
      </c>
      <c r="BC96" s="137">
        <f>'SO 01A - Kotelna'!F40</f>
        <v>0</v>
      </c>
      <c r="BD96" s="139">
        <f>'SO 01A - Kotelna'!F41</f>
        <v>0</v>
      </c>
      <c r="BE96" s="4"/>
      <c r="BT96" s="140" t="s">
        <v>84</v>
      </c>
      <c r="BV96" s="140" t="s">
        <v>77</v>
      </c>
      <c r="BW96" s="140" t="s">
        <v>89</v>
      </c>
      <c r="BX96" s="140" t="s">
        <v>83</v>
      </c>
      <c r="CL96" s="140" t="s">
        <v>1</v>
      </c>
    </row>
    <row r="97" s="4" customFormat="1" ht="16.5" customHeight="1">
      <c r="A97" s="131" t="s">
        <v>85</v>
      </c>
      <c r="B97" s="69"/>
      <c r="C97" s="132"/>
      <c r="D97" s="132"/>
      <c r="E97" s="133" t="s">
        <v>90</v>
      </c>
      <c r="F97" s="133"/>
      <c r="G97" s="133"/>
      <c r="H97" s="133"/>
      <c r="I97" s="133"/>
      <c r="J97" s="132"/>
      <c r="K97" s="133" t="s">
        <v>91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'SO 01B - SPC alternativní...'!J34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88</v>
      </c>
      <c r="AR97" s="71"/>
      <c r="AS97" s="136">
        <v>0</v>
      </c>
      <c r="AT97" s="137">
        <f>ROUND(SUM(AV97:AW97),2)</f>
        <v>0</v>
      </c>
      <c r="AU97" s="138">
        <f>'SO 01B - SPC alternativní...'!P140</f>
        <v>0</v>
      </c>
      <c r="AV97" s="137">
        <f>'SO 01B - SPC alternativní...'!J37</f>
        <v>0</v>
      </c>
      <c r="AW97" s="137">
        <f>'SO 01B - SPC alternativní...'!J38</f>
        <v>0</v>
      </c>
      <c r="AX97" s="137">
        <f>'SO 01B - SPC alternativní...'!J39</f>
        <v>0</v>
      </c>
      <c r="AY97" s="137">
        <f>'SO 01B - SPC alternativní...'!J40</f>
        <v>0</v>
      </c>
      <c r="AZ97" s="137">
        <f>'SO 01B - SPC alternativní...'!F37</f>
        <v>0</v>
      </c>
      <c r="BA97" s="137">
        <f>'SO 01B - SPC alternativní...'!F38</f>
        <v>0</v>
      </c>
      <c r="BB97" s="137">
        <f>'SO 01B - SPC alternativní...'!F39</f>
        <v>0</v>
      </c>
      <c r="BC97" s="137">
        <f>'SO 01B - SPC alternativní...'!F40</f>
        <v>0</v>
      </c>
      <c r="BD97" s="139">
        <f>'SO 01B - SPC alternativní...'!F41</f>
        <v>0</v>
      </c>
      <c r="BE97" s="4"/>
      <c r="BT97" s="140" t="s">
        <v>84</v>
      </c>
      <c r="BV97" s="140" t="s">
        <v>77</v>
      </c>
      <c r="BW97" s="140" t="s">
        <v>92</v>
      </c>
      <c r="BX97" s="140" t="s">
        <v>83</v>
      </c>
      <c r="CL97" s="140" t="s">
        <v>1</v>
      </c>
    </row>
    <row r="98" s="4" customFormat="1" ht="16.5" customHeight="1">
      <c r="A98" s="131" t="s">
        <v>85</v>
      </c>
      <c r="B98" s="69"/>
      <c r="C98" s="132"/>
      <c r="D98" s="132"/>
      <c r="E98" s="133" t="s">
        <v>93</v>
      </c>
      <c r="F98" s="133"/>
      <c r="G98" s="133"/>
      <c r="H98" s="133"/>
      <c r="I98" s="133"/>
      <c r="J98" s="132"/>
      <c r="K98" s="133" t="s">
        <v>94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'SO 01C - MaR'!J34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88</v>
      </c>
      <c r="AR98" s="71"/>
      <c r="AS98" s="136">
        <v>0</v>
      </c>
      <c r="AT98" s="137">
        <f>ROUND(SUM(AV98:AW98),2)</f>
        <v>0</v>
      </c>
      <c r="AU98" s="138">
        <f>'SO 01C - MaR'!P135</f>
        <v>0</v>
      </c>
      <c r="AV98" s="137">
        <f>'SO 01C - MaR'!J37</f>
        <v>0</v>
      </c>
      <c r="AW98" s="137">
        <f>'SO 01C - MaR'!J38</f>
        <v>0</v>
      </c>
      <c r="AX98" s="137">
        <f>'SO 01C - MaR'!J39</f>
        <v>0</v>
      </c>
      <c r="AY98" s="137">
        <f>'SO 01C - MaR'!J40</f>
        <v>0</v>
      </c>
      <c r="AZ98" s="137">
        <f>'SO 01C - MaR'!F37</f>
        <v>0</v>
      </c>
      <c r="BA98" s="137">
        <f>'SO 01C - MaR'!F38</f>
        <v>0</v>
      </c>
      <c r="BB98" s="137">
        <f>'SO 01C - MaR'!F39</f>
        <v>0</v>
      </c>
      <c r="BC98" s="137">
        <f>'SO 01C - MaR'!F40</f>
        <v>0</v>
      </c>
      <c r="BD98" s="139">
        <f>'SO 01C - MaR'!F41</f>
        <v>0</v>
      </c>
      <c r="BE98" s="4"/>
      <c r="BT98" s="140" t="s">
        <v>84</v>
      </c>
      <c r="BV98" s="140" t="s">
        <v>77</v>
      </c>
      <c r="BW98" s="140" t="s">
        <v>95</v>
      </c>
      <c r="BX98" s="140" t="s">
        <v>83</v>
      </c>
      <c r="CL98" s="140" t="s">
        <v>1</v>
      </c>
    </row>
    <row r="99" s="7" customFormat="1" ht="16.5" customHeight="1">
      <c r="A99" s="7"/>
      <c r="B99" s="118"/>
      <c r="C99" s="119"/>
      <c r="D99" s="120" t="s">
        <v>96</v>
      </c>
      <c r="E99" s="120"/>
      <c r="F99" s="120"/>
      <c r="G99" s="120"/>
      <c r="H99" s="120"/>
      <c r="I99" s="121"/>
      <c r="J99" s="120" t="s">
        <v>97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ROUND(SUM(AG100:AG101),2)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81</v>
      </c>
      <c r="AR99" s="125"/>
      <c r="AS99" s="126">
        <f>ROUND(SUM(AS100:AS101),2)</f>
        <v>0</v>
      </c>
      <c r="AT99" s="127">
        <f>ROUND(SUM(AV99:AW99),2)</f>
        <v>0</v>
      </c>
      <c r="AU99" s="128">
        <f>ROUND(SUM(AU100:AU101),5)</f>
        <v>0</v>
      </c>
      <c r="AV99" s="127">
        <f>ROUND(AZ99*L32,2)</f>
        <v>0</v>
      </c>
      <c r="AW99" s="127">
        <f>ROUND(BA99*L33,2)</f>
        <v>0</v>
      </c>
      <c r="AX99" s="127">
        <f>ROUND(BB99*L32,2)</f>
        <v>0</v>
      </c>
      <c r="AY99" s="127">
        <f>ROUND(BC99*L33,2)</f>
        <v>0</v>
      </c>
      <c r="AZ99" s="127">
        <f>ROUND(SUM(AZ100:AZ101),2)</f>
        <v>0</v>
      </c>
      <c r="BA99" s="127">
        <f>ROUND(SUM(BA100:BA101),2)</f>
        <v>0</v>
      </c>
      <c r="BB99" s="127">
        <f>ROUND(SUM(BB100:BB101),2)</f>
        <v>0</v>
      </c>
      <c r="BC99" s="127">
        <f>ROUND(SUM(BC100:BC101),2)</f>
        <v>0</v>
      </c>
      <c r="BD99" s="129">
        <f>ROUND(SUM(BD100:BD101),2)</f>
        <v>0</v>
      </c>
      <c r="BE99" s="7"/>
      <c r="BS99" s="130" t="s">
        <v>74</v>
      </c>
      <c r="BT99" s="130" t="s">
        <v>82</v>
      </c>
      <c r="BU99" s="130" t="s">
        <v>76</v>
      </c>
      <c r="BV99" s="130" t="s">
        <v>77</v>
      </c>
      <c r="BW99" s="130" t="s">
        <v>98</v>
      </c>
      <c r="BX99" s="130" t="s">
        <v>5</v>
      </c>
      <c r="CL99" s="130" t="s">
        <v>1</v>
      </c>
      <c r="CM99" s="130" t="s">
        <v>84</v>
      </c>
    </row>
    <row r="100" s="4" customFormat="1" ht="16.5" customHeight="1">
      <c r="A100" s="131" t="s">
        <v>85</v>
      </c>
      <c r="B100" s="69"/>
      <c r="C100" s="132"/>
      <c r="D100" s="132"/>
      <c r="E100" s="133" t="s">
        <v>99</v>
      </c>
      <c r="F100" s="133"/>
      <c r="G100" s="133"/>
      <c r="H100" s="133"/>
      <c r="I100" s="133"/>
      <c r="J100" s="132"/>
      <c r="K100" s="133" t="s">
        <v>87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'SO 02A - Kotelna'!J34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88</v>
      </c>
      <c r="AR100" s="71"/>
      <c r="AS100" s="136">
        <v>0</v>
      </c>
      <c r="AT100" s="137">
        <f>ROUND(SUM(AV100:AW100),2)</f>
        <v>0</v>
      </c>
      <c r="AU100" s="138">
        <f>'SO 02A - Kotelna'!P157</f>
        <v>0</v>
      </c>
      <c r="AV100" s="137">
        <f>'SO 02A - Kotelna'!J37</f>
        <v>0</v>
      </c>
      <c r="AW100" s="137">
        <f>'SO 02A - Kotelna'!J38</f>
        <v>0</v>
      </c>
      <c r="AX100" s="137">
        <f>'SO 02A - Kotelna'!J39</f>
        <v>0</v>
      </c>
      <c r="AY100" s="137">
        <f>'SO 02A - Kotelna'!J40</f>
        <v>0</v>
      </c>
      <c r="AZ100" s="137">
        <f>'SO 02A - Kotelna'!F37</f>
        <v>0</v>
      </c>
      <c r="BA100" s="137">
        <f>'SO 02A - Kotelna'!F38</f>
        <v>0</v>
      </c>
      <c r="BB100" s="137">
        <f>'SO 02A - Kotelna'!F39</f>
        <v>0</v>
      </c>
      <c r="BC100" s="137">
        <f>'SO 02A - Kotelna'!F40</f>
        <v>0</v>
      </c>
      <c r="BD100" s="139">
        <f>'SO 02A - Kotelna'!F41</f>
        <v>0</v>
      </c>
      <c r="BE100" s="4"/>
      <c r="BT100" s="140" t="s">
        <v>84</v>
      </c>
      <c r="BV100" s="140" t="s">
        <v>77</v>
      </c>
      <c r="BW100" s="140" t="s">
        <v>100</v>
      </c>
      <c r="BX100" s="140" t="s">
        <v>98</v>
      </c>
      <c r="CL100" s="140" t="s">
        <v>1</v>
      </c>
    </row>
    <row r="101" s="4" customFormat="1" ht="16.5" customHeight="1">
      <c r="A101" s="131" t="s">
        <v>85</v>
      </c>
      <c r="B101" s="69"/>
      <c r="C101" s="132"/>
      <c r="D101" s="132"/>
      <c r="E101" s="133" t="s">
        <v>101</v>
      </c>
      <c r="F101" s="133"/>
      <c r="G101" s="133"/>
      <c r="H101" s="133"/>
      <c r="I101" s="133"/>
      <c r="J101" s="132"/>
      <c r="K101" s="133" t="s">
        <v>94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'SO 02C - MaR'!J34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88</v>
      </c>
      <c r="AR101" s="71"/>
      <c r="AS101" s="136">
        <v>0</v>
      </c>
      <c r="AT101" s="137">
        <f>ROUND(SUM(AV101:AW101),2)</f>
        <v>0</v>
      </c>
      <c r="AU101" s="138">
        <f>'SO 02C - MaR'!P135</f>
        <v>0</v>
      </c>
      <c r="AV101" s="137">
        <f>'SO 02C - MaR'!J37</f>
        <v>0</v>
      </c>
      <c r="AW101" s="137">
        <f>'SO 02C - MaR'!J38</f>
        <v>0</v>
      </c>
      <c r="AX101" s="137">
        <f>'SO 02C - MaR'!J39</f>
        <v>0</v>
      </c>
      <c r="AY101" s="137">
        <f>'SO 02C - MaR'!J40</f>
        <v>0</v>
      </c>
      <c r="AZ101" s="137">
        <f>'SO 02C - MaR'!F37</f>
        <v>0</v>
      </c>
      <c r="BA101" s="137">
        <f>'SO 02C - MaR'!F38</f>
        <v>0</v>
      </c>
      <c r="BB101" s="137">
        <f>'SO 02C - MaR'!F39</f>
        <v>0</v>
      </c>
      <c r="BC101" s="137">
        <f>'SO 02C - MaR'!F40</f>
        <v>0</v>
      </c>
      <c r="BD101" s="139">
        <f>'SO 02C - MaR'!F41</f>
        <v>0</v>
      </c>
      <c r="BE101" s="4"/>
      <c r="BT101" s="140" t="s">
        <v>84</v>
      </c>
      <c r="BV101" s="140" t="s">
        <v>77</v>
      </c>
      <c r="BW101" s="140" t="s">
        <v>102</v>
      </c>
      <c r="BX101" s="140" t="s">
        <v>98</v>
      </c>
      <c r="CL101" s="140" t="s">
        <v>1</v>
      </c>
    </row>
    <row r="102" s="7" customFormat="1" ht="16.5" customHeight="1">
      <c r="A102" s="7"/>
      <c r="B102" s="118"/>
      <c r="C102" s="119"/>
      <c r="D102" s="120" t="s">
        <v>103</v>
      </c>
      <c r="E102" s="120"/>
      <c r="F102" s="120"/>
      <c r="G102" s="120"/>
      <c r="H102" s="120"/>
      <c r="I102" s="121"/>
      <c r="J102" s="120" t="s">
        <v>104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ROUND(SUM(AG103:AG104),2)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81</v>
      </c>
      <c r="AR102" s="125"/>
      <c r="AS102" s="126">
        <f>ROUND(SUM(AS103:AS104),2)</f>
        <v>0</v>
      </c>
      <c r="AT102" s="127">
        <f>ROUND(SUM(AV102:AW102),2)</f>
        <v>0</v>
      </c>
      <c r="AU102" s="128">
        <f>ROUND(SUM(AU103:AU104),5)</f>
        <v>0</v>
      </c>
      <c r="AV102" s="127">
        <f>ROUND(AZ102*L32,2)</f>
        <v>0</v>
      </c>
      <c r="AW102" s="127">
        <f>ROUND(BA102*L33,2)</f>
        <v>0</v>
      </c>
      <c r="AX102" s="127">
        <f>ROUND(BB102*L32,2)</f>
        <v>0</v>
      </c>
      <c r="AY102" s="127">
        <f>ROUND(BC102*L33,2)</f>
        <v>0</v>
      </c>
      <c r="AZ102" s="127">
        <f>ROUND(SUM(AZ103:AZ104),2)</f>
        <v>0</v>
      </c>
      <c r="BA102" s="127">
        <f>ROUND(SUM(BA103:BA104),2)</f>
        <v>0</v>
      </c>
      <c r="BB102" s="127">
        <f>ROUND(SUM(BB103:BB104),2)</f>
        <v>0</v>
      </c>
      <c r="BC102" s="127">
        <f>ROUND(SUM(BC103:BC104),2)</f>
        <v>0</v>
      </c>
      <c r="BD102" s="129">
        <f>ROUND(SUM(BD103:BD104),2)</f>
        <v>0</v>
      </c>
      <c r="BE102" s="7"/>
      <c r="BS102" s="130" t="s">
        <v>74</v>
      </c>
      <c r="BT102" s="130" t="s">
        <v>82</v>
      </c>
      <c r="BU102" s="130" t="s">
        <v>76</v>
      </c>
      <c r="BV102" s="130" t="s">
        <v>77</v>
      </c>
      <c r="BW102" s="130" t="s">
        <v>105</v>
      </c>
      <c r="BX102" s="130" t="s">
        <v>5</v>
      </c>
      <c r="CL102" s="130" t="s">
        <v>1</v>
      </c>
      <c r="CM102" s="130" t="s">
        <v>84</v>
      </c>
    </row>
    <row r="103" s="4" customFormat="1" ht="16.5" customHeight="1">
      <c r="A103" s="131" t="s">
        <v>85</v>
      </c>
      <c r="B103" s="69"/>
      <c r="C103" s="132"/>
      <c r="D103" s="132"/>
      <c r="E103" s="133" t="s">
        <v>106</v>
      </c>
      <c r="F103" s="133"/>
      <c r="G103" s="133"/>
      <c r="H103" s="133"/>
      <c r="I103" s="133"/>
      <c r="J103" s="132"/>
      <c r="K103" s="133" t="s">
        <v>87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'SO 03A - Kotelna'!J34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88</v>
      </c>
      <c r="AR103" s="71"/>
      <c r="AS103" s="136">
        <v>0</v>
      </c>
      <c r="AT103" s="137">
        <f>ROUND(SUM(AV103:AW103),2)</f>
        <v>0</v>
      </c>
      <c r="AU103" s="138">
        <f>'SO 03A - Kotelna'!P155</f>
        <v>0</v>
      </c>
      <c r="AV103" s="137">
        <f>'SO 03A - Kotelna'!J37</f>
        <v>0</v>
      </c>
      <c r="AW103" s="137">
        <f>'SO 03A - Kotelna'!J38</f>
        <v>0</v>
      </c>
      <c r="AX103" s="137">
        <f>'SO 03A - Kotelna'!J39</f>
        <v>0</v>
      </c>
      <c r="AY103" s="137">
        <f>'SO 03A - Kotelna'!J40</f>
        <v>0</v>
      </c>
      <c r="AZ103" s="137">
        <f>'SO 03A - Kotelna'!F37</f>
        <v>0</v>
      </c>
      <c r="BA103" s="137">
        <f>'SO 03A - Kotelna'!F38</f>
        <v>0</v>
      </c>
      <c r="BB103" s="137">
        <f>'SO 03A - Kotelna'!F39</f>
        <v>0</v>
      </c>
      <c r="BC103" s="137">
        <f>'SO 03A - Kotelna'!F40</f>
        <v>0</v>
      </c>
      <c r="BD103" s="139">
        <f>'SO 03A - Kotelna'!F41</f>
        <v>0</v>
      </c>
      <c r="BE103" s="4"/>
      <c r="BT103" s="140" t="s">
        <v>84</v>
      </c>
      <c r="BV103" s="140" t="s">
        <v>77</v>
      </c>
      <c r="BW103" s="140" t="s">
        <v>107</v>
      </c>
      <c r="BX103" s="140" t="s">
        <v>105</v>
      </c>
      <c r="CL103" s="140" t="s">
        <v>1</v>
      </c>
    </row>
    <row r="104" s="4" customFormat="1" ht="16.5" customHeight="1">
      <c r="A104" s="131" t="s">
        <v>85</v>
      </c>
      <c r="B104" s="69"/>
      <c r="C104" s="132"/>
      <c r="D104" s="132"/>
      <c r="E104" s="133" t="s">
        <v>108</v>
      </c>
      <c r="F104" s="133"/>
      <c r="G104" s="133"/>
      <c r="H104" s="133"/>
      <c r="I104" s="133"/>
      <c r="J104" s="132"/>
      <c r="K104" s="133" t="s">
        <v>94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'SO 03C - MaR'!J34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88</v>
      </c>
      <c r="AR104" s="71"/>
      <c r="AS104" s="136">
        <v>0</v>
      </c>
      <c r="AT104" s="137">
        <f>ROUND(SUM(AV104:AW104),2)</f>
        <v>0</v>
      </c>
      <c r="AU104" s="138">
        <f>'SO 03C - MaR'!P135</f>
        <v>0</v>
      </c>
      <c r="AV104" s="137">
        <f>'SO 03C - MaR'!J37</f>
        <v>0</v>
      </c>
      <c r="AW104" s="137">
        <f>'SO 03C - MaR'!J38</f>
        <v>0</v>
      </c>
      <c r="AX104" s="137">
        <f>'SO 03C - MaR'!J39</f>
        <v>0</v>
      </c>
      <c r="AY104" s="137">
        <f>'SO 03C - MaR'!J40</f>
        <v>0</v>
      </c>
      <c r="AZ104" s="137">
        <f>'SO 03C - MaR'!F37</f>
        <v>0</v>
      </c>
      <c r="BA104" s="137">
        <f>'SO 03C - MaR'!F38</f>
        <v>0</v>
      </c>
      <c r="BB104" s="137">
        <f>'SO 03C - MaR'!F39</f>
        <v>0</v>
      </c>
      <c r="BC104" s="137">
        <f>'SO 03C - MaR'!F40</f>
        <v>0</v>
      </c>
      <c r="BD104" s="139">
        <f>'SO 03C - MaR'!F41</f>
        <v>0</v>
      </c>
      <c r="BE104" s="4"/>
      <c r="BT104" s="140" t="s">
        <v>84</v>
      </c>
      <c r="BV104" s="140" t="s">
        <v>77</v>
      </c>
      <c r="BW104" s="140" t="s">
        <v>109</v>
      </c>
      <c r="BX104" s="140" t="s">
        <v>105</v>
      </c>
      <c r="CL104" s="140" t="s">
        <v>1</v>
      </c>
    </row>
    <row r="105" s="7" customFormat="1" ht="16.5" customHeight="1">
      <c r="A105" s="7"/>
      <c r="B105" s="118"/>
      <c r="C105" s="119"/>
      <c r="D105" s="120" t="s">
        <v>110</v>
      </c>
      <c r="E105" s="120"/>
      <c r="F105" s="120"/>
      <c r="G105" s="120"/>
      <c r="H105" s="120"/>
      <c r="I105" s="121"/>
      <c r="J105" s="120" t="s">
        <v>111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ROUND(AG106,2)</f>
        <v>0</v>
      </c>
      <c r="AH105" s="121"/>
      <c r="AI105" s="121"/>
      <c r="AJ105" s="121"/>
      <c r="AK105" s="121"/>
      <c r="AL105" s="121"/>
      <c r="AM105" s="121"/>
      <c r="AN105" s="123">
        <f>SUM(AG105,AT105)</f>
        <v>0</v>
      </c>
      <c r="AO105" s="121"/>
      <c r="AP105" s="121"/>
      <c r="AQ105" s="124" t="s">
        <v>81</v>
      </c>
      <c r="AR105" s="125"/>
      <c r="AS105" s="126">
        <f>ROUND(AS106,2)</f>
        <v>0</v>
      </c>
      <c r="AT105" s="127">
        <f>ROUND(SUM(AV105:AW105),2)</f>
        <v>0</v>
      </c>
      <c r="AU105" s="128">
        <f>ROUND(AU106,5)</f>
        <v>0</v>
      </c>
      <c r="AV105" s="127">
        <f>ROUND(AZ105*L32,2)</f>
        <v>0</v>
      </c>
      <c r="AW105" s="127">
        <f>ROUND(BA105*L33,2)</f>
        <v>0</v>
      </c>
      <c r="AX105" s="127">
        <f>ROUND(BB105*L32,2)</f>
        <v>0</v>
      </c>
      <c r="AY105" s="127">
        <f>ROUND(BC105*L33,2)</f>
        <v>0</v>
      </c>
      <c r="AZ105" s="127">
        <f>ROUND(AZ106,2)</f>
        <v>0</v>
      </c>
      <c r="BA105" s="127">
        <f>ROUND(BA106,2)</f>
        <v>0</v>
      </c>
      <c r="BB105" s="127">
        <f>ROUND(BB106,2)</f>
        <v>0</v>
      </c>
      <c r="BC105" s="127">
        <f>ROUND(BC106,2)</f>
        <v>0</v>
      </c>
      <c r="BD105" s="129">
        <f>ROUND(BD106,2)</f>
        <v>0</v>
      </c>
      <c r="BE105" s="7"/>
      <c r="BS105" s="130" t="s">
        <v>74</v>
      </c>
      <c r="BT105" s="130" t="s">
        <v>82</v>
      </c>
      <c r="BU105" s="130" t="s">
        <v>76</v>
      </c>
      <c r="BV105" s="130" t="s">
        <v>77</v>
      </c>
      <c r="BW105" s="130" t="s">
        <v>112</v>
      </c>
      <c r="BX105" s="130" t="s">
        <v>5</v>
      </c>
      <c r="CL105" s="130" t="s">
        <v>1</v>
      </c>
      <c r="CM105" s="130" t="s">
        <v>84</v>
      </c>
    </row>
    <row r="106" s="4" customFormat="1" ht="16.5" customHeight="1">
      <c r="A106" s="131" t="s">
        <v>85</v>
      </c>
      <c r="B106" s="69"/>
      <c r="C106" s="132"/>
      <c r="D106" s="132"/>
      <c r="E106" s="133" t="s">
        <v>113</v>
      </c>
      <c r="F106" s="133"/>
      <c r="G106" s="133"/>
      <c r="H106" s="133"/>
      <c r="I106" s="133"/>
      <c r="J106" s="132"/>
      <c r="K106" s="133" t="s">
        <v>87</v>
      </c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'SO 04A - Kotelna'!J34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88</v>
      </c>
      <c r="AR106" s="71"/>
      <c r="AS106" s="136">
        <v>0</v>
      </c>
      <c r="AT106" s="137">
        <f>ROUND(SUM(AV106:AW106),2)</f>
        <v>0</v>
      </c>
      <c r="AU106" s="138">
        <f>'SO 04A - Kotelna'!P156</f>
        <v>0</v>
      </c>
      <c r="AV106" s="137">
        <f>'SO 04A - Kotelna'!J37</f>
        <v>0</v>
      </c>
      <c r="AW106" s="137">
        <f>'SO 04A - Kotelna'!J38</f>
        <v>0</v>
      </c>
      <c r="AX106" s="137">
        <f>'SO 04A - Kotelna'!J39</f>
        <v>0</v>
      </c>
      <c r="AY106" s="137">
        <f>'SO 04A - Kotelna'!J40</f>
        <v>0</v>
      </c>
      <c r="AZ106" s="137">
        <f>'SO 04A - Kotelna'!F37</f>
        <v>0</v>
      </c>
      <c r="BA106" s="137">
        <f>'SO 04A - Kotelna'!F38</f>
        <v>0</v>
      </c>
      <c r="BB106" s="137">
        <f>'SO 04A - Kotelna'!F39</f>
        <v>0</v>
      </c>
      <c r="BC106" s="137">
        <f>'SO 04A - Kotelna'!F40</f>
        <v>0</v>
      </c>
      <c r="BD106" s="139">
        <f>'SO 04A - Kotelna'!F41</f>
        <v>0</v>
      </c>
      <c r="BE106" s="4"/>
      <c r="BT106" s="140" t="s">
        <v>84</v>
      </c>
      <c r="BV106" s="140" t="s">
        <v>77</v>
      </c>
      <c r="BW106" s="140" t="s">
        <v>114</v>
      </c>
      <c r="BX106" s="140" t="s">
        <v>112</v>
      </c>
      <c r="CL106" s="140" t="s">
        <v>1</v>
      </c>
    </row>
    <row r="107" s="7" customFormat="1" ht="16.5" customHeight="1">
      <c r="A107" s="131" t="s">
        <v>85</v>
      </c>
      <c r="B107" s="118"/>
      <c r="C107" s="119"/>
      <c r="D107" s="120" t="s">
        <v>115</v>
      </c>
      <c r="E107" s="120"/>
      <c r="F107" s="120"/>
      <c r="G107" s="120"/>
      <c r="H107" s="120"/>
      <c r="I107" s="121"/>
      <c r="J107" s="120" t="s">
        <v>116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'DM - Drobný majetek'!J32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81</v>
      </c>
      <c r="AR107" s="125"/>
      <c r="AS107" s="126">
        <v>0</v>
      </c>
      <c r="AT107" s="127">
        <f>ROUND(SUM(AV107:AW107),2)</f>
        <v>0</v>
      </c>
      <c r="AU107" s="128">
        <f>'DM - Drobný majetek'!P128</f>
        <v>0</v>
      </c>
      <c r="AV107" s="127">
        <f>'DM - Drobný majetek'!J35</f>
        <v>0</v>
      </c>
      <c r="AW107" s="127">
        <f>'DM - Drobný majetek'!J36</f>
        <v>0</v>
      </c>
      <c r="AX107" s="127">
        <f>'DM - Drobný majetek'!J37</f>
        <v>0</v>
      </c>
      <c r="AY107" s="127">
        <f>'DM - Drobný majetek'!J38</f>
        <v>0</v>
      </c>
      <c r="AZ107" s="127">
        <f>'DM - Drobný majetek'!F35</f>
        <v>0</v>
      </c>
      <c r="BA107" s="127">
        <f>'DM - Drobný majetek'!F36</f>
        <v>0</v>
      </c>
      <c r="BB107" s="127">
        <f>'DM - Drobný majetek'!F37</f>
        <v>0</v>
      </c>
      <c r="BC107" s="127">
        <f>'DM - Drobný majetek'!F38</f>
        <v>0</v>
      </c>
      <c r="BD107" s="129">
        <f>'DM - Drobný majetek'!F39</f>
        <v>0</v>
      </c>
      <c r="BE107" s="7"/>
      <c r="BT107" s="130" t="s">
        <v>82</v>
      </c>
      <c r="BV107" s="130" t="s">
        <v>77</v>
      </c>
      <c r="BW107" s="130" t="s">
        <v>117</v>
      </c>
      <c r="BX107" s="130" t="s">
        <v>5</v>
      </c>
      <c r="CL107" s="130" t="s">
        <v>1</v>
      </c>
      <c r="CM107" s="130" t="s">
        <v>84</v>
      </c>
    </row>
    <row r="108" s="7" customFormat="1" ht="16.5" customHeight="1">
      <c r="A108" s="131" t="s">
        <v>85</v>
      </c>
      <c r="B108" s="118"/>
      <c r="C108" s="119"/>
      <c r="D108" s="120" t="s">
        <v>118</v>
      </c>
      <c r="E108" s="120"/>
      <c r="F108" s="120"/>
      <c r="G108" s="120"/>
      <c r="H108" s="120"/>
      <c r="I108" s="121"/>
      <c r="J108" s="120" t="s">
        <v>119</v>
      </c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3">
        <f>'VRN - Vedlejší rozpočtové...'!J32</f>
        <v>0</v>
      </c>
      <c r="AH108" s="121"/>
      <c r="AI108" s="121"/>
      <c r="AJ108" s="121"/>
      <c r="AK108" s="121"/>
      <c r="AL108" s="121"/>
      <c r="AM108" s="121"/>
      <c r="AN108" s="123">
        <f>SUM(AG108,AT108)</f>
        <v>0</v>
      </c>
      <c r="AO108" s="121"/>
      <c r="AP108" s="121"/>
      <c r="AQ108" s="124" t="s">
        <v>81</v>
      </c>
      <c r="AR108" s="125"/>
      <c r="AS108" s="141">
        <v>0</v>
      </c>
      <c r="AT108" s="142">
        <f>ROUND(SUM(AV108:AW108),2)</f>
        <v>0</v>
      </c>
      <c r="AU108" s="143">
        <f>'VRN - Vedlejší rozpočtové...'!P134</f>
        <v>0</v>
      </c>
      <c r="AV108" s="142">
        <f>'VRN - Vedlejší rozpočtové...'!J35</f>
        <v>0</v>
      </c>
      <c r="AW108" s="142">
        <f>'VRN - Vedlejší rozpočtové...'!J36</f>
        <v>0</v>
      </c>
      <c r="AX108" s="142">
        <f>'VRN - Vedlejší rozpočtové...'!J37</f>
        <v>0</v>
      </c>
      <c r="AY108" s="142">
        <f>'VRN - Vedlejší rozpočtové...'!J38</f>
        <v>0</v>
      </c>
      <c r="AZ108" s="142">
        <f>'VRN - Vedlejší rozpočtové...'!F35</f>
        <v>0</v>
      </c>
      <c r="BA108" s="142">
        <f>'VRN - Vedlejší rozpočtové...'!F36</f>
        <v>0</v>
      </c>
      <c r="BB108" s="142">
        <f>'VRN - Vedlejší rozpočtové...'!F37</f>
        <v>0</v>
      </c>
      <c r="BC108" s="142">
        <f>'VRN - Vedlejší rozpočtové...'!F38</f>
        <v>0</v>
      </c>
      <c r="BD108" s="144">
        <f>'VRN - Vedlejší rozpočtové...'!F39</f>
        <v>0</v>
      </c>
      <c r="BE108" s="7"/>
      <c r="BT108" s="130" t="s">
        <v>82</v>
      </c>
      <c r="BV108" s="130" t="s">
        <v>77</v>
      </c>
      <c r="BW108" s="130" t="s">
        <v>120</v>
      </c>
      <c r="BX108" s="130" t="s">
        <v>5</v>
      </c>
      <c r="CL108" s="130" t="s">
        <v>1</v>
      </c>
      <c r="CM108" s="130" t="s">
        <v>84</v>
      </c>
    </row>
    <row r="109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7"/>
    </row>
    <row r="110" s="2" customFormat="1" ht="30" customHeight="1">
      <c r="A110" s="37"/>
      <c r="B110" s="38"/>
      <c r="C110" s="106" t="s">
        <v>121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109">
        <f>ROUND(SUM(AG111:AG114), 2)</f>
        <v>0</v>
      </c>
      <c r="AH110" s="109"/>
      <c r="AI110" s="109"/>
      <c r="AJ110" s="109"/>
      <c r="AK110" s="109"/>
      <c r="AL110" s="109"/>
      <c r="AM110" s="109"/>
      <c r="AN110" s="109">
        <f>ROUND(SUM(AN111:AN114), 2)</f>
        <v>0</v>
      </c>
      <c r="AO110" s="109"/>
      <c r="AP110" s="109"/>
      <c r="AQ110" s="145"/>
      <c r="AR110" s="40"/>
      <c r="AS110" s="99" t="s">
        <v>122</v>
      </c>
      <c r="AT110" s="100" t="s">
        <v>123</v>
      </c>
      <c r="AU110" s="100" t="s">
        <v>39</v>
      </c>
      <c r="AV110" s="101" t="s">
        <v>62</v>
      </c>
      <c r="AW110" s="37"/>
      <c r="AX110" s="37"/>
      <c r="AY110" s="37"/>
      <c r="AZ110" s="37"/>
      <c r="BA110" s="37"/>
      <c r="BB110" s="37"/>
      <c r="BC110" s="37"/>
      <c r="BD110" s="37"/>
      <c r="BE110" s="37"/>
    </row>
    <row r="111" s="2" customFormat="1" ht="19.92" customHeight="1">
      <c r="A111" s="37"/>
      <c r="B111" s="38"/>
      <c r="C111" s="39"/>
      <c r="D111" s="146" t="s">
        <v>124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39"/>
      <c r="AD111" s="39"/>
      <c r="AE111" s="39"/>
      <c r="AF111" s="39"/>
      <c r="AG111" s="147">
        <f>ROUND(AG94 * AS111, 2)</f>
        <v>0</v>
      </c>
      <c r="AH111" s="134"/>
      <c r="AI111" s="134"/>
      <c r="AJ111" s="134"/>
      <c r="AK111" s="134"/>
      <c r="AL111" s="134"/>
      <c r="AM111" s="134"/>
      <c r="AN111" s="134">
        <f>ROUND(AG111 + AV111, 2)</f>
        <v>0</v>
      </c>
      <c r="AO111" s="134"/>
      <c r="AP111" s="134"/>
      <c r="AQ111" s="39"/>
      <c r="AR111" s="40"/>
      <c r="AS111" s="148">
        <v>0</v>
      </c>
      <c r="AT111" s="149" t="s">
        <v>125</v>
      </c>
      <c r="AU111" s="149" t="s">
        <v>40</v>
      </c>
      <c r="AV111" s="139">
        <f>ROUND(IF(AU111="základní",AG111*L32,IF(AU111="snížená",AG111*L33,0)), 2)</f>
        <v>0</v>
      </c>
      <c r="AW111" s="37"/>
      <c r="AX111" s="37"/>
      <c r="AY111" s="37"/>
      <c r="AZ111" s="37"/>
      <c r="BA111" s="37"/>
      <c r="BB111" s="37"/>
      <c r="BC111" s="37"/>
      <c r="BD111" s="37"/>
      <c r="BE111" s="37"/>
      <c r="BV111" s="14" t="s">
        <v>126</v>
      </c>
      <c r="BY111" s="150">
        <f>IF(AU111="základní",AV111,0)</f>
        <v>0</v>
      </c>
      <c r="BZ111" s="150">
        <f>IF(AU111="snížená",AV111,0)</f>
        <v>0</v>
      </c>
      <c r="CA111" s="150">
        <v>0</v>
      </c>
      <c r="CB111" s="150">
        <v>0</v>
      </c>
      <c r="CC111" s="150">
        <v>0</v>
      </c>
      <c r="CD111" s="150">
        <f>IF(AU111="základní",AG111,0)</f>
        <v>0</v>
      </c>
      <c r="CE111" s="150">
        <f>IF(AU111="snížená",AG111,0)</f>
        <v>0</v>
      </c>
      <c r="CF111" s="150">
        <f>IF(AU111="zákl. přenesená",AG111,0)</f>
        <v>0</v>
      </c>
      <c r="CG111" s="150">
        <f>IF(AU111="sníž. přenesená",AG111,0)</f>
        <v>0</v>
      </c>
      <c r="CH111" s="150">
        <f>IF(AU111="nulová",AG111,0)</f>
        <v>0</v>
      </c>
      <c r="CI111" s="14">
        <f>IF(AU111="základní",1,IF(AU111="snížená",2,IF(AU111="zákl. přenesená",4,IF(AU111="sníž. přenesená",5,3))))</f>
        <v>1</v>
      </c>
      <c r="CJ111" s="14">
        <f>IF(AT111="stavební čast",1,IF(AT111="investiční čast",2,3))</f>
        <v>1</v>
      </c>
      <c r="CK111" s="14" t="str">
        <f>IF(D111="Vyplň vlastní","","x")</f>
        <v>x</v>
      </c>
    </row>
    <row r="112" s="2" customFormat="1" ht="19.92" customHeight="1">
      <c r="A112" s="37"/>
      <c r="B112" s="38"/>
      <c r="C112" s="39"/>
      <c r="D112" s="151" t="s">
        <v>127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39"/>
      <c r="AD112" s="39"/>
      <c r="AE112" s="39"/>
      <c r="AF112" s="39"/>
      <c r="AG112" s="147">
        <f>ROUND(AG94 * AS112, 2)</f>
        <v>0</v>
      </c>
      <c r="AH112" s="134"/>
      <c r="AI112" s="134"/>
      <c r="AJ112" s="134"/>
      <c r="AK112" s="134"/>
      <c r="AL112" s="134"/>
      <c r="AM112" s="134"/>
      <c r="AN112" s="134">
        <f>ROUND(AG112 + AV112, 2)</f>
        <v>0</v>
      </c>
      <c r="AO112" s="134"/>
      <c r="AP112" s="134"/>
      <c r="AQ112" s="39"/>
      <c r="AR112" s="40"/>
      <c r="AS112" s="148">
        <v>0</v>
      </c>
      <c r="AT112" s="149" t="s">
        <v>125</v>
      </c>
      <c r="AU112" s="149" t="s">
        <v>40</v>
      </c>
      <c r="AV112" s="139">
        <f>ROUND(IF(AU112="základní",AG112*L32,IF(AU112="snížená",AG112*L33,0)), 2)</f>
        <v>0</v>
      </c>
      <c r="AW112" s="37"/>
      <c r="AX112" s="37"/>
      <c r="AY112" s="37"/>
      <c r="AZ112" s="37"/>
      <c r="BA112" s="37"/>
      <c r="BB112" s="37"/>
      <c r="BC112" s="37"/>
      <c r="BD112" s="37"/>
      <c r="BE112" s="37"/>
      <c r="BV112" s="14" t="s">
        <v>128</v>
      </c>
      <c r="BY112" s="150">
        <f>IF(AU112="základní",AV112,0)</f>
        <v>0</v>
      </c>
      <c r="BZ112" s="150">
        <f>IF(AU112="snížená",AV112,0)</f>
        <v>0</v>
      </c>
      <c r="CA112" s="150">
        <v>0</v>
      </c>
      <c r="CB112" s="150">
        <v>0</v>
      </c>
      <c r="CC112" s="150">
        <v>0</v>
      </c>
      <c r="CD112" s="150">
        <f>IF(AU112="základní",AG112,0)</f>
        <v>0</v>
      </c>
      <c r="CE112" s="150">
        <f>IF(AU112="snížená",AG112,0)</f>
        <v>0</v>
      </c>
      <c r="CF112" s="150">
        <f>IF(AU112="zákl. přenesená",AG112,0)</f>
        <v>0</v>
      </c>
      <c r="CG112" s="150">
        <f>IF(AU112="sníž. přenesená",AG112,0)</f>
        <v>0</v>
      </c>
      <c r="CH112" s="150">
        <f>IF(AU112="nulová",AG112,0)</f>
        <v>0</v>
      </c>
      <c r="CI112" s="14">
        <f>IF(AU112="základní",1,IF(AU112="snížená",2,IF(AU112="zákl. přenesená",4,IF(AU112="sníž. přenesená",5,3))))</f>
        <v>1</v>
      </c>
      <c r="CJ112" s="14">
        <f>IF(AT112="stavební čast",1,IF(AT112="investiční čast",2,3))</f>
        <v>1</v>
      </c>
      <c r="CK112" s="14" t="str">
        <f>IF(D112="Vyplň vlastní","","x")</f>
        <v/>
      </c>
    </row>
    <row r="113" s="2" customFormat="1" ht="19.92" customHeight="1">
      <c r="A113" s="37"/>
      <c r="B113" s="38"/>
      <c r="C113" s="39"/>
      <c r="D113" s="151" t="s">
        <v>127</v>
      </c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39"/>
      <c r="AD113" s="39"/>
      <c r="AE113" s="39"/>
      <c r="AF113" s="39"/>
      <c r="AG113" s="147">
        <f>ROUND(AG94 * AS113, 2)</f>
        <v>0</v>
      </c>
      <c r="AH113" s="134"/>
      <c r="AI113" s="134"/>
      <c r="AJ113" s="134"/>
      <c r="AK113" s="134"/>
      <c r="AL113" s="134"/>
      <c r="AM113" s="134"/>
      <c r="AN113" s="134">
        <f>ROUND(AG113 + AV113, 2)</f>
        <v>0</v>
      </c>
      <c r="AO113" s="134"/>
      <c r="AP113" s="134"/>
      <c r="AQ113" s="39"/>
      <c r="AR113" s="40"/>
      <c r="AS113" s="148">
        <v>0</v>
      </c>
      <c r="AT113" s="149" t="s">
        <v>125</v>
      </c>
      <c r="AU113" s="149" t="s">
        <v>40</v>
      </c>
      <c r="AV113" s="139">
        <f>ROUND(IF(AU113="základní",AG113*L32,IF(AU113="snížená",AG113*L33,0)), 2)</f>
        <v>0</v>
      </c>
      <c r="AW113" s="37"/>
      <c r="AX113" s="37"/>
      <c r="AY113" s="37"/>
      <c r="AZ113" s="37"/>
      <c r="BA113" s="37"/>
      <c r="BB113" s="37"/>
      <c r="BC113" s="37"/>
      <c r="BD113" s="37"/>
      <c r="BE113" s="37"/>
      <c r="BV113" s="14" t="s">
        <v>128</v>
      </c>
      <c r="BY113" s="150">
        <f>IF(AU113="základní",AV113,0)</f>
        <v>0</v>
      </c>
      <c r="BZ113" s="150">
        <f>IF(AU113="snížená",AV113,0)</f>
        <v>0</v>
      </c>
      <c r="CA113" s="150">
        <v>0</v>
      </c>
      <c r="CB113" s="150">
        <v>0</v>
      </c>
      <c r="CC113" s="150">
        <v>0</v>
      </c>
      <c r="CD113" s="150">
        <f>IF(AU113="základní",AG113,0)</f>
        <v>0</v>
      </c>
      <c r="CE113" s="150">
        <f>IF(AU113="snížená",AG113,0)</f>
        <v>0</v>
      </c>
      <c r="CF113" s="150">
        <f>IF(AU113="zákl. přenesená",AG113,0)</f>
        <v>0</v>
      </c>
      <c r="CG113" s="150">
        <f>IF(AU113="sníž. přenesená",AG113,0)</f>
        <v>0</v>
      </c>
      <c r="CH113" s="150">
        <f>IF(AU113="nulová",AG113,0)</f>
        <v>0</v>
      </c>
      <c r="CI113" s="14">
        <f>IF(AU113="základní",1,IF(AU113="snížená",2,IF(AU113="zákl. přenesená",4,IF(AU113="sníž. přenesená",5,3))))</f>
        <v>1</v>
      </c>
      <c r="CJ113" s="14">
        <f>IF(AT113="stavební čast",1,IF(AT113="investiční čast",2,3))</f>
        <v>1</v>
      </c>
      <c r="CK113" s="14" t="str">
        <f>IF(D113="Vyplň vlastní","","x")</f>
        <v/>
      </c>
    </row>
    <row r="114" s="2" customFormat="1" ht="19.92" customHeight="1">
      <c r="A114" s="37"/>
      <c r="B114" s="38"/>
      <c r="C114" s="39"/>
      <c r="D114" s="151" t="s">
        <v>127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39"/>
      <c r="AD114" s="39"/>
      <c r="AE114" s="39"/>
      <c r="AF114" s="39"/>
      <c r="AG114" s="147">
        <f>ROUND(AG94 * AS114, 2)</f>
        <v>0</v>
      </c>
      <c r="AH114" s="134"/>
      <c r="AI114" s="134"/>
      <c r="AJ114" s="134"/>
      <c r="AK114" s="134"/>
      <c r="AL114" s="134"/>
      <c r="AM114" s="134"/>
      <c r="AN114" s="134">
        <f>ROUND(AG114 + AV114, 2)</f>
        <v>0</v>
      </c>
      <c r="AO114" s="134"/>
      <c r="AP114" s="134"/>
      <c r="AQ114" s="39"/>
      <c r="AR114" s="40"/>
      <c r="AS114" s="152">
        <v>0</v>
      </c>
      <c r="AT114" s="153" t="s">
        <v>125</v>
      </c>
      <c r="AU114" s="153" t="s">
        <v>40</v>
      </c>
      <c r="AV114" s="154">
        <f>ROUND(IF(AU114="základní",AG114*L32,IF(AU114="snížená",AG114*L33,0)), 2)</f>
        <v>0</v>
      </c>
      <c r="AW114" s="37"/>
      <c r="AX114" s="37"/>
      <c r="AY114" s="37"/>
      <c r="AZ114" s="37"/>
      <c r="BA114" s="37"/>
      <c r="BB114" s="37"/>
      <c r="BC114" s="37"/>
      <c r="BD114" s="37"/>
      <c r="BE114" s="37"/>
      <c r="BV114" s="14" t="s">
        <v>128</v>
      </c>
      <c r="BY114" s="150">
        <f>IF(AU114="základní",AV114,0)</f>
        <v>0</v>
      </c>
      <c r="BZ114" s="150">
        <f>IF(AU114="snížená",AV114,0)</f>
        <v>0</v>
      </c>
      <c r="CA114" s="150">
        <v>0</v>
      </c>
      <c r="CB114" s="150">
        <v>0</v>
      </c>
      <c r="CC114" s="150">
        <v>0</v>
      </c>
      <c r="CD114" s="150">
        <f>IF(AU114="základní",AG114,0)</f>
        <v>0</v>
      </c>
      <c r="CE114" s="150">
        <f>IF(AU114="snížená",AG114,0)</f>
        <v>0</v>
      </c>
      <c r="CF114" s="150">
        <f>IF(AU114="zákl. přenesená",AG114,0)</f>
        <v>0</v>
      </c>
      <c r="CG114" s="150">
        <f>IF(AU114="sníž. přenesená",AG114,0)</f>
        <v>0</v>
      </c>
      <c r="CH114" s="150">
        <f>IF(AU114="nulová",AG114,0)</f>
        <v>0</v>
      </c>
      <c r="CI114" s="14">
        <f>IF(AU114="základní",1,IF(AU114="snížená",2,IF(AU114="zákl. přenesená",4,IF(AU114="sníž. přenesená",5,3))))</f>
        <v>1</v>
      </c>
      <c r="CJ114" s="14">
        <f>IF(AT114="stavební čast",1,IF(AT114="investiční čast",2,3))</f>
        <v>1</v>
      </c>
      <c r="CK114" s="14" t="str">
        <f>IF(D114="Vyplň vlastní","","x")</f>
        <v/>
      </c>
    </row>
    <row r="115" s="2" customFormat="1" ht="10.8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40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="2" customFormat="1" ht="30" customHeight="1">
      <c r="A116" s="37"/>
      <c r="B116" s="38"/>
      <c r="C116" s="155" t="s">
        <v>129</v>
      </c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7">
        <f>ROUND(AG94 + AG110, 2)</f>
        <v>0</v>
      </c>
      <c r="AH116" s="157"/>
      <c r="AI116" s="157"/>
      <c r="AJ116" s="157"/>
      <c r="AK116" s="157"/>
      <c r="AL116" s="157"/>
      <c r="AM116" s="157"/>
      <c r="AN116" s="157">
        <f>ROUND(AN94 + AN110, 2)</f>
        <v>0</v>
      </c>
      <c r="AO116" s="157"/>
      <c r="AP116" s="157"/>
      <c r="AQ116" s="156"/>
      <c r="AR116" s="40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40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</row>
  </sheetData>
  <sheetProtection sheet="1" formatColumns="0" formatRows="0" objects="1" scenarios="1" spinCount="100000" saltValue="H4Xl/vRq54nWWQyumpap75Havis3i/CazLE9Mu5w5KI1aUWz3C8+8wJd7jULr+ewkcppgrnuHGEQSRaDC4NrXA==" hashValue="FIYdjVuz1u2UCMmquXDaJ7nL7AcL+unlsSPkMW7Ls/IjCcCr58pWfAUNHlmONpiOXmoCz/4Kc/gIackzETL/4A==" algorithmName="SHA-512" password="CC35"/>
  <mergeCells count="112">
    <mergeCell ref="C92:G92"/>
    <mergeCell ref="D102:H102"/>
    <mergeCell ref="D95:H95"/>
    <mergeCell ref="D99:H99"/>
    <mergeCell ref="E100:I100"/>
    <mergeCell ref="E98:I98"/>
    <mergeCell ref="E104:I104"/>
    <mergeCell ref="E96:I96"/>
    <mergeCell ref="E97:I97"/>
    <mergeCell ref="E101:I101"/>
    <mergeCell ref="E103:I103"/>
    <mergeCell ref="I92:AF92"/>
    <mergeCell ref="J95:AF95"/>
    <mergeCell ref="J99:AF99"/>
    <mergeCell ref="J102:AF102"/>
    <mergeCell ref="K97:AF97"/>
    <mergeCell ref="K100:AF100"/>
    <mergeCell ref="K101:AF101"/>
    <mergeCell ref="K103:AF103"/>
    <mergeCell ref="K98:AF98"/>
    <mergeCell ref="K104:AF104"/>
    <mergeCell ref="K96:AF96"/>
    <mergeCell ref="L85:AO85"/>
    <mergeCell ref="D105:H105"/>
    <mergeCell ref="J105:AF105"/>
    <mergeCell ref="E106:I106"/>
    <mergeCell ref="K106:AF106"/>
    <mergeCell ref="D107:H107"/>
    <mergeCell ref="J107:AF107"/>
    <mergeCell ref="D108:H108"/>
    <mergeCell ref="J108:AF108"/>
    <mergeCell ref="D111:AB111"/>
    <mergeCell ref="AG111:AM111"/>
    <mergeCell ref="AN111:AP111"/>
    <mergeCell ref="D112:AB112"/>
    <mergeCell ref="AG112:AM112"/>
    <mergeCell ref="AN112:AP112"/>
    <mergeCell ref="D113:AB113"/>
    <mergeCell ref="AG113:AM113"/>
    <mergeCell ref="AN113:AP113"/>
    <mergeCell ref="D114:AB114"/>
    <mergeCell ref="AG114:AM114"/>
    <mergeCell ref="AN114:AP114"/>
    <mergeCell ref="AG94:AM94"/>
    <mergeCell ref="AN94:AP94"/>
    <mergeCell ref="AG110:AM110"/>
    <mergeCell ref="AN110:AP110"/>
    <mergeCell ref="AG116:AM116"/>
    <mergeCell ref="AN116:AP11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6:AP96"/>
    <mergeCell ref="AN104:AP104"/>
    <mergeCell ref="AN103:AP103"/>
    <mergeCell ref="AN102:AP102"/>
    <mergeCell ref="AN98:AP98"/>
    <mergeCell ref="AN92:AP92"/>
    <mergeCell ref="AN99:AP99"/>
    <mergeCell ref="AN95:AP95"/>
    <mergeCell ref="AN97:AP97"/>
    <mergeCell ref="AN100:AP100"/>
    <mergeCell ref="AN101:AP101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dataValidations count="2">
    <dataValidation type="list" allowBlank="1" showInputMessage="1" showErrorMessage="1" error="Povoleny jsou hodnoty základní, snížená, zákl. přenesená, sníž. přenesená, nulová." sqref="AU110:AU11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0:AT114">
      <formula1>"stavební čast, technologická čast, investiční čast"</formula1>
    </dataValidation>
  </dataValidations>
  <hyperlinks>
    <hyperlink ref="A96" location="'SO 01A - Kotelna'!C2" display="/"/>
    <hyperlink ref="A97" location="'SO 01B - SPC alternativní...'!C2" display="/"/>
    <hyperlink ref="A98" location="'SO 01C - MaR'!C2" display="/"/>
    <hyperlink ref="A100" location="'SO 02A - Kotelna'!C2" display="/"/>
    <hyperlink ref="A101" location="'SO 02C - MaR'!C2" display="/"/>
    <hyperlink ref="A103" location="'SO 03A - Kotelna'!C2" display="/"/>
    <hyperlink ref="A104" location="'SO 03C - MaR'!C2" display="/"/>
    <hyperlink ref="A106" location="'SO 04A - Kotelna'!C2" display="/"/>
    <hyperlink ref="A107" location="'DM - Drobný majetek'!C2" display="/"/>
    <hyperlink ref="A10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134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J127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ROUND((SUM(BE127:BE134) + SUM(BE156:BE480)),  2)</f>
        <v>0</v>
      </c>
      <c r="G37" s="37"/>
      <c r="H37" s="37"/>
      <c r="I37" s="178">
        <v>0.20999999999999999</v>
      </c>
      <c r="J37" s="177">
        <f>ROUND(((SUM(BE127:BE134) + SUM(BE156:BE480))*I37),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ROUND((SUM(BF127:BF134) + SUM(BF156:BF480)),  2)</f>
        <v>0</v>
      </c>
      <c r="G38" s="37"/>
      <c r="H38" s="37"/>
      <c r="I38" s="178">
        <v>0.14999999999999999</v>
      </c>
      <c r="J38" s="177">
        <f>ROUND(((SUM(BF127:BF134) + SUM(BF156:BF480))*I38),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ROUND((SUM(BG127:BG134) + SUM(BG156:BG480)),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ROUND((SUM(BH127:BH134) + SUM(BH156:BH480)),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ROUND((SUM(BI127:BI134) + SUM(BI156:BI480)),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01A - Kotelna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J156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141</v>
      </c>
      <c r="E99" s="204"/>
      <c r="F99" s="204"/>
      <c r="G99" s="204"/>
      <c r="H99" s="204"/>
      <c r="I99" s="204"/>
      <c r="J99" s="205">
        <f>J157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142</v>
      </c>
      <c r="E100" s="209"/>
      <c r="F100" s="209"/>
      <c r="G100" s="209"/>
      <c r="H100" s="209"/>
      <c r="I100" s="209"/>
      <c r="J100" s="210">
        <f>J158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143</v>
      </c>
      <c r="E101" s="209"/>
      <c r="F101" s="209"/>
      <c r="G101" s="209"/>
      <c r="H101" s="209"/>
      <c r="I101" s="209"/>
      <c r="J101" s="210">
        <f>J160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144</v>
      </c>
      <c r="E102" s="209"/>
      <c r="F102" s="209"/>
      <c r="G102" s="209"/>
      <c r="H102" s="209"/>
      <c r="I102" s="209"/>
      <c r="J102" s="210">
        <f>J162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145</v>
      </c>
      <c r="E103" s="209"/>
      <c r="F103" s="209"/>
      <c r="G103" s="209"/>
      <c r="H103" s="209"/>
      <c r="I103" s="209"/>
      <c r="J103" s="210">
        <f>J169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146</v>
      </c>
      <c r="E104" s="209"/>
      <c r="F104" s="209"/>
      <c r="G104" s="209"/>
      <c r="H104" s="209"/>
      <c r="I104" s="209"/>
      <c r="J104" s="210">
        <f>J177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147</v>
      </c>
      <c r="E105" s="204"/>
      <c r="F105" s="204"/>
      <c r="G105" s="204"/>
      <c r="H105" s="204"/>
      <c r="I105" s="204"/>
      <c r="J105" s="205">
        <f>J180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2"/>
      <c r="D106" s="208" t="s">
        <v>148</v>
      </c>
      <c r="E106" s="209"/>
      <c r="F106" s="209"/>
      <c r="G106" s="209"/>
      <c r="H106" s="209"/>
      <c r="I106" s="209"/>
      <c r="J106" s="210">
        <f>J181</f>
        <v>0</v>
      </c>
      <c r="K106" s="132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2"/>
      <c r="D107" s="208" t="s">
        <v>149</v>
      </c>
      <c r="E107" s="209"/>
      <c r="F107" s="209"/>
      <c r="G107" s="209"/>
      <c r="H107" s="209"/>
      <c r="I107" s="209"/>
      <c r="J107" s="210">
        <f>J196</f>
        <v>0</v>
      </c>
      <c r="K107" s="132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2"/>
      <c r="D108" s="208" t="s">
        <v>150</v>
      </c>
      <c r="E108" s="209"/>
      <c r="F108" s="209"/>
      <c r="G108" s="209"/>
      <c r="H108" s="209"/>
      <c r="I108" s="209"/>
      <c r="J108" s="210">
        <f>J202</f>
        <v>0</v>
      </c>
      <c r="K108" s="132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7"/>
      <c r="C109" s="132"/>
      <c r="D109" s="208" t="s">
        <v>151</v>
      </c>
      <c r="E109" s="209"/>
      <c r="F109" s="209"/>
      <c r="G109" s="209"/>
      <c r="H109" s="209"/>
      <c r="I109" s="209"/>
      <c r="J109" s="210">
        <f>J231</f>
        <v>0</v>
      </c>
      <c r="K109" s="132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2"/>
      <c r="D110" s="208" t="s">
        <v>152</v>
      </c>
      <c r="E110" s="209"/>
      <c r="F110" s="209"/>
      <c r="G110" s="209"/>
      <c r="H110" s="209"/>
      <c r="I110" s="209"/>
      <c r="J110" s="210">
        <f>J260</f>
        <v>0</v>
      </c>
      <c r="K110" s="132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2"/>
      <c r="D111" s="208" t="s">
        <v>153</v>
      </c>
      <c r="E111" s="209"/>
      <c r="F111" s="209"/>
      <c r="G111" s="209"/>
      <c r="H111" s="209"/>
      <c r="I111" s="209"/>
      <c r="J111" s="210">
        <f>J270</f>
        <v>0</v>
      </c>
      <c r="K111" s="132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2"/>
      <c r="D112" s="208" t="s">
        <v>154</v>
      </c>
      <c r="E112" s="209"/>
      <c r="F112" s="209"/>
      <c r="G112" s="209"/>
      <c r="H112" s="209"/>
      <c r="I112" s="209"/>
      <c r="J112" s="210">
        <f>J305</f>
        <v>0</v>
      </c>
      <c r="K112" s="132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7"/>
      <c r="C113" s="132"/>
      <c r="D113" s="208" t="s">
        <v>155</v>
      </c>
      <c r="E113" s="209"/>
      <c r="F113" s="209"/>
      <c r="G113" s="209"/>
      <c r="H113" s="209"/>
      <c r="I113" s="209"/>
      <c r="J113" s="210">
        <f>J334</f>
        <v>0</v>
      </c>
      <c r="K113" s="132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7"/>
      <c r="C114" s="132"/>
      <c r="D114" s="208" t="s">
        <v>156</v>
      </c>
      <c r="E114" s="209"/>
      <c r="F114" s="209"/>
      <c r="G114" s="209"/>
      <c r="H114" s="209"/>
      <c r="I114" s="209"/>
      <c r="J114" s="210">
        <f>J351</f>
        <v>0</v>
      </c>
      <c r="K114" s="132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7"/>
      <c r="C115" s="132"/>
      <c r="D115" s="208" t="s">
        <v>157</v>
      </c>
      <c r="E115" s="209"/>
      <c r="F115" s="209"/>
      <c r="G115" s="209"/>
      <c r="H115" s="209"/>
      <c r="I115" s="209"/>
      <c r="J115" s="210">
        <f>J390</f>
        <v>0</v>
      </c>
      <c r="K115" s="132"/>
      <c r="L115" s="21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7"/>
      <c r="C116" s="132"/>
      <c r="D116" s="208" t="s">
        <v>158</v>
      </c>
      <c r="E116" s="209"/>
      <c r="F116" s="209"/>
      <c r="G116" s="209"/>
      <c r="H116" s="209"/>
      <c r="I116" s="209"/>
      <c r="J116" s="210">
        <f>J399</f>
        <v>0</v>
      </c>
      <c r="K116" s="132"/>
      <c r="L116" s="21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7"/>
      <c r="C117" s="132"/>
      <c r="D117" s="208" t="s">
        <v>159</v>
      </c>
      <c r="E117" s="209"/>
      <c r="F117" s="209"/>
      <c r="G117" s="209"/>
      <c r="H117" s="209"/>
      <c r="I117" s="209"/>
      <c r="J117" s="210">
        <f>J404</f>
        <v>0</v>
      </c>
      <c r="K117" s="132"/>
      <c r="L117" s="2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7"/>
      <c r="C118" s="132"/>
      <c r="D118" s="208" t="s">
        <v>160</v>
      </c>
      <c r="E118" s="209"/>
      <c r="F118" s="209"/>
      <c r="G118" s="209"/>
      <c r="H118" s="209"/>
      <c r="I118" s="209"/>
      <c r="J118" s="210">
        <f>J410</f>
        <v>0</v>
      </c>
      <c r="K118" s="132"/>
      <c r="L118" s="2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7"/>
      <c r="C119" s="132"/>
      <c r="D119" s="208" t="s">
        <v>161</v>
      </c>
      <c r="E119" s="209"/>
      <c r="F119" s="209"/>
      <c r="G119" s="209"/>
      <c r="H119" s="209"/>
      <c r="I119" s="209"/>
      <c r="J119" s="210">
        <f>J419</f>
        <v>0</v>
      </c>
      <c r="K119" s="132"/>
      <c r="L119" s="21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201"/>
      <c r="C120" s="202"/>
      <c r="D120" s="203" t="s">
        <v>162</v>
      </c>
      <c r="E120" s="204"/>
      <c r="F120" s="204"/>
      <c r="G120" s="204"/>
      <c r="H120" s="204"/>
      <c r="I120" s="204"/>
      <c r="J120" s="205">
        <f>J426</f>
        <v>0</v>
      </c>
      <c r="K120" s="202"/>
      <c r="L120" s="20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207"/>
      <c r="C121" s="132"/>
      <c r="D121" s="208" t="s">
        <v>163</v>
      </c>
      <c r="E121" s="209"/>
      <c r="F121" s="209"/>
      <c r="G121" s="209"/>
      <c r="H121" s="209"/>
      <c r="I121" s="209"/>
      <c r="J121" s="210">
        <f>J427</f>
        <v>0</v>
      </c>
      <c r="K121" s="132"/>
      <c r="L121" s="21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7"/>
      <c r="C122" s="132"/>
      <c r="D122" s="208" t="s">
        <v>164</v>
      </c>
      <c r="E122" s="209"/>
      <c r="F122" s="209"/>
      <c r="G122" s="209"/>
      <c r="H122" s="209"/>
      <c r="I122" s="209"/>
      <c r="J122" s="210">
        <f>J448</f>
        <v>0</v>
      </c>
      <c r="K122" s="132"/>
      <c r="L122" s="21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1"/>
      <c r="C123" s="202"/>
      <c r="D123" s="203" t="s">
        <v>165</v>
      </c>
      <c r="E123" s="204"/>
      <c r="F123" s="204"/>
      <c r="G123" s="204"/>
      <c r="H123" s="204"/>
      <c r="I123" s="204"/>
      <c r="J123" s="205">
        <f>J468</f>
        <v>0</v>
      </c>
      <c r="K123" s="202"/>
      <c r="L123" s="20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201"/>
      <c r="C124" s="202"/>
      <c r="D124" s="203" t="s">
        <v>166</v>
      </c>
      <c r="E124" s="204"/>
      <c r="F124" s="204"/>
      <c r="G124" s="204"/>
      <c r="H124" s="204"/>
      <c r="I124" s="204"/>
      <c r="J124" s="205">
        <f>J477</f>
        <v>0</v>
      </c>
      <c r="K124" s="202"/>
      <c r="L124" s="20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9.28" customHeight="1">
      <c r="A127" s="37"/>
      <c r="B127" s="38"/>
      <c r="C127" s="200" t="s">
        <v>167</v>
      </c>
      <c r="D127" s="39"/>
      <c r="E127" s="39"/>
      <c r="F127" s="39"/>
      <c r="G127" s="39"/>
      <c r="H127" s="39"/>
      <c r="I127" s="39"/>
      <c r="J127" s="212">
        <f>ROUND(J128 + J129 + J130 + J131 + J132 + J133,2)</f>
        <v>0</v>
      </c>
      <c r="K127" s="39"/>
      <c r="L127" s="62"/>
      <c r="N127" s="213" t="s">
        <v>39</v>
      </c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8" customHeight="1">
      <c r="A128" s="37"/>
      <c r="B128" s="38"/>
      <c r="C128" s="39"/>
      <c r="D128" s="151" t="s">
        <v>168</v>
      </c>
      <c r="E128" s="146"/>
      <c r="F128" s="146"/>
      <c r="G128" s="39"/>
      <c r="H128" s="39"/>
      <c r="I128" s="39"/>
      <c r="J128" s="147">
        <v>0</v>
      </c>
      <c r="K128" s="39"/>
      <c r="L128" s="214"/>
      <c r="M128" s="215"/>
      <c r="N128" s="216" t="s">
        <v>40</v>
      </c>
      <c r="O128" s="215"/>
      <c r="P128" s="215"/>
      <c r="Q128" s="215"/>
      <c r="R128" s="215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8" t="s">
        <v>118</v>
      </c>
      <c r="AZ128" s="215"/>
      <c r="BA128" s="215"/>
      <c r="BB128" s="215"/>
      <c r="BC128" s="215"/>
      <c r="BD128" s="215"/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18" t="s">
        <v>82</v>
      </c>
      <c r="BK128" s="215"/>
      <c r="BL128" s="215"/>
      <c r="BM128" s="215"/>
    </row>
    <row r="129" s="2" customFormat="1" ht="18" customHeight="1">
      <c r="A129" s="37"/>
      <c r="B129" s="38"/>
      <c r="C129" s="39"/>
      <c r="D129" s="151" t="s">
        <v>169</v>
      </c>
      <c r="E129" s="146"/>
      <c r="F129" s="146"/>
      <c r="G129" s="39"/>
      <c r="H129" s="39"/>
      <c r="I129" s="39"/>
      <c r="J129" s="147">
        <v>0</v>
      </c>
      <c r="K129" s="39"/>
      <c r="L129" s="214"/>
      <c r="M129" s="215"/>
      <c r="N129" s="216" t="s">
        <v>40</v>
      </c>
      <c r="O129" s="215"/>
      <c r="P129" s="215"/>
      <c r="Q129" s="215"/>
      <c r="R129" s="215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8" t="s">
        <v>118</v>
      </c>
      <c r="AZ129" s="215"/>
      <c r="BA129" s="215"/>
      <c r="BB129" s="215"/>
      <c r="BC129" s="215"/>
      <c r="BD129" s="215"/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18" t="s">
        <v>82</v>
      </c>
      <c r="BK129" s="215"/>
      <c r="BL129" s="215"/>
      <c r="BM129" s="215"/>
    </row>
    <row r="130" s="2" customFormat="1" ht="18" customHeight="1">
      <c r="A130" s="37"/>
      <c r="B130" s="38"/>
      <c r="C130" s="39"/>
      <c r="D130" s="151" t="s">
        <v>170</v>
      </c>
      <c r="E130" s="146"/>
      <c r="F130" s="146"/>
      <c r="G130" s="39"/>
      <c r="H130" s="39"/>
      <c r="I130" s="39"/>
      <c r="J130" s="147">
        <v>0</v>
      </c>
      <c r="K130" s="39"/>
      <c r="L130" s="214"/>
      <c r="M130" s="215"/>
      <c r="N130" s="216" t="s">
        <v>40</v>
      </c>
      <c r="O130" s="215"/>
      <c r="P130" s="215"/>
      <c r="Q130" s="215"/>
      <c r="R130" s="215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8" t="s">
        <v>118</v>
      </c>
      <c r="AZ130" s="215"/>
      <c r="BA130" s="215"/>
      <c r="BB130" s="215"/>
      <c r="BC130" s="215"/>
      <c r="BD130" s="215"/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18" t="s">
        <v>82</v>
      </c>
      <c r="BK130" s="215"/>
      <c r="BL130" s="215"/>
      <c r="BM130" s="215"/>
    </row>
    <row r="131" s="2" customFormat="1" ht="18" customHeight="1">
      <c r="A131" s="37"/>
      <c r="B131" s="38"/>
      <c r="C131" s="39"/>
      <c r="D131" s="151" t="s">
        <v>171</v>
      </c>
      <c r="E131" s="146"/>
      <c r="F131" s="146"/>
      <c r="G131" s="39"/>
      <c r="H131" s="39"/>
      <c r="I131" s="39"/>
      <c r="J131" s="147">
        <v>0</v>
      </c>
      <c r="K131" s="39"/>
      <c r="L131" s="214"/>
      <c r="M131" s="215"/>
      <c r="N131" s="216" t="s">
        <v>40</v>
      </c>
      <c r="O131" s="215"/>
      <c r="P131" s="215"/>
      <c r="Q131" s="215"/>
      <c r="R131" s="215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8" t="s">
        <v>118</v>
      </c>
      <c r="AZ131" s="215"/>
      <c r="BA131" s="215"/>
      <c r="BB131" s="215"/>
      <c r="BC131" s="215"/>
      <c r="BD131" s="215"/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18" t="s">
        <v>82</v>
      </c>
      <c r="BK131" s="215"/>
      <c r="BL131" s="215"/>
      <c r="BM131" s="215"/>
    </row>
    <row r="132" s="2" customFormat="1" ht="18" customHeight="1">
      <c r="A132" s="37"/>
      <c r="B132" s="38"/>
      <c r="C132" s="39"/>
      <c r="D132" s="151" t="s">
        <v>172</v>
      </c>
      <c r="E132" s="146"/>
      <c r="F132" s="146"/>
      <c r="G132" s="39"/>
      <c r="H132" s="39"/>
      <c r="I132" s="39"/>
      <c r="J132" s="147">
        <v>0</v>
      </c>
      <c r="K132" s="39"/>
      <c r="L132" s="214"/>
      <c r="M132" s="215"/>
      <c r="N132" s="216" t="s">
        <v>40</v>
      </c>
      <c r="O132" s="215"/>
      <c r="P132" s="215"/>
      <c r="Q132" s="215"/>
      <c r="R132" s="215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8" t="s">
        <v>118</v>
      </c>
      <c r="AZ132" s="215"/>
      <c r="BA132" s="215"/>
      <c r="BB132" s="215"/>
      <c r="BC132" s="215"/>
      <c r="BD132" s="215"/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18" t="s">
        <v>82</v>
      </c>
      <c r="BK132" s="215"/>
      <c r="BL132" s="215"/>
      <c r="BM132" s="215"/>
    </row>
    <row r="133" s="2" customFormat="1" ht="18" customHeight="1">
      <c r="A133" s="37"/>
      <c r="B133" s="38"/>
      <c r="C133" s="39"/>
      <c r="D133" s="146" t="s">
        <v>173</v>
      </c>
      <c r="E133" s="39"/>
      <c r="F133" s="39"/>
      <c r="G133" s="39"/>
      <c r="H133" s="39"/>
      <c r="I133" s="39"/>
      <c r="J133" s="147">
        <f>ROUND(J32*T133,2)</f>
        <v>0</v>
      </c>
      <c r="K133" s="39"/>
      <c r="L133" s="214"/>
      <c r="M133" s="215"/>
      <c r="N133" s="216" t="s">
        <v>40</v>
      </c>
      <c r="O133" s="215"/>
      <c r="P133" s="215"/>
      <c r="Q133" s="215"/>
      <c r="R133" s="215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8" t="s">
        <v>174</v>
      </c>
      <c r="AZ133" s="215"/>
      <c r="BA133" s="215"/>
      <c r="BB133" s="215"/>
      <c r="BC133" s="215"/>
      <c r="BD133" s="215"/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18" t="s">
        <v>82</v>
      </c>
      <c r="BK133" s="215"/>
      <c r="BL133" s="215"/>
      <c r="BM133" s="215"/>
    </row>
    <row r="134" s="2" customForma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9.28" customHeight="1">
      <c r="A135" s="37"/>
      <c r="B135" s="38"/>
      <c r="C135" s="155" t="s">
        <v>129</v>
      </c>
      <c r="D135" s="156"/>
      <c r="E135" s="156"/>
      <c r="F135" s="156"/>
      <c r="G135" s="156"/>
      <c r="H135" s="156"/>
      <c r="I135" s="156"/>
      <c r="J135" s="157">
        <f>ROUND(J98+J127,2)</f>
        <v>0</v>
      </c>
      <c r="K135" s="156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40" s="2" customFormat="1" ht="6.96" customHeight="1">
      <c r="A140" s="37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24.96" customHeight="1">
      <c r="A141" s="37"/>
      <c r="B141" s="38"/>
      <c r="C141" s="20" t="s">
        <v>175</v>
      </c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6.96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2" customHeight="1">
      <c r="A143" s="37"/>
      <c r="B143" s="38"/>
      <c r="C143" s="29" t="s">
        <v>16</v>
      </c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6.5" customHeight="1">
      <c r="A144" s="37"/>
      <c r="B144" s="38"/>
      <c r="C144" s="39"/>
      <c r="D144" s="39"/>
      <c r="E144" s="197" t="str">
        <f>E7</f>
        <v>Rekonstrukce tepelných zdrojů Trnovany u Litoměřic</v>
      </c>
      <c r="F144" s="29"/>
      <c r="G144" s="29"/>
      <c r="H144" s="2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1" customFormat="1" ht="12" customHeight="1">
      <c r="B145" s="18"/>
      <c r="C145" s="29" t="s">
        <v>131</v>
      </c>
      <c r="D145" s="19"/>
      <c r="E145" s="19"/>
      <c r="F145" s="19"/>
      <c r="G145" s="19"/>
      <c r="H145" s="19"/>
      <c r="I145" s="19"/>
      <c r="J145" s="19"/>
      <c r="K145" s="19"/>
      <c r="L145" s="17"/>
    </row>
    <row r="146" s="2" customFormat="1" ht="16.5" customHeight="1">
      <c r="A146" s="37"/>
      <c r="B146" s="38"/>
      <c r="C146" s="39"/>
      <c r="D146" s="39"/>
      <c r="E146" s="197" t="s">
        <v>132</v>
      </c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29" t="s">
        <v>133</v>
      </c>
      <c r="D147" s="39"/>
      <c r="E147" s="39"/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6.5" customHeight="1">
      <c r="A148" s="37"/>
      <c r="B148" s="38"/>
      <c r="C148" s="39"/>
      <c r="D148" s="39"/>
      <c r="E148" s="75" t="str">
        <f>E11</f>
        <v>SO 01A - Kotelna</v>
      </c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6.96" customHeight="1">
      <c r="A149" s="37"/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2" customHeight="1">
      <c r="A150" s="37"/>
      <c r="B150" s="38"/>
      <c r="C150" s="29" t="s">
        <v>20</v>
      </c>
      <c r="D150" s="39"/>
      <c r="E150" s="39"/>
      <c r="F150" s="24" t="str">
        <f>F14</f>
        <v xml:space="preserve"> </v>
      </c>
      <c r="G150" s="39"/>
      <c r="H150" s="39"/>
      <c r="I150" s="29" t="s">
        <v>22</v>
      </c>
      <c r="J150" s="78" t="str">
        <f>IF(J14="","",J14)</f>
        <v>3. 4. 2023</v>
      </c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6.96" customHeight="1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15.15" customHeight="1">
      <c r="A152" s="37"/>
      <c r="B152" s="38"/>
      <c r="C152" s="29" t="s">
        <v>24</v>
      </c>
      <c r="D152" s="39"/>
      <c r="E152" s="39"/>
      <c r="F152" s="24" t="str">
        <f>E17</f>
        <v xml:space="preserve"> </v>
      </c>
      <c r="G152" s="39"/>
      <c r="H152" s="39"/>
      <c r="I152" s="29" t="s">
        <v>29</v>
      </c>
      <c r="J152" s="33" t="str">
        <f>E23</f>
        <v xml:space="preserve"> </v>
      </c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5.15" customHeight="1">
      <c r="A153" s="37"/>
      <c r="B153" s="38"/>
      <c r="C153" s="29" t="s">
        <v>27</v>
      </c>
      <c r="D153" s="39"/>
      <c r="E153" s="39"/>
      <c r="F153" s="24" t="str">
        <f>IF(E20="","",E20)</f>
        <v>Vyplň údaj</v>
      </c>
      <c r="G153" s="39"/>
      <c r="H153" s="39"/>
      <c r="I153" s="29" t="s">
        <v>31</v>
      </c>
      <c r="J153" s="33" t="str">
        <f>E26</f>
        <v xml:space="preserve"> </v>
      </c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10.32" customHeight="1">
      <c r="A154" s="37"/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11" customFormat="1" ht="29.28" customHeight="1">
      <c r="A155" s="220"/>
      <c r="B155" s="221"/>
      <c r="C155" s="222" t="s">
        <v>176</v>
      </c>
      <c r="D155" s="223" t="s">
        <v>60</v>
      </c>
      <c r="E155" s="223" t="s">
        <v>56</v>
      </c>
      <c r="F155" s="223" t="s">
        <v>57</v>
      </c>
      <c r="G155" s="223" t="s">
        <v>177</v>
      </c>
      <c r="H155" s="223" t="s">
        <v>178</v>
      </c>
      <c r="I155" s="223" t="s">
        <v>179</v>
      </c>
      <c r="J155" s="224" t="s">
        <v>138</v>
      </c>
      <c r="K155" s="225" t="s">
        <v>180</v>
      </c>
      <c r="L155" s="226"/>
      <c r="M155" s="99" t="s">
        <v>1</v>
      </c>
      <c r="N155" s="100" t="s">
        <v>39</v>
      </c>
      <c r="O155" s="100" t="s">
        <v>181</v>
      </c>
      <c r="P155" s="100" t="s">
        <v>182</v>
      </c>
      <c r="Q155" s="100" t="s">
        <v>183</v>
      </c>
      <c r="R155" s="100" t="s">
        <v>184</v>
      </c>
      <c r="S155" s="100" t="s">
        <v>185</v>
      </c>
      <c r="T155" s="101" t="s">
        <v>186</v>
      </c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</row>
    <row r="156" s="2" customFormat="1" ht="22.8" customHeight="1">
      <c r="A156" s="37"/>
      <c r="B156" s="38"/>
      <c r="C156" s="106" t="s">
        <v>187</v>
      </c>
      <c r="D156" s="39"/>
      <c r="E156" s="39"/>
      <c r="F156" s="39"/>
      <c r="G156" s="39"/>
      <c r="H156" s="39"/>
      <c r="I156" s="39"/>
      <c r="J156" s="227">
        <f>BK156</f>
        <v>0</v>
      </c>
      <c r="K156" s="39"/>
      <c r="L156" s="40"/>
      <c r="M156" s="102"/>
      <c r="N156" s="228"/>
      <c r="O156" s="103"/>
      <c r="P156" s="229">
        <f>P157+P180+P426+P468+P477</f>
        <v>0</v>
      </c>
      <c r="Q156" s="103"/>
      <c r="R156" s="229">
        <f>R157+R180+R426+R468+R477</f>
        <v>0.0053299999999999997</v>
      </c>
      <c r="S156" s="103"/>
      <c r="T156" s="230">
        <f>T157+T180+T426+T468+T477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4" t="s">
        <v>74</v>
      </c>
      <c r="AU156" s="14" t="s">
        <v>140</v>
      </c>
      <c r="BK156" s="231">
        <f>BK157+BK180+BK426+BK468+BK477</f>
        <v>0</v>
      </c>
    </row>
    <row r="157" s="12" customFormat="1" ht="25.92" customHeight="1">
      <c r="A157" s="12"/>
      <c r="B157" s="232"/>
      <c r="C157" s="233"/>
      <c r="D157" s="234" t="s">
        <v>74</v>
      </c>
      <c r="E157" s="235" t="s">
        <v>188</v>
      </c>
      <c r="F157" s="235" t="s">
        <v>189</v>
      </c>
      <c r="G157" s="233"/>
      <c r="H157" s="233"/>
      <c r="I157" s="236"/>
      <c r="J157" s="237">
        <f>BK157</f>
        <v>0</v>
      </c>
      <c r="K157" s="233"/>
      <c r="L157" s="238"/>
      <c r="M157" s="239"/>
      <c r="N157" s="240"/>
      <c r="O157" s="240"/>
      <c r="P157" s="241">
        <f>P158+P160+P162+P169+P177</f>
        <v>0</v>
      </c>
      <c r="Q157" s="240"/>
      <c r="R157" s="241">
        <f>R158+R160+R162+R169+R177</f>
        <v>0.0053299999999999997</v>
      </c>
      <c r="S157" s="240"/>
      <c r="T157" s="242">
        <f>T158+T160+T162+T169+T177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3" t="s">
        <v>82</v>
      </c>
      <c r="AT157" s="244" t="s">
        <v>74</v>
      </c>
      <c r="AU157" s="244" t="s">
        <v>75</v>
      </c>
      <c r="AY157" s="243" t="s">
        <v>190</v>
      </c>
      <c r="BK157" s="245">
        <f>BK158+BK160+BK162+BK169+BK177</f>
        <v>0</v>
      </c>
    </row>
    <row r="158" s="12" customFormat="1" ht="22.8" customHeight="1">
      <c r="A158" s="12"/>
      <c r="B158" s="232"/>
      <c r="C158" s="233"/>
      <c r="D158" s="234" t="s">
        <v>74</v>
      </c>
      <c r="E158" s="246" t="s">
        <v>191</v>
      </c>
      <c r="F158" s="246" t="s">
        <v>192</v>
      </c>
      <c r="G158" s="233"/>
      <c r="H158" s="233"/>
      <c r="I158" s="236"/>
      <c r="J158" s="247">
        <f>BK158</f>
        <v>0</v>
      </c>
      <c r="K158" s="233"/>
      <c r="L158" s="238"/>
      <c r="M158" s="239"/>
      <c r="N158" s="240"/>
      <c r="O158" s="240"/>
      <c r="P158" s="241">
        <f>P159</f>
        <v>0</v>
      </c>
      <c r="Q158" s="240"/>
      <c r="R158" s="241">
        <f>R159</f>
        <v>0</v>
      </c>
      <c r="S158" s="240"/>
      <c r="T158" s="24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3" t="s">
        <v>82</v>
      </c>
      <c r="AT158" s="244" t="s">
        <v>74</v>
      </c>
      <c r="AU158" s="244" t="s">
        <v>82</v>
      </c>
      <c r="AY158" s="243" t="s">
        <v>190</v>
      </c>
      <c r="BK158" s="245">
        <f>BK159</f>
        <v>0</v>
      </c>
    </row>
    <row r="159" s="2" customFormat="1" ht="37.8" customHeight="1">
      <c r="A159" s="37"/>
      <c r="B159" s="38"/>
      <c r="C159" s="248" t="s">
        <v>82</v>
      </c>
      <c r="D159" s="248" t="s">
        <v>193</v>
      </c>
      <c r="E159" s="249" t="s">
        <v>194</v>
      </c>
      <c r="F159" s="250" t="s">
        <v>195</v>
      </c>
      <c r="G159" s="251" t="s">
        <v>196</v>
      </c>
      <c r="H159" s="252">
        <v>3</v>
      </c>
      <c r="I159" s="253"/>
      <c r="J159" s="254">
        <f>ROUND(I159*H159,2)</f>
        <v>0</v>
      </c>
      <c r="K159" s="255"/>
      <c r="L159" s="40"/>
      <c r="M159" s="256" t="s">
        <v>1</v>
      </c>
      <c r="N159" s="257" t="s">
        <v>40</v>
      </c>
      <c r="O159" s="90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197</v>
      </c>
      <c r="AT159" s="260" t="s">
        <v>193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197</v>
      </c>
      <c r="BM159" s="260" t="s">
        <v>84</v>
      </c>
    </row>
    <row r="160" s="12" customFormat="1" ht="22.8" customHeight="1">
      <c r="A160" s="12"/>
      <c r="B160" s="232"/>
      <c r="C160" s="233"/>
      <c r="D160" s="234" t="s">
        <v>74</v>
      </c>
      <c r="E160" s="246" t="s">
        <v>198</v>
      </c>
      <c r="F160" s="246" t="s">
        <v>199</v>
      </c>
      <c r="G160" s="233"/>
      <c r="H160" s="233"/>
      <c r="I160" s="236"/>
      <c r="J160" s="247">
        <f>BK160</f>
        <v>0</v>
      </c>
      <c r="K160" s="233"/>
      <c r="L160" s="238"/>
      <c r="M160" s="239"/>
      <c r="N160" s="240"/>
      <c r="O160" s="240"/>
      <c r="P160" s="241">
        <f>P161</f>
        <v>0</v>
      </c>
      <c r="Q160" s="240"/>
      <c r="R160" s="241">
        <f>R161</f>
        <v>0</v>
      </c>
      <c r="S160" s="240"/>
      <c r="T160" s="24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3" t="s">
        <v>82</v>
      </c>
      <c r="AT160" s="244" t="s">
        <v>74</v>
      </c>
      <c r="AU160" s="244" t="s">
        <v>82</v>
      </c>
      <c r="AY160" s="243" t="s">
        <v>190</v>
      </c>
      <c r="BK160" s="245">
        <f>BK161</f>
        <v>0</v>
      </c>
    </row>
    <row r="161" s="2" customFormat="1" ht="33" customHeight="1">
      <c r="A161" s="37"/>
      <c r="B161" s="38"/>
      <c r="C161" s="248" t="s">
        <v>84</v>
      </c>
      <c r="D161" s="248" t="s">
        <v>193</v>
      </c>
      <c r="E161" s="249" t="s">
        <v>200</v>
      </c>
      <c r="F161" s="250" t="s">
        <v>201</v>
      </c>
      <c r="G161" s="251" t="s">
        <v>202</v>
      </c>
      <c r="H161" s="252">
        <v>5.5</v>
      </c>
      <c r="I161" s="253"/>
      <c r="J161" s="254">
        <f>ROUND(I161*H161,2)</f>
        <v>0</v>
      </c>
      <c r="K161" s="255"/>
      <c r="L161" s="40"/>
      <c r="M161" s="256" t="s">
        <v>1</v>
      </c>
      <c r="N161" s="257" t="s">
        <v>40</v>
      </c>
      <c r="O161" s="90"/>
      <c r="P161" s="258">
        <f>O161*H161</f>
        <v>0</v>
      </c>
      <c r="Q161" s="258">
        <v>0</v>
      </c>
      <c r="R161" s="258">
        <f>Q161*H161</f>
        <v>0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197</v>
      </c>
      <c r="AT161" s="260" t="s">
        <v>193</v>
      </c>
      <c r="AU161" s="260" t="s">
        <v>84</v>
      </c>
      <c r="AY161" s="14" t="s">
        <v>190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82</v>
      </c>
      <c r="BK161" s="150">
        <f>ROUND(I161*H161,2)</f>
        <v>0</v>
      </c>
      <c r="BL161" s="14" t="s">
        <v>197</v>
      </c>
      <c r="BM161" s="260" t="s">
        <v>197</v>
      </c>
    </row>
    <row r="162" s="12" customFormat="1" ht="22.8" customHeight="1">
      <c r="A162" s="12"/>
      <c r="B162" s="232"/>
      <c r="C162" s="233"/>
      <c r="D162" s="234" t="s">
        <v>74</v>
      </c>
      <c r="E162" s="246" t="s">
        <v>203</v>
      </c>
      <c r="F162" s="246" t="s">
        <v>204</v>
      </c>
      <c r="G162" s="233"/>
      <c r="H162" s="233"/>
      <c r="I162" s="236"/>
      <c r="J162" s="247">
        <f>BK162</f>
        <v>0</v>
      </c>
      <c r="K162" s="233"/>
      <c r="L162" s="238"/>
      <c r="M162" s="239"/>
      <c r="N162" s="240"/>
      <c r="O162" s="240"/>
      <c r="P162" s="241">
        <f>SUM(P163:P168)</f>
        <v>0</v>
      </c>
      <c r="Q162" s="240"/>
      <c r="R162" s="241">
        <f>SUM(R163:R168)</f>
        <v>0.0053299999999999997</v>
      </c>
      <c r="S162" s="240"/>
      <c r="T162" s="24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3" t="s">
        <v>82</v>
      </c>
      <c r="AT162" s="244" t="s">
        <v>74</v>
      </c>
      <c r="AU162" s="244" t="s">
        <v>82</v>
      </c>
      <c r="AY162" s="243" t="s">
        <v>190</v>
      </c>
      <c r="BK162" s="245">
        <f>SUM(BK163:BK168)</f>
        <v>0</v>
      </c>
    </row>
    <row r="163" s="2" customFormat="1" ht="33" customHeight="1">
      <c r="A163" s="37"/>
      <c r="B163" s="38"/>
      <c r="C163" s="248" t="s">
        <v>191</v>
      </c>
      <c r="D163" s="248" t="s">
        <v>193</v>
      </c>
      <c r="E163" s="249" t="s">
        <v>205</v>
      </c>
      <c r="F163" s="250" t="s">
        <v>206</v>
      </c>
      <c r="G163" s="251" t="s">
        <v>202</v>
      </c>
      <c r="H163" s="252">
        <v>55</v>
      </c>
      <c r="I163" s="253"/>
      <c r="J163" s="254">
        <f>ROUND(I163*H163,2)</f>
        <v>0</v>
      </c>
      <c r="K163" s="255"/>
      <c r="L163" s="40"/>
      <c r="M163" s="256" t="s">
        <v>1</v>
      </c>
      <c r="N163" s="257" t="s">
        <v>40</v>
      </c>
      <c r="O163" s="90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197</v>
      </c>
      <c r="AT163" s="260" t="s">
        <v>193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197</v>
      </c>
      <c r="BM163" s="260" t="s">
        <v>198</v>
      </c>
    </row>
    <row r="164" s="2" customFormat="1" ht="24.15" customHeight="1">
      <c r="A164" s="37"/>
      <c r="B164" s="38"/>
      <c r="C164" s="248" t="s">
        <v>197</v>
      </c>
      <c r="D164" s="248" t="s">
        <v>193</v>
      </c>
      <c r="E164" s="249" t="s">
        <v>207</v>
      </c>
      <c r="F164" s="250" t="s">
        <v>208</v>
      </c>
      <c r="G164" s="251" t="s">
        <v>202</v>
      </c>
      <c r="H164" s="252">
        <v>55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197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197</v>
      </c>
      <c r="BM164" s="260" t="s">
        <v>209</v>
      </c>
    </row>
    <row r="165" s="2" customFormat="1" ht="16.5" customHeight="1">
      <c r="A165" s="37"/>
      <c r="B165" s="38"/>
      <c r="C165" s="248" t="s">
        <v>210</v>
      </c>
      <c r="D165" s="248" t="s">
        <v>193</v>
      </c>
      <c r="E165" s="249" t="s">
        <v>211</v>
      </c>
      <c r="F165" s="250" t="s">
        <v>212</v>
      </c>
      <c r="G165" s="251" t="s">
        <v>196</v>
      </c>
      <c r="H165" s="252">
        <v>1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197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197</v>
      </c>
      <c r="BM165" s="260" t="s">
        <v>213</v>
      </c>
    </row>
    <row r="166" s="2" customFormat="1" ht="16.5" customHeight="1">
      <c r="A166" s="37"/>
      <c r="B166" s="38"/>
      <c r="C166" s="248" t="s">
        <v>198</v>
      </c>
      <c r="D166" s="248" t="s">
        <v>193</v>
      </c>
      <c r="E166" s="249" t="s">
        <v>214</v>
      </c>
      <c r="F166" s="250" t="s">
        <v>215</v>
      </c>
      <c r="G166" s="251" t="s">
        <v>196</v>
      </c>
      <c r="H166" s="252">
        <v>1</v>
      </c>
      <c r="I166" s="253"/>
      <c r="J166" s="254">
        <f>ROUND(I166*H166,2)</f>
        <v>0</v>
      </c>
      <c r="K166" s="255"/>
      <c r="L166" s="40"/>
      <c r="M166" s="256" t="s">
        <v>1</v>
      </c>
      <c r="N166" s="257" t="s">
        <v>40</v>
      </c>
      <c r="O166" s="90"/>
      <c r="P166" s="258">
        <f>O166*H166</f>
        <v>0</v>
      </c>
      <c r="Q166" s="258">
        <v>0.00018000000000000001</v>
      </c>
      <c r="R166" s="258">
        <f>Q166*H166</f>
        <v>0.00018000000000000001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197</v>
      </c>
      <c r="AT166" s="260" t="s">
        <v>193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197</v>
      </c>
      <c r="BM166" s="260" t="s">
        <v>216</v>
      </c>
    </row>
    <row r="167" s="2" customFormat="1" ht="16.5" customHeight="1">
      <c r="A167" s="37"/>
      <c r="B167" s="38"/>
      <c r="C167" s="261" t="s">
        <v>217</v>
      </c>
      <c r="D167" s="261" t="s">
        <v>218</v>
      </c>
      <c r="E167" s="262" t="s">
        <v>219</v>
      </c>
      <c r="F167" s="263" t="s">
        <v>220</v>
      </c>
      <c r="G167" s="264" t="s">
        <v>196</v>
      </c>
      <c r="H167" s="265">
        <v>1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40</v>
      </c>
      <c r="O167" s="90"/>
      <c r="P167" s="258">
        <f>O167*H167</f>
        <v>0</v>
      </c>
      <c r="Q167" s="258">
        <v>0.0050000000000000001</v>
      </c>
      <c r="R167" s="258">
        <f>Q167*H167</f>
        <v>0.0050000000000000001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209</v>
      </c>
      <c r="AT167" s="260" t="s">
        <v>218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197</v>
      </c>
      <c r="BM167" s="260" t="s">
        <v>221</v>
      </c>
    </row>
    <row r="168" s="2" customFormat="1" ht="16.5" customHeight="1">
      <c r="A168" s="37"/>
      <c r="B168" s="38"/>
      <c r="C168" s="261" t="s">
        <v>209</v>
      </c>
      <c r="D168" s="261" t="s">
        <v>218</v>
      </c>
      <c r="E168" s="262" t="s">
        <v>222</v>
      </c>
      <c r="F168" s="263" t="s">
        <v>223</v>
      </c>
      <c r="G168" s="264" t="s">
        <v>196</v>
      </c>
      <c r="H168" s="265">
        <v>1</v>
      </c>
      <c r="I168" s="266"/>
      <c r="J168" s="267">
        <f>ROUND(I168*H168,2)</f>
        <v>0</v>
      </c>
      <c r="K168" s="268"/>
      <c r="L168" s="269"/>
      <c r="M168" s="270" t="s">
        <v>1</v>
      </c>
      <c r="N168" s="271" t="s">
        <v>40</v>
      </c>
      <c r="O168" s="90"/>
      <c r="P168" s="258">
        <f>O168*H168</f>
        <v>0</v>
      </c>
      <c r="Q168" s="258">
        <v>0.00014999999999999999</v>
      </c>
      <c r="R168" s="258">
        <f>Q168*H168</f>
        <v>0.00014999999999999999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209</v>
      </c>
      <c r="AT168" s="260" t="s">
        <v>218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197</v>
      </c>
      <c r="BM168" s="260" t="s">
        <v>224</v>
      </c>
    </row>
    <row r="169" s="12" customFormat="1" ht="22.8" customHeight="1">
      <c r="A169" s="12"/>
      <c r="B169" s="232"/>
      <c r="C169" s="233"/>
      <c r="D169" s="234" t="s">
        <v>74</v>
      </c>
      <c r="E169" s="246" t="s">
        <v>225</v>
      </c>
      <c r="F169" s="246" t="s">
        <v>226</v>
      </c>
      <c r="G169" s="233"/>
      <c r="H169" s="233"/>
      <c r="I169" s="236"/>
      <c r="J169" s="247">
        <f>BK169</f>
        <v>0</v>
      </c>
      <c r="K169" s="233"/>
      <c r="L169" s="238"/>
      <c r="M169" s="239"/>
      <c r="N169" s="240"/>
      <c r="O169" s="240"/>
      <c r="P169" s="241">
        <f>SUM(P170:P176)</f>
        <v>0</v>
      </c>
      <c r="Q169" s="240"/>
      <c r="R169" s="241">
        <f>SUM(R170:R176)</f>
        <v>0</v>
      </c>
      <c r="S169" s="240"/>
      <c r="T169" s="242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3" t="s">
        <v>82</v>
      </c>
      <c r="AT169" s="244" t="s">
        <v>74</v>
      </c>
      <c r="AU169" s="244" t="s">
        <v>82</v>
      </c>
      <c r="AY169" s="243" t="s">
        <v>190</v>
      </c>
      <c r="BK169" s="245">
        <f>SUM(BK170:BK176)</f>
        <v>0</v>
      </c>
    </row>
    <row r="170" s="2" customFormat="1" ht="24.15" customHeight="1">
      <c r="A170" s="37"/>
      <c r="B170" s="38"/>
      <c r="C170" s="248" t="s">
        <v>203</v>
      </c>
      <c r="D170" s="248" t="s">
        <v>193</v>
      </c>
      <c r="E170" s="249" t="s">
        <v>227</v>
      </c>
      <c r="F170" s="250" t="s">
        <v>228</v>
      </c>
      <c r="G170" s="251" t="s">
        <v>229</v>
      </c>
      <c r="H170" s="252">
        <v>5.0289999999999999</v>
      </c>
      <c r="I170" s="253"/>
      <c r="J170" s="254">
        <f>ROUND(I170*H170,2)</f>
        <v>0</v>
      </c>
      <c r="K170" s="255"/>
      <c r="L170" s="40"/>
      <c r="M170" s="256" t="s">
        <v>1</v>
      </c>
      <c r="N170" s="257" t="s">
        <v>40</v>
      </c>
      <c r="O170" s="90"/>
      <c r="P170" s="258">
        <f>O170*H170</f>
        <v>0</v>
      </c>
      <c r="Q170" s="258">
        <v>0</v>
      </c>
      <c r="R170" s="258">
        <f>Q170*H170</f>
        <v>0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197</v>
      </c>
      <c r="AT170" s="260" t="s">
        <v>193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197</v>
      </c>
      <c r="BM170" s="260" t="s">
        <v>230</v>
      </c>
    </row>
    <row r="171" s="2" customFormat="1" ht="33" customHeight="1">
      <c r="A171" s="37"/>
      <c r="B171" s="38"/>
      <c r="C171" s="248" t="s">
        <v>213</v>
      </c>
      <c r="D171" s="248" t="s">
        <v>193</v>
      </c>
      <c r="E171" s="249" t="s">
        <v>231</v>
      </c>
      <c r="F171" s="250" t="s">
        <v>232</v>
      </c>
      <c r="G171" s="251" t="s">
        <v>229</v>
      </c>
      <c r="H171" s="252">
        <v>25.145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197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197</v>
      </c>
      <c r="BM171" s="260" t="s">
        <v>233</v>
      </c>
    </row>
    <row r="172" s="2" customFormat="1" ht="24.15" customHeight="1">
      <c r="A172" s="37"/>
      <c r="B172" s="38"/>
      <c r="C172" s="248" t="s">
        <v>234</v>
      </c>
      <c r="D172" s="248" t="s">
        <v>193</v>
      </c>
      <c r="E172" s="249" t="s">
        <v>235</v>
      </c>
      <c r="F172" s="250" t="s">
        <v>236</v>
      </c>
      <c r="G172" s="251" t="s">
        <v>229</v>
      </c>
      <c r="H172" s="252">
        <v>5.0289999999999999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197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197</v>
      </c>
      <c r="BM172" s="260" t="s">
        <v>237</v>
      </c>
    </row>
    <row r="173" s="2" customFormat="1" ht="24.15" customHeight="1">
      <c r="A173" s="37"/>
      <c r="B173" s="38"/>
      <c r="C173" s="248" t="s">
        <v>238</v>
      </c>
      <c r="D173" s="248" t="s">
        <v>193</v>
      </c>
      <c r="E173" s="249" t="s">
        <v>239</v>
      </c>
      <c r="F173" s="250" t="s">
        <v>240</v>
      </c>
      <c r="G173" s="251" t="s">
        <v>229</v>
      </c>
      <c r="H173" s="252">
        <v>150.87000000000001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197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197</v>
      </c>
      <c r="BM173" s="260" t="s">
        <v>241</v>
      </c>
    </row>
    <row r="174" s="2" customFormat="1" ht="37.8" customHeight="1">
      <c r="A174" s="37"/>
      <c r="B174" s="38"/>
      <c r="C174" s="248" t="s">
        <v>242</v>
      </c>
      <c r="D174" s="248" t="s">
        <v>193</v>
      </c>
      <c r="E174" s="249" t="s">
        <v>243</v>
      </c>
      <c r="F174" s="250" t="s">
        <v>244</v>
      </c>
      <c r="G174" s="251" t="s">
        <v>229</v>
      </c>
      <c r="H174" s="252">
        <v>1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197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197</v>
      </c>
      <c r="BM174" s="260" t="s">
        <v>245</v>
      </c>
    </row>
    <row r="175" s="2" customFormat="1" ht="33" customHeight="1">
      <c r="A175" s="37"/>
      <c r="B175" s="38"/>
      <c r="C175" s="248" t="s">
        <v>230</v>
      </c>
      <c r="D175" s="248" t="s">
        <v>193</v>
      </c>
      <c r="E175" s="249" t="s">
        <v>246</v>
      </c>
      <c r="F175" s="250" t="s">
        <v>247</v>
      </c>
      <c r="G175" s="251" t="s">
        <v>229</v>
      </c>
      <c r="H175" s="252">
        <v>0.23300000000000001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197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197</v>
      </c>
      <c r="BM175" s="260" t="s">
        <v>248</v>
      </c>
    </row>
    <row r="176" s="2" customFormat="1" ht="24.15" customHeight="1">
      <c r="A176" s="37"/>
      <c r="B176" s="38"/>
      <c r="C176" s="248" t="s">
        <v>8</v>
      </c>
      <c r="D176" s="248" t="s">
        <v>193</v>
      </c>
      <c r="E176" s="249" t="s">
        <v>249</v>
      </c>
      <c r="F176" s="250" t="s">
        <v>250</v>
      </c>
      <c r="G176" s="251" t="s">
        <v>229</v>
      </c>
      <c r="H176" s="252">
        <v>5.0289999999999999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197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197</v>
      </c>
      <c r="BM176" s="260" t="s">
        <v>251</v>
      </c>
    </row>
    <row r="177" s="12" customFormat="1" ht="22.8" customHeight="1">
      <c r="A177" s="12"/>
      <c r="B177" s="232"/>
      <c r="C177" s="233"/>
      <c r="D177" s="234" t="s">
        <v>74</v>
      </c>
      <c r="E177" s="246" t="s">
        <v>252</v>
      </c>
      <c r="F177" s="246" t="s">
        <v>253</v>
      </c>
      <c r="G177" s="233"/>
      <c r="H177" s="233"/>
      <c r="I177" s="236"/>
      <c r="J177" s="247">
        <f>BK177</f>
        <v>0</v>
      </c>
      <c r="K177" s="233"/>
      <c r="L177" s="238"/>
      <c r="M177" s="239"/>
      <c r="N177" s="240"/>
      <c r="O177" s="240"/>
      <c r="P177" s="241">
        <f>SUM(P178:P179)</f>
        <v>0</v>
      </c>
      <c r="Q177" s="240"/>
      <c r="R177" s="241">
        <f>SUM(R178:R179)</f>
        <v>0</v>
      </c>
      <c r="S177" s="240"/>
      <c r="T177" s="24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3" t="s">
        <v>82</v>
      </c>
      <c r="AT177" s="244" t="s">
        <v>74</v>
      </c>
      <c r="AU177" s="244" t="s">
        <v>82</v>
      </c>
      <c r="AY177" s="243" t="s">
        <v>190</v>
      </c>
      <c r="BK177" s="245">
        <f>SUM(BK178:BK179)</f>
        <v>0</v>
      </c>
    </row>
    <row r="178" s="2" customFormat="1" ht="16.5" customHeight="1">
      <c r="A178" s="37"/>
      <c r="B178" s="38"/>
      <c r="C178" s="248" t="s">
        <v>233</v>
      </c>
      <c r="D178" s="248" t="s">
        <v>193</v>
      </c>
      <c r="E178" s="249" t="s">
        <v>254</v>
      </c>
      <c r="F178" s="250" t="s">
        <v>255</v>
      </c>
      <c r="G178" s="251" t="s">
        <v>229</v>
      </c>
      <c r="H178" s="252">
        <v>2.7679999999999998</v>
      </c>
      <c r="I178" s="253"/>
      <c r="J178" s="254">
        <f>ROUND(I178*H178,2)</f>
        <v>0</v>
      </c>
      <c r="K178" s="255"/>
      <c r="L178" s="40"/>
      <c r="M178" s="256" t="s">
        <v>1</v>
      </c>
      <c r="N178" s="257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197</v>
      </c>
      <c r="AT178" s="260" t="s">
        <v>193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197</v>
      </c>
      <c r="BM178" s="260" t="s">
        <v>256</v>
      </c>
    </row>
    <row r="179" s="2" customFormat="1" ht="24.15" customHeight="1">
      <c r="A179" s="37"/>
      <c r="B179" s="38"/>
      <c r="C179" s="248" t="s">
        <v>257</v>
      </c>
      <c r="D179" s="248" t="s">
        <v>193</v>
      </c>
      <c r="E179" s="249" t="s">
        <v>258</v>
      </c>
      <c r="F179" s="250" t="s">
        <v>259</v>
      </c>
      <c r="G179" s="251" t="s">
        <v>229</v>
      </c>
      <c r="H179" s="252">
        <v>2.7679999999999998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197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197</v>
      </c>
      <c r="BM179" s="260" t="s">
        <v>260</v>
      </c>
    </row>
    <row r="180" s="12" customFormat="1" ht="25.92" customHeight="1">
      <c r="A180" s="12"/>
      <c r="B180" s="232"/>
      <c r="C180" s="233"/>
      <c r="D180" s="234" t="s">
        <v>74</v>
      </c>
      <c r="E180" s="235" t="s">
        <v>261</v>
      </c>
      <c r="F180" s="235" t="s">
        <v>262</v>
      </c>
      <c r="G180" s="233"/>
      <c r="H180" s="233"/>
      <c r="I180" s="236"/>
      <c r="J180" s="237">
        <f>BK180</f>
        <v>0</v>
      </c>
      <c r="K180" s="233"/>
      <c r="L180" s="238"/>
      <c r="M180" s="239"/>
      <c r="N180" s="240"/>
      <c r="O180" s="240"/>
      <c r="P180" s="241">
        <f>P181+P196+P202+P231+P260+P270+P305+P334+P351+P390+P399+P404+P410+P419</f>
        <v>0</v>
      </c>
      <c r="Q180" s="240"/>
      <c r="R180" s="241">
        <f>R181+R196+R202+R231+R260+R270+R305+R334+R351+R390+R399+R404+R410+R419</f>
        <v>0</v>
      </c>
      <c r="S180" s="240"/>
      <c r="T180" s="242">
        <f>T181+T196+T202+T231+T260+T270+T305+T334+T351+T390+T399+T404+T410+T419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3" t="s">
        <v>84</v>
      </c>
      <c r="AT180" s="244" t="s">
        <v>74</v>
      </c>
      <c r="AU180" s="244" t="s">
        <v>75</v>
      </c>
      <c r="AY180" s="243" t="s">
        <v>190</v>
      </c>
      <c r="BK180" s="245">
        <f>BK181+BK196+BK202+BK231+BK260+BK270+BK305+BK334+BK351+BK390+BK399+BK404+BK410+BK419</f>
        <v>0</v>
      </c>
    </row>
    <row r="181" s="12" customFormat="1" ht="22.8" customHeight="1">
      <c r="A181" s="12"/>
      <c r="B181" s="232"/>
      <c r="C181" s="233"/>
      <c r="D181" s="234" t="s">
        <v>74</v>
      </c>
      <c r="E181" s="246" t="s">
        <v>263</v>
      </c>
      <c r="F181" s="246" t="s">
        <v>264</v>
      </c>
      <c r="G181" s="233"/>
      <c r="H181" s="233"/>
      <c r="I181" s="236"/>
      <c r="J181" s="247">
        <f>BK181</f>
        <v>0</v>
      </c>
      <c r="K181" s="233"/>
      <c r="L181" s="238"/>
      <c r="M181" s="239"/>
      <c r="N181" s="240"/>
      <c r="O181" s="240"/>
      <c r="P181" s="241">
        <f>SUM(P182:P195)</f>
        <v>0</v>
      </c>
      <c r="Q181" s="240"/>
      <c r="R181" s="241">
        <f>SUM(R182:R195)</f>
        <v>0</v>
      </c>
      <c r="S181" s="240"/>
      <c r="T181" s="24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3" t="s">
        <v>84</v>
      </c>
      <c r="AT181" s="244" t="s">
        <v>74</v>
      </c>
      <c r="AU181" s="244" t="s">
        <v>82</v>
      </c>
      <c r="AY181" s="243" t="s">
        <v>190</v>
      </c>
      <c r="BK181" s="245">
        <f>SUM(BK182:BK195)</f>
        <v>0</v>
      </c>
    </row>
    <row r="182" s="2" customFormat="1" ht="33" customHeight="1">
      <c r="A182" s="37"/>
      <c r="B182" s="38"/>
      <c r="C182" s="248" t="s">
        <v>237</v>
      </c>
      <c r="D182" s="248" t="s">
        <v>193</v>
      </c>
      <c r="E182" s="249" t="s">
        <v>265</v>
      </c>
      <c r="F182" s="250" t="s">
        <v>266</v>
      </c>
      <c r="G182" s="251" t="s">
        <v>267</v>
      </c>
      <c r="H182" s="252">
        <v>8</v>
      </c>
      <c r="I182" s="253"/>
      <c r="J182" s="254">
        <f>ROUND(I182*H182,2)</f>
        <v>0</v>
      </c>
      <c r="K182" s="255"/>
      <c r="L182" s="40"/>
      <c r="M182" s="256" t="s">
        <v>1</v>
      </c>
      <c r="N182" s="257" t="s">
        <v>40</v>
      </c>
      <c r="O182" s="90"/>
      <c r="P182" s="258">
        <f>O182*H182</f>
        <v>0</v>
      </c>
      <c r="Q182" s="258">
        <v>0</v>
      </c>
      <c r="R182" s="258">
        <f>Q182*H182</f>
        <v>0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233</v>
      </c>
      <c r="AT182" s="260" t="s">
        <v>193</v>
      </c>
      <c r="AU182" s="260" t="s">
        <v>84</v>
      </c>
      <c r="AY182" s="14" t="s">
        <v>190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82</v>
      </c>
      <c r="BK182" s="150">
        <f>ROUND(I182*H182,2)</f>
        <v>0</v>
      </c>
      <c r="BL182" s="14" t="s">
        <v>233</v>
      </c>
      <c r="BM182" s="260" t="s">
        <v>268</v>
      </c>
    </row>
    <row r="183" s="2" customFormat="1" ht="33" customHeight="1">
      <c r="A183" s="37"/>
      <c r="B183" s="38"/>
      <c r="C183" s="248" t="s">
        <v>269</v>
      </c>
      <c r="D183" s="248" t="s">
        <v>193</v>
      </c>
      <c r="E183" s="249" t="s">
        <v>270</v>
      </c>
      <c r="F183" s="250" t="s">
        <v>271</v>
      </c>
      <c r="G183" s="251" t="s">
        <v>267</v>
      </c>
      <c r="H183" s="252">
        <v>15</v>
      </c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272</v>
      </c>
    </row>
    <row r="184" s="2" customFormat="1" ht="33" customHeight="1">
      <c r="A184" s="37"/>
      <c r="B184" s="38"/>
      <c r="C184" s="248" t="s">
        <v>241</v>
      </c>
      <c r="D184" s="248" t="s">
        <v>193</v>
      </c>
      <c r="E184" s="249" t="s">
        <v>273</v>
      </c>
      <c r="F184" s="250" t="s">
        <v>274</v>
      </c>
      <c r="G184" s="251" t="s">
        <v>267</v>
      </c>
      <c r="H184" s="252">
        <v>8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275</v>
      </c>
    </row>
    <row r="185" s="2" customFormat="1" ht="33" customHeight="1">
      <c r="A185" s="37"/>
      <c r="B185" s="38"/>
      <c r="C185" s="248" t="s">
        <v>7</v>
      </c>
      <c r="D185" s="248" t="s">
        <v>193</v>
      </c>
      <c r="E185" s="249" t="s">
        <v>276</v>
      </c>
      <c r="F185" s="250" t="s">
        <v>277</v>
      </c>
      <c r="G185" s="251" t="s">
        <v>267</v>
      </c>
      <c r="H185" s="252">
        <v>5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233</v>
      </c>
      <c r="AT185" s="260" t="s">
        <v>193</v>
      </c>
      <c r="AU185" s="260" t="s">
        <v>84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233</v>
      </c>
      <c r="BM185" s="260" t="s">
        <v>278</v>
      </c>
    </row>
    <row r="186" s="2" customFormat="1" ht="33" customHeight="1">
      <c r="A186" s="37"/>
      <c r="B186" s="38"/>
      <c r="C186" s="248" t="s">
        <v>245</v>
      </c>
      <c r="D186" s="248" t="s">
        <v>193</v>
      </c>
      <c r="E186" s="249" t="s">
        <v>279</v>
      </c>
      <c r="F186" s="250" t="s">
        <v>280</v>
      </c>
      <c r="G186" s="251" t="s">
        <v>267</v>
      </c>
      <c r="H186" s="252">
        <v>8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233</v>
      </c>
      <c r="AT186" s="260" t="s">
        <v>193</v>
      </c>
      <c r="AU186" s="260" t="s">
        <v>84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233</v>
      </c>
      <c r="BM186" s="260" t="s">
        <v>281</v>
      </c>
    </row>
    <row r="187" s="2" customFormat="1" ht="33" customHeight="1">
      <c r="A187" s="37"/>
      <c r="B187" s="38"/>
      <c r="C187" s="248" t="s">
        <v>282</v>
      </c>
      <c r="D187" s="248" t="s">
        <v>193</v>
      </c>
      <c r="E187" s="249" t="s">
        <v>283</v>
      </c>
      <c r="F187" s="250" t="s">
        <v>284</v>
      </c>
      <c r="G187" s="251" t="s">
        <v>267</v>
      </c>
      <c r="H187" s="252">
        <v>15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233</v>
      </c>
      <c r="AT187" s="260" t="s">
        <v>193</v>
      </c>
      <c r="AU187" s="260" t="s">
        <v>84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233</v>
      </c>
      <c r="BM187" s="260" t="s">
        <v>285</v>
      </c>
    </row>
    <row r="188" s="2" customFormat="1" ht="33" customHeight="1">
      <c r="A188" s="37"/>
      <c r="B188" s="38"/>
      <c r="C188" s="248" t="s">
        <v>248</v>
      </c>
      <c r="D188" s="248" t="s">
        <v>193</v>
      </c>
      <c r="E188" s="249" t="s">
        <v>286</v>
      </c>
      <c r="F188" s="250" t="s">
        <v>287</v>
      </c>
      <c r="G188" s="251" t="s">
        <v>267</v>
      </c>
      <c r="H188" s="252">
        <v>8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233</v>
      </c>
      <c r="AT188" s="260" t="s">
        <v>193</v>
      </c>
      <c r="AU188" s="260" t="s">
        <v>84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233</v>
      </c>
      <c r="BM188" s="260" t="s">
        <v>288</v>
      </c>
    </row>
    <row r="189" s="2" customFormat="1" ht="33" customHeight="1">
      <c r="A189" s="37"/>
      <c r="B189" s="38"/>
      <c r="C189" s="248" t="s">
        <v>289</v>
      </c>
      <c r="D189" s="248" t="s">
        <v>193</v>
      </c>
      <c r="E189" s="249" t="s">
        <v>290</v>
      </c>
      <c r="F189" s="250" t="s">
        <v>291</v>
      </c>
      <c r="G189" s="251" t="s">
        <v>267</v>
      </c>
      <c r="H189" s="252">
        <v>15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233</v>
      </c>
      <c r="AT189" s="260" t="s">
        <v>193</v>
      </c>
      <c r="AU189" s="260" t="s">
        <v>84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233</v>
      </c>
      <c r="BM189" s="260" t="s">
        <v>292</v>
      </c>
    </row>
    <row r="190" s="2" customFormat="1" ht="24.15" customHeight="1">
      <c r="A190" s="37"/>
      <c r="B190" s="38"/>
      <c r="C190" s="261" t="s">
        <v>251</v>
      </c>
      <c r="D190" s="261" t="s">
        <v>218</v>
      </c>
      <c r="E190" s="262" t="s">
        <v>293</v>
      </c>
      <c r="F190" s="263" t="s">
        <v>294</v>
      </c>
      <c r="G190" s="264" t="s">
        <v>267</v>
      </c>
      <c r="H190" s="265">
        <v>15.4</v>
      </c>
      <c r="I190" s="266"/>
      <c r="J190" s="267">
        <f>ROUND(I190*H190,2)</f>
        <v>0</v>
      </c>
      <c r="K190" s="268"/>
      <c r="L190" s="269"/>
      <c r="M190" s="270" t="s">
        <v>1</v>
      </c>
      <c r="N190" s="271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268</v>
      </c>
      <c r="AT190" s="260" t="s">
        <v>218</v>
      </c>
      <c r="AU190" s="260" t="s">
        <v>84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233</v>
      </c>
      <c r="BM190" s="260" t="s">
        <v>295</v>
      </c>
    </row>
    <row r="191" s="2" customFormat="1" ht="24.15" customHeight="1">
      <c r="A191" s="37"/>
      <c r="B191" s="38"/>
      <c r="C191" s="261" t="s">
        <v>296</v>
      </c>
      <c r="D191" s="261" t="s">
        <v>218</v>
      </c>
      <c r="E191" s="262" t="s">
        <v>297</v>
      </c>
      <c r="F191" s="263" t="s">
        <v>298</v>
      </c>
      <c r="G191" s="264" t="s">
        <v>267</v>
      </c>
      <c r="H191" s="265">
        <v>17.600000000000001</v>
      </c>
      <c r="I191" s="266"/>
      <c r="J191" s="267">
        <f>ROUND(I191*H191,2)</f>
        <v>0</v>
      </c>
      <c r="K191" s="268"/>
      <c r="L191" s="269"/>
      <c r="M191" s="270" t="s">
        <v>1</v>
      </c>
      <c r="N191" s="271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268</v>
      </c>
      <c r="AT191" s="260" t="s">
        <v>218</v>
      </c>
      <c r="AU191" s="260" t="s">
        <v>84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233</v>
      </c>
      <c r="BM191" s="260" t="s">
        <v>299</v>
      </c>
    </row>
    <row r="192" s="2" customFormat="1" ht="24.15" customHeight="1">
      <c r="A192" s="37"/>
      <c r="B192" s="38"/>
      <c r="C192" s="261" t="s">
        <v>256</v>
      </c>
      <c r="D192" s="261" t="s">
        <v>218</v>
      </c>
      <c r="E192" s="262" t="s">
        <v>300</v>
      </c>
      <c r="F192" s="263" t="s">
        <v>301</v>
      </c>
      <c r="G192" s="264" t="s">
        <v>267</v>
      </c>
      <c r="H192" s="265">
        <v>1.1000000000000001</v>
      </c>
      <c r="I192" s="266"/>
      <c r="J192" s="267">
        <f>ROUND(I192*H192,2)</f>
        <v>0</v>
      </c>
      <c r="K192" s="268"/>
      <c r="L192" s="269"/>
      <c r="M192" s="270" t="s">
        <v>1</v>
      </c>
      <c r="N192" s="271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268</v>
      </c>
      <c r="AT192" s="260" t="s">
        <v>218</v>
      </c>
      <c r="AU192" s="260" t="s">
        <v>84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233</v>
      </c>
      <c r="BM192" s="260" t="s">
        <v>302</v>
      </c>
    </row>
    <row r="193" s="2" customFormat="1" ht="24.15" customHeight="1">
      <c r="A193" s="37"/>
      <c r="B193" s="38"/>
      <c r="C193" s="261" t="s">
        <v>303</v>
      </c>
      <c r="D193" s="261" t="s">
        <v>218</v>
      </c>
      <c r="E193" s="262" t="s">
        <v>304</v>
      </c>
      <c r="F193" s="263" t="s">
        <v>305</v>
      </c>
      <c r="G193" s="264" t="s">
        <v>267</v>
      </c>
      <c r="H193" s="265">
        <v>16.5</v>
      </c>
      <c r="I193" s="266"/>
      <c r="J193" s="267">
        <f>ROUND(I193*H193,2)</f>
        <v>0</v>
      </c>
      <c r="K193" s="268"/>
      <c r="L193" s="269"/>
      <c r="M193" s="270" t="s">
        <v>1</v>
      </c>
      <c r="N193" s="271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268</v>
      </c>
      <c r="AT193" s="260" t="s">
        <v>218</v>
      </c>
      <c r="AU193" s="260" t="s">
        <v>84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233</v>
      </c>
      <c r="BM193" s="260" t="s">
        <v>306</v>
      </c>
    </row>
    <row r="194" s="2" customFormat="1" ht="24.15" customHeight="1">
      <c r="A194" s="37"/>
      <c r="B194" s="38"/>
      <c r="C194" s="248" t="s">
        <v>260</v>
      </c>
      <c r="D194" s="248" t="s">
        <v>193</v>
      </c>
      <c r="E194" s="249" t="s">
        <v>307</v>
      </c>
      <c r="F194" s="250" t="s">
        <v>308</v>
      </c>
      <c r="G194" s="251" t="s">
        <v>309</v>
      </c>
      <c r="H194" s="272"/>
      <c r="I194" s="253"/>
      <c r="J194" s="254">
        <f>ROUND(I194*H194,2)</f>
        <v>0</v>
      </c>
      <c r="K194" s="255"/>
      <c r="L194" s="40"/>
      <c r="M194" s="256" t="s">
        <v>1</v>
      </c>
      <c r="N194" s="257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233</v>
      </c>
      <c r="AT194" s="260" t="s">
        <v>193</v>
      </c>
      <c r="AU194" s="260" t="s">
        <v>84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233</v>
      </c>
      <c r="BM194" s="260" t="s">
        <v>310</v>
      </c>
    </row>
    <row r="195" s="2" customFormat="1" ht="24.15" customHeight="1">
      <c r="A195" s="37"/>
      <c r="B195" s="38"/>
      <c r="C195" s="248" t="s">
        <v>311</v>
      </c>
      <c r="D195" s="248" t="s">
        <v>193</v>
      </c>
      <c r="E195" s="249" t="s">
        <v>312</v>
      </c>
      <c r="F195" s="250" t="s">
        <v>313</v>
      </c>
      <c r="G195" s="251" t="s">
        <v>309</v>
      </c>
      <c r="H195" s="272"/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233</v>
      </c>
      <c r="AT195" s="260" t="s">
        <v>193</v>
      </c>
      <c r="AU195" s="260" t="s">
        <v>84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233</v>
      </c>
      <c r="BM195" s="260" t="s">
        <v>314</v>
      </c>
    </row>
    <row r="196" s="12" customFormat="1" ht="22.8" customHeight="1">
      <c r="A196" s="12"/>
      <c r="B196" s="232"/>
      <c r="C196" s="233"/>
      <c r="D196" s="234" t="s">
        <v>74</v>
      </c>
      <c r="E196" s="246" t="s">
        <v>315</v>
      </c>
      <c r="F196" s="246" t="s">
        <v>316</v>
      </c>
      <c r="G196" s="233"/>
      <c r="H196" s="233"/>
      <c r="I196" s="236"/>
      <c r="J196" s="247">
        <f>BK196</f>
        <v>0</v>
      </c>
      <c r="K196" s="233"/>
      <c r="L196" s="238"/>
      <c r="M196" s="239"/>
      <c r="N196" s="240"/>
      <c r="O196" s="240"/>
      <c r="P196" s="241">
        <f>SUM(P197:P201)</f>
        <v>0</v>
      </c>
      <c r="Q196" s="240"/>
      <c r="R196" s="241">
        <f>SUM(R197:R201)</f>
        <v>0</v>
      </c>
      <c r="S196" s="240"/>
      <c r="T196" s="242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3" t="s">
        <v>84</v>
      </c>
      <c r="AT196" s="244" t="s">
        <v>74</v>
      </c>
      <c r="AU196" s="244" t="s">
        <v>82</v>
      </c>
      <c r="AY196" s="243" t="s">
        <v>190</v>
      </c>
      <c r="BK196" s="245">
        <f>SUM(BK197:BK201)</f>
        <v>0</v>
      </c>
    </row>
    <row r="197" s="2" customFormat="1" ht="16.5" customHeight="1">
      <c r="A197" s="37"/>
      <c r="B197" s="38"/>
      <c r="C197" s="248" t="s">
        <v>268</v>
      </c>
      <c r="D197" s="248" t="s">
        <v>193</v>
      </c>
      <c r="E197" s="249" t="s">
        <v>317</v>
      </c>
      <c r="F197" s="250" t="s">
        <v>318</v>
      </c>
      <c r="G197" s="251" t="s">
        <v>267</v>
      </c>
      <c r="H197" s="252">
        <v>5</v>
      </c>
      <c r="I197" s="253"/>
      <c r="J197" s="254">
        <f>ROUND(I197*H197,2)</f>
        <v>0</v>
      </c>
      <c r="K197" s="255"/>
      <c r="L197" s="40"/>
      <c r="M197" s="256" t="s">
        <v>1</v>
      </c>
      <c r="N197" s="257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233</v>
      </c>
      <c r="AT197" s="260" t="s">
        <v>193</v>
      </c>
      <c r="AU197" s="260" t="s">
        <v>84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233</v>
      </c>
      <c r="BM197" s="260" t="s">
        <v>319</v>
      </c>
    </row>
    <row r="198" s="2" customFormat="1" ht="16.5" customHeight="1">
      <c r="A198" s="37"/>
      <c r="B198" s="38"/>
      <c r="C198" s="248" t="s">
        <v>320</v>
      </c>
      <c r="D198" s="248" t="s">
        <v>193</v>
      </c>
      <c r="E198" s="249" t="s">
        <v>321</v>
      </c>
      <c r="F198" s="250" t="s">
        <v>322</v>
      </c>
      <c r="G198" s="251" t="s">
        <v>196</v>
      </c>
      <c r="H198" s="252">
        <v>1</v>
      </c>
      <c r="I198" s="253"/>
      <c r="J198" s="254">
        <f>ROUND(I198*H198,2)</f>
        <v>0</v>
      </c>
      <c r="K198" s="255"/>
      <c r="L198" s="40"/>
      <c r="M198" s="256" t="s">
        <v>1</v>
      </c>
      <c r="N198" s="257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233</v>
      </c>
      <c r="AT198" s="260" t="s">
        <v>193</v>
      </c>
      <c r="AU198" s="260" t="s">
        <v>84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233</v>
      </c>
      <c r="BM198" s="260" t="s">
        <v>323</v>
      </c>
    </row>
    <row r="199" s="2" customFormat="1" ht="21.75" customHeight="1">
      <c r="A199" s="37"/>
      <c r="B199" s="38"/>
      <c r="C199" s="248" t="s">
        <v>272</v>
      </c>
      <c r="D199" s="248" t="s">
        <v>193</v>
      </c>
      <c r="E199" s="249" t="s">
        <v>324</v>
      </c>
      <c r="F199" s="250" t="s">
        <v>325</v>
      </c>
      <c r="G199" s="251" t="s">
        <v>267</v>
      </c>
      <c r="H199" s="252">
        <v>5</v>
      </c>
      <c r="I199" s="253"/>
      <c r="J199" s="254">
        <f>ROUND(I199*H199,2)</f>
        <v>0</v>
      </c>
      <c r="K199" s="255"/>
      <c r="L199" s="40"/>
      <c r="M199" s="256" t="s">
        <v>1</v>
      </c>
      <c r="N199" s="257" t="s">
        <v>40</v>
      </c>
      <c r="O199" s="90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233</v>
      </c>
      <c r="AT199" s="260" t="s">
        <v>193</v>
      </c>
      <c r="AU199" s="260" t="s">
        <v>84</v>
      </c>
      <c r="AY199" s="14" t="s">
        <v>190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4" t="s">
        <v>82</v>
      </c>
      <c r="BK199" s="150">
        <f>ROUND(I199*H199,2)</f>
        <v>0</v>
      </c>
      <c r="BL199" s="14" t="s">
        <v>233</v>
      </c>
      <c r="BM199" s="260" t="s">
        <v>326</v>
      </c>
    </row>
    <row r="200" s="2" customFormat="1" ht="24.15" customHeight="1">
      <c r="A200" s="37"/>
      <c r="B200" s="38"/>
      <c r="C200" s="248" t="s">
        <v>327</v>
      </c>
      <c r="D200" s="248" t="s">
        <v>193</v>
      </c>
      <c r="E200" s="249" t="s">
        <v>328</v>
      </c>
      <c r="F200" s="250" t="s">
        <v>329</v>
      </c>
      <c r="G200" s="251" t="s">
        <v>309</v>
      </c>
      <c r="H200" s="272"/>
      <c r="I200" s="253"/>
      <c r="J200" s="254">
        <f>ROUND(I200*H200,2)</f>
        <v>0</v>
      </c>
      <c r="K200" s="255"/>
      <c r="L200" s="40"/>
      <c r="M200" s="256" t="s">
        <v>1</v>
      </c>
      <c r="N200" s="257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233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233</v>
      </c>
      <c r="BM200" s="260" t="s">
        <v>330</v>
      </c>
    </row>
    <row r="201" s="2" customFormat="1" ht="24.15" customHeight="1">
      <c r="A201" s="37"/>
      <c r="B201" s="38"/>
      <c r="C201" s="248" t="s">
        <v>275</v>
      </c>
      <c r="D201" s="248" t="s">
        <v>193</v>
      </c>
      <c r="E201" s="249" t="s">
        <v>331</v>
      </c>
      <c r="F201" s="250" t="s">
        <v>332</v>
      </c>
      <c r="G201" s="251" t="s">
        <v>309</v>
      </c>
      <c r="H201" s="272"/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233</v>
      </c>
      <c r="AT201" s="260" t="s">
        <v>193</v>
      </c>
      <c r="AU201" s="260" t="s">
        <v>84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233</v>
      </c>
      <c r="BM201" s="260" t="s">
        <v>333</v>
      </c>
    </row>
    <row r="202" s="12" customFormat="1" ht="22.8" customHeight="1">
      <c r="A202" s="12"/>
      <c r="B202" s="232"/>
      <c r="C202" s="233"/>
      <c r="D202" s="234" t="s">
        <v>74</v>
      </c>
      <c r="E202" s="246" t="s">
        <v>334</v>
      </c>
      <c r="F202" s="246" t="s">
        <v>335</v>
      </c>
      <c r="G202" s="233"/>
      <c r="H202" s="233"/>
      <c r="I202" s="236"/>
      <c r="J202" s="247">
        <f>BK202</f>
        <v>0</v>
      </c>
      <c r="K202" s="233"/>
      <c r="L202" s="238"/>
      <c r="M202" s="239"/>
      <c r="N202" s="240"/>
      <c r="O202" s="240"/>
      <c r="P202" s="241">
        <f>SUM(P203:P230)</f>
        <v>0</v>
      </c>
      <c r="Q202" s="240"/>
      <c r="R202" s="241">
        <f>SUM(R203:R230)</f>
        <v>0</v>
      </c>
      <c r="S202" s="240"/>
      <c r="T202" s="242">
        <f>SUM(T203:T230)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3" t="s">
        <v>84</v>
      </c>
      <c r="AT202" s="244" t="s">
        <v>74</v>
      </c>
      <c r="AU202" s="244" t="s">
        <v>82</v>
      </c>
      <c r="AY202" s="243" t="s">
        <v>190</v>
      </c>
      <c r="BK202" s="245">
        <f>SUM(BK203:BK230)</f>
        <v>0</v>
      </c>
    </row>
    <row r="203" s="2" customFormat="1" ht="21.75" customHeight="1">
      <c r="A203" s="37"/>
      <c r="B203" s="38"/>
      <c r="C203" s="248" t="s">
        <v>336</v>
      </c>
      <c r="D203" s="248" t="s">
        <v>193</v>
      </c>
      <c r="E203" s="249" t="s">
        <v>337</v>
      </c>
      <c r="F203" s="250" t="s">
        <v>338</v>
      </c>
      <c r="G203" s="251" t="s">
        <v>196</v>
      </c>
      <c r="H203" s="252">
        <v>22</v>
      </c>
      <c r="I203" s="253"/>
      <c r="J203" s="254">
        <f>ROUND(I203*H203,2)</f>
        <v>0</v>
      </c>
      <c r="K203" s="255"/>
      <c r="L203" s="40"/>
      <c r="M203" s="256" t="s">
        <v>1</v>
      </c>
      <c r="N203" s="257" t="s">
        <v>40</v>
      </c>
      <c r="O203" s="90"/>
      <c r="P203" s="258">
        <f>O203*H203</f>
        <v>0</v>
      </c>
      <c r="Q203" s="258">
        <v>0</v>
      </c>
      <c r="R203" s="258">
        <f>Q203*H203</f>
        <v>0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233</v>
      </c>
      <c r="AT203" s="260" t="s">
        <v>193</v>
      </c>
      <c r="AU203" s="260" t="s">
        <v>84</v>
      </c>
      <c r="AY203" s="14" t="s">
        <v>190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4" t="s">
        <v>82</v>
      </c>
      <c r="BK203" s="150">
        <f>ROUND(I203*H203,2)</f>
        <v>0</v>
      </c>
      <c r="BL203" s="14" t="s">
        <v>233</v>
      </c>
      <c r="BM203" s="260" t="s">
        <v>339</v>
      </c>
    </row>
    <row r="204" s="2" customFormat="1" ht="24.15" customHeight="1">
      <c r="A204" s="37"/>
      <c r="B204" s="38"/>
      <c r="C204" s="248" t="s">
        <v>278</v>
      </c>
      <c r="D204" s="248" t="s">
        <v>193</v>
      </c>
      <c r="E204" s="249" t="s">
        <v>340</v>
      </c>
      <c r="F204" s="250" t="s">
        <v>341</v>
      </c>
      <c r="G204" s="251" t="s">
        <v>196</v>
      </c>
      <c r="H204" s="252">
        <v>6</v>
      </c>
      <c r="I204" s="253"/>
      <c r="J204" s="254">
        <f>ROUND(I204*H204,2)</f>
        <v>0</v>
      </c>
      <c r="K204" s="255"/>
      <c r="L204" s="40"/>
      <c r="M204" s="256" t="s">
        <v>1</v>
      </c>
      <c r="N204" s="257" t="s">
        <v>40</v>
      </c>
      <c r="O204" s="90"/>
      <c r="P204" s="258">
        <f>O204*H204</f>
        <v>0</v>
      </c>
      <c r="Q204" s="258">
        <v>0</v>
      </c>
      <c r="R204" s="258">
        <f>Q204*H204</f>
        <v>0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233</v>
      </c>
      <c r="AT204" s="260" t="s">
        <v>193</v>
      </c>
      <c r="AU204" s="260" t="s">
        <v>84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233</v>
      </c>
      <c r="BM204" s="260" t="s">
        <v>342</v>
      </c>
    </row>
    <row r="205" s="2" customFormat="1" ht="16.5" customHeight="1">
      <c r="A205" s="37"/>
      <c r="B205" s="38"/>
      <c r="C205" s="248" t="s">
        <v>343</v>
      </c>
      <c r="D205" s="248" t="s">
        <v>193</v>
      </c>
      <c r="E205" s="249" t="s">
        <v>344</v>
      </c>
      <c r="F205" s="250" t="s">
        <v>345</v>
      </c>
      <c r="G205" s="251" t="s">
        <v>267</v>
      </c>
      <c r="H205" s="252">
        <v>17</v>
      </c>
      <c r="I205" s="253"/>
      <c r="J205" s="254">
        <f>ROUND(I205*H205,2)</f>
        <v>0</v>
      </c>
      <c r="K205" s="255"/>
      <c r="L205" s="40"/>
      <c r="M205" s="256" t="s">
        <v>1</v>
      </c>
      <c r="N205" s="257" t="s">
        <v>40</v>
      </c>
      <c r="O205" s="90"/>
      <c r="P205" s="258">
        <f>O205*H205</f>
        <v>0</v>
      </c>
      <c r="Q205" s="258">
        <v>0</v>
      </c>
      <c r="R205" s="258">
        <f>Q205*H205</f>
        <v>0</v>
      </c>
      <c r="S205" s="258">
        <v>0</v>
      </c>
      <c r="T205" s="25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0" t="s">
        <v>233</v>
      </c>
      <c r="AT205" s="260" t="s">
        <v>193</v>
      </c>
      <c r="AU205" s="260" t="s">
        <v>84</v>
      </c>
      <c r="AY205" s="14" t="s">
        <v>190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82</v>
      </c>
      <c r="BK205" s="150">
        <f>ROUND(I205*H205,2)</f>
        <v>0</v>
      </c>
      <c r="BL205" s="14" t="s">
        <v>233</v>
      </c>
      <c r="BM205" s="260" t="s">
        <v>346</v>
      </c>
    </row>
    <row r="206" s="2" customFormat="1" ht="24.15" customHeight="1">
      <c r="A206" s="37"/>
      <c r="B206" s="38"/>
      <c r="C206" s="248" t="s">
        <v>281</v>
      </c>
      <c r="D206" s="248" t="s">
        <v>193</v>
      </c>
      <c r="E206" s="249" t="s">
        <v>347</v>
      </c>
      <c r="F206" s="250" t="s">
        <v>348</v>
      </c>
      <c r="G206" s="251" t="s">
        <v>267</v>
      </c>
      <c r="H206" s="252">
        <v>6</v>
      </c>
      <c r="I206" s="253"/>
      <c r="J206" s="254">
        <f>ROUND(I206*H206,2)</f>
        <v>0</v>
      </c>
      <c r="K206" s="255"/>
      <c r="L206" s="40"/>
      <c r="M206" s="256" t="s">
        <v>1</v>
      </c>
      <c r="N206" s="257" t="s">
        <v>40</v>
      </c>
      <c r="O206" s="90"/>
      <c r="P206" s="258">
        <f>O206*H206</f>
        <v>0</v>
      </c>
      <c r="Q206" s="258">
        <v>0</v>
      </c>
      <c r="R206" s="258">
        <f>Q206*H206</f>
        <v>0</v>
      </c>
      <c r="S206" s="258">
        <v>0</v>
      </c>
      <c r="T206" s="25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0" t="s">
        <v>233</v>
      </c>
      <c r="AT206" s="260" t="s">
        <v>193</v>
      </c>
      <c r="AU206" s="260" t="s">
        <v>84</v>
      </c>
      <c r="AY206" s="14" t="s">
        <v>190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4" t="s">
        <v>82</v>
      </c>
      <c r="BK206" s="150">
        <f>ROUND(I206*H206,2)</f>
        <v>0</v>
      </c>
      <c r="BL206" s="14" t="s">
        <v>233</v>
      </c>
      <c r="BM206" s="260" t="s">
        <v>349</v>
      </c>
    </row>
    <row r="207" s="2" customFormat="1" ht="24.15" customHeight="1">
      <c r="A207" s="37"/>
      <c r="B207" s="38"/>
      <c r="C207" s="248" t="s">
        <v>350</v>
      </c>
      <c r="D207" s="248" t="s">
        <v>193</v>
      </c>
      <c r="E207" s="249" t="s">
        <v>351</v>
      </c>
      <c r="F207" s="250" t="s">
        <v>352</v>
      </c>
      <c r="G207" s="251" t="s">
        <v>267</v>
      </c>
      <c r="H207" s="252">
        <v>17</v>
      </c>
      <c r="I207" s="253"/>
      <c r="J207" s="254">
        <f>ROUND(I207*H207,2)</f>
        <v>0</v>
      </c>
      <c r="K207" s="255"/>
      <c r="L207" s="40"/>
      <c r="M207" s="256" t="s">
        <v>1</v>
      </c>
      <c r="N207" s="257" t="s">
        <v>40</v>
      </c>
      <c r="O207" s="90"/>
      <c r="P207" s="258">
        <f>O207*H207</f>
        <v>0</v>
      </c>
      <c r="Q207" s="258">
        <v>0</v>
      </c>
      <c r="R207" s="258">
        <f>Q207*H207</f>
        <v>0</v>
      </c>
      <c r="S207" s="258">
        <v>0</v>
      </c>
      <c r="T207" s="25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0" t="s">
        <v>233</v>
      </c>
      <c r="AT207" s="260" t="s">
        <v>193</v>
      </c>
      <c r="AU207" s="260" t="s">
        <v>84</v>
      </c>
      <c r="AY207" s="14" t="s">
        <v>190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4" t="s">
        <v>82</v>
      </c>
      <c r="BK207" s="150">
        <f>ROUND(I207*H207,2)</f>
        <v>0</v>
      </c>
      <c r="BL207" s="14" t="s">
        <v>233</v>
      </c>
      <c r="BM207" s="260" t="s">
        <v>353</v>
      </c>
    </row>
    <row r="208" s="2" customFormat="1" ht="24.15" customHeight="1">
      <c r="A208" s="37"/>
      <c r="B208" s="38"/>
      <c r="C208" s="248" t="s">
        <v>285</v>
      </c>
      <c r="D208" s="248" t="s">
        <v>193</v>
      </c>
      <c r="E208" s="249" t="s">
        <v>354</v>
      </c>
      <c r="F208" s="250" t="s">
        <v>355</v>
      </c>
      <c r="G208" s="251" t="s">
        <v>267</v>
      </c>
      <c r="H208" s="252">
        <v>6</v>
      </c>
      <c r="I208" s="253"/>
      <c r="J208" s="254">
        <f>ROUND(I208*H208,2)</f>
        <v>0</v>
      </c>
      <c r="K208" s="255"/>
      <c r="L208" s="40"/>
      <c r="M208" s="256" t="s">
        <v>1</v>
      </c>
      <c r="N208" s="257" t="s">
        <v>40</v>
      </c>
      <c r="O208" s="90"/>
      <c r="P208" s="258">
        <f>O208*H208</f>
        <v>0</v>
      </c>
      <c r="Q208" s="258">
        <v>0</v>
      </c>
      <c r="R208" s="258">
        <f>Q208*H208</f>
        <v>0</v>
      </c>
      <c r="S208" s="258">
        <v>0</v>
      </c>
      <c r="T208" s="25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0" t="s">
        <v>233</v>
      </c>
      <c r="AT208" s="260" t="s">
        <v>193</v>
      </c>
      <c r="AU208" s="260" t="s">
        <v>84</v>
      </c>
      <c r="AY208" s="14" t="s">
        <v>190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4" t="s">
        <v>82</v>
      </c>
      <c r="BK208" s="150">
        <f>ROUND(I208*H208,2)</f>
        <v>0</v>
      </c>
      <c r="BL208" s="14" t="s">
        <v>233</v>
      </c>
      <c r="BM208" s="260" t="s">
        <v>356</v>
      </c>
    </row>
    <row r="209" s="2" customFormat="1" ht="16.5" customHeight="1">
      <c r="A209" s="37"/>
      <c r="B209" s="38"/>
      <c r="C209" s="261" t="s">
        <v>357</v>
      </c>
      <c r="D209" s="261" t="s">
        <v>218</v>
      </c>
      <c r="E209" s="262" t="s">
        <v>358</v>
      </c>
      <c r="F209" s="263" t="s">
        <v>359</v>
      </c>
      <c r="G209" s="264" t="s">
        <v>360</v>
      </c>
      <c r="H209" s="265">
        <v>1</v>
      </c>
      <c r="I209" s="266"/>
      <c r="J209" s="267">
        <f>ROUND(I209*H209,2)</f>
        <v>0</v>
      </c>
      <c r="K209" s="268"/>
      <c r="L209" s="269"/>
      <c r="M209" s="270" t="s">
        <v>1</v>
      </c>
      <c r="N209" s="271" t="s">
        <v>40</v>
      </c>
      <c r="O209" s="90"/>
      <c r="P209" s="258">
        <f>O209*H209</f>
        <v>0</v>
      </c>
      <c r="Q209" s="258">
        <v>0</v>
      </c>
      <c r="R209" s="258">
        <f>Q209*H209</f>
        <v>0</v>
      </c>
      <c r="S209" s="258">
        <v>0</v>
      </c>
      <c r="T209" s="25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0" t="s">
        <v>268</v>
      </c>
      <c r="AT209" s="260" t="s">
        <v>218</v>
      </c>
      <c r="AU209" s="260" t="s">
        <v>84</v>
      </c>
      <c r="AY209" s="14" t="s">
        <v>190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82</v>
      </c>
      <c r="BK209" s="150">
        <f>ROUND(I209*H209,2)</f>
        <v>0</v>
      </c>
      <c r="BL209" s="14" t="s">
        <v>233</v>
      </c>
      <c r="BM209" s="260" t="s">
        <v>361</v>
      </c>
    </row>
    <row r="210" s="2" customFormat="1" ht="24.15" customHeight="1">
      <c r="A210" s="37"/>
      <c r="B210" s="38"/>
      <c r="C210" s="248" t="s">
        <v>288</v>
      </c>
      <c r="D210" s="248" t="s">
        <v>193</v>
      </c>
      <c r="E210" s="249" t="s">
        <v>362</v>
      </c>
      <c r="F210" s="250" t="s">
        <v>363</v>
      </c>
      <c r="G210" s="251" t="s">
        <v>267</v>
      </c>
      <c r="H210" s="252">
        <v>8.5</v>
      </c>
      <c r="I210" s="253"/>
      <c r="J210" s="254">
        <f>ROUND(I210*H210,2)</f>
        <v>0</v>
      </c>
      <c r="K210" s="255"/>
      <c r="L210" s="40"/>
      <c r="M210" s="256" t="s">
        <v>1</v>
      </c>
      <c r="N210" s="257" t="s">
        <v>40</v>
      </c>
      <c r="O210" s="90"/>
      <c r="P210" s="258">
        <f>O210*H210</f>
        <v>0</v>
      </c>
      <c r="Q210" s="258">
        <v>0</v>
      </c>
      <c r="R210" s="258">
        <f>Q210*H210</f>
        <v>0</v>
      </c>
      <c r="S210" s="258">
        <v>0</v>
      </c>
      <c r="T210" s="25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0" t="s">
        <v>233</v>
      </c>
      <c r="AT210" s="260" t="s">
        <v>193</v>
      </c>
      <c r="AU210" s="260" t="s">
        <v>84</v>
      </c>
      <c r="AY210" s="14" t="s">
        <v>190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4" t="s">
        <v>82</v>
      </c>
      <c r="BK210" s="150">
        <f>ROUND(I210*H210,2)</f>
        <v>0</v>
      </c>
      <c r="BL210" s="14" t="s">
        <v>233</v>
      </c>
      <c r="BM210" s="260" t="s">
        <v>364</v>
      </c>
    </row>
    <row r="211" s="2" customFormat="1" ht="24.15" customHeight="1">
      <c r="A211" s="37"/>
      <c r="B211" s="38"/>
      <c r="C211" s="248" t="s">
        <v>365</v>
      </c>
      <c r="D211" s="248" t="s">
        <v>193</v>
      </c>
      <c r="E211" s="249" t="s">
        <v>366</v>
      </c>
      <c r="F211" s="250" t="s">
        <v>367</v>
      </c>
      <c r="G211" s="251" t="s">
        <v>267</v>
      </c>
      <c r="H211" s="252">
        <v>3</v>
      </c>
      <c r="I211" s="253"/>
      <c r="J211" s="254">
        <f>ROUND(I211*H211,2)</f>
        <v>0</v>
      </c>
      <c r="K211" s="255"/>
      <c r="L211" s="40"/>
      <c r="M211" s="256" t="s">
        <v>1</v>
      </c>
      <c r="N211" s="257" t="s">
        <v>40</v>
      </c>
      <c r="O211" s="90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0" t="s">
        <v>233</v>
      </c>
      <c r="AT211" s="260" t="s">
        <v>193</v>
      </c>
      <c r="AU211" s="260" t="s">
        <v>84</v>
      </c>
      <c r="AY211" s="14" t="s">
        <v>190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82</v>
      </c>
      <c r="BK211" s="150">
        <f>ROUND(I211*H211,2)</f>
        <v>0</v>
      </c>
      <c r="BL211" s="14" t="s">
        <v>233</v>
      </c>
      <c r="BM211" s="260" t="s">
        <v>368</v>
      </c>
    </row>
    <row r="212" s="2" customFormat="1" ht="37.8" customHeight="1">
      <c r="A212" s="37"/>
      <c r="B212" s="38"/>
      <c r="C212" s="248" t="s">
        <v>292</v>
      </c>
      <c r="D212" s="248" t="s">
        <v>193</v>
      </c>
      <c r="E212" s="249" t="s">
        <v>369</v>
      </c>
      <c r="F212" s="250" t="s">
        <v>370</v>
      </c>
      <c r="G212" s="251" t="s">
        <v>267</v>
      </c>
      <c r="H212" s="252">
        <v>29</v>
      </c>
      <c r="I212" s="253"/>
      <c r="J212" s="254">
        <f>ROUND(I212*H212,2)</f>
        <v>0</v>
      </c>
      <c r="K212" s="255"/>
      <c r="L212" s="40"/>
      <c r="M212" s="256" t="s">
        <v>1</v>
      </c>
      <c r="N212" s="257" t="s">
        <v>40</v>
      </c>
      <c r="O212" s="90"/>
      <c r="P212" s="258">
        <f>O212*H212</f>
        <v>0</v>
      </c>
      <c r="Q212" s="258">
        <v>0</v>
      </c>
      <c r="R212" s="258">
        <f>Q212*H212</f>
        <v>0</v>
      </c>
      <c r="S212" s="258">
        <v>0</v>
      </c>
      <c r="T212" s="25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0" t="s">
        <v>233</v>
      </c>
      <c r="AT212" s="260" t="s">
        <v>193</v>
      </c>
      <c r="AU212" s="260" t="s">
        <v>84</v>
      </c>
      <c r="AY212" s="14" t="s">
        <v>190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82</v>
      </c>
      <c r="BK212" s="150">
        <f>ROUND(I212*H212,2)</f>
        <v>0</v>
      </c>
      <c r="BL212" s="14" t="s">
        <v>233</v>
      </c>
      <c r="BM212" s="260" t="s">
        <v>371</v>
      </c>
    </row>
    <row r="213" s="2" customFormat="1" ht="24.15" customHeight="1">
      <c r="A213" s="37"/>
      <c r="B213" s="38"/>
      <c r="C213" s="248" t="s">
        <v>372</v>
      </c>
      <c r="D213" s="248" t="s">
        <v>193</v>
      </c>
      <c r="E213" s="249" t="s">
        <v>373</v>
      </c>
      <c r="F213" s="250" t="s">
        <v>374</v>
      </c>
      <c r="G213" s="251" t="s">
        <v>196</v>
      </c>
      <c r="H213" s="252">
        <v>5</v>
      </c>
      <c r="I213" s="253"/>
      <c r="J213" s="254">
        <f>ROUND(I213*H213,2)</f>
        <v>0</v>
      </c>
      <c r="K213" s="255"/>
      <c r="L213" s="40"/>
      <c r="M213" s="256" t="s">
        <v>1</v>
      </c>
      <c r="N213" s="257" t="s">
        <v>40</v>
      </c>
      <c r="O213" s="90"/>
      <c r="P213" s="258">
        <f>O213*H213</f>
        <v>0</v>
      </c>
      <c r="Q213" s="258">
        <v>0</v>
      </c>
      <c r="R213" s="258">
        <f>Q213*H213</f>
        <v>0</v>
      </c>
      <c r="S213" s="258">
        <v>0</v>
      </c>
      <c r="T213" s="25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0" t="s">
        <v>233</v>
      </c>
      <c r="AT213" s="260" t="s">
        <v>193</v>
      </c>
      <c r="AU213" s="260" t="s">
        <v>84</v>
      </c>
      <c r="AY213" s="14" t="s">
        <v>190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4" t="s">
        <v>82</v>
      </c>
      <c r="BK213" s="150">
        <f>ROUND(I213*H213,2)</f>
        <v>0</v>
      </c>
      <c r="BL213" s="14" t="s">
        <v>233</v>
      </c>
      <c r="BM213" s="260" t="s">
        <v>375</v>
      </c>
    </row>
    <row r="214" s="2" customFormat="1" ht="24.15" customHeight="1">
      <c r="A214" s="37"/>
      <c r="B214" s="38"/>
      <c r="C214" s="248" t="s">
        <v>295</v>
      </c>
      <c r="D214" s="248" t="s">
        <v>193</v>
      </c>
      <c r="E214" s="249" t="s">
        <v>376</v>
      </c>
      <c r="F214" s="250" t="s">
        <v>377</v>
      </c>
      <c r="G214" s="251" t="s">
        <v>196</v>
      </c>
      <c r="H214" s="252">
        <v>2</v>
      </c>
      <c r="I214" s="253"/>
      <c r="J214" s="254">
        <f>ROUND(I214*H214,2)</f>
        <v>0</v>
      </c>
      <c r="K214" s="255"/>
      <c r="L214" s="40"/>
      <c r="M214" s="256" t="s">
        <v>1</v>
      </c>
      <c r="N214" s="257" t="s">
        <v>40</v>
      </c>
      <c r="O214" s="90"/>
      <c r="P214" s="258">
        <f>O214*H214</f>
        <v>0</v>
      </c>
      <c r="Q214" s="258">
        <v>0</v>
      </c>
      <c r="R214" s="258">
        <f>Q214*H214</f>
        <v>0</v>
      </c>
      <c r="S214" s="258">
        <v>0</v>
      </c>
      <c r="T214" s="25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0" t="s">
        <v>233</v>
      </c>
      <c r="AT214" s="260" t="s">
        <v>193</v>
      </c>
      <c r="AU214" s="260" t="s">
        <v>84</v>
      </c>
      <c r="AY214" s="14" t="s">
        <v>190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82</v>
      </c>
      <c r="BK214" s="150">
        <f>ROUND(I214*H214,2)</f>
        <v>0</v>
      </c>
      <c r="BL214" s="14" t="s">
        <v>233</v>
      </c>
      <c r="BM214" s="260" t="s">
        <v>378</v>
      </c>
    </row>
    <row r="215" s="2" customFormat="1" ht="24.15" customHeight="1">
      <c r="A215" s="37"/>
      <c r="B215" s="38"/>
      <c r="C215" s="248" t="s">
        <v>379</v>
      </c>
      <c r="D215" s="248" t="s">
        <v>193</v>
      </c>
      <c r="E215" s="249" t="s">
        <v>380</v>
      </c>
      <c r="F215" s="250" t="s">
        <v>381</v>
      </c>
      <c r="G215" s="251" t="s">
        <v>196</v>
      </c>
      <c r="H215" s="252">
        <v>1</v>
      </c>
      <c r="I215" s="253"/>
      <c r="J215" s="254">
        <f>ROUND(I215*H215,2)</f>
        <v>0</v>
      </c>
      <c r="K215" s="255"/>
      <c r="L215" s="40"/>
      <c r="M215" s="256" t="s">
        <v>1</v>
      </c>
      <c r="N215" s="257" t="s">
        <v>40</v>
      </c>
      <c r="O215" s="90"/>
      <c r="P215" s="258">
        <f>O215*H215</f>
        <v>0</v>
      </c>
      <c r="Q215" s="258">
        <v>0</v>
      </c>
      <c r="R215" s="258">
        <f>Q215*H215</f>
        <v>0</v>
      </c>
      <c r="S215" s="258">
        <v>0</v>
      </c>
      <c r="T215" s="25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0" t="s">
        <v>233</v>
      </c>
      <c r="AT215" s="260" t="s">
        <v>193</v>
      </c>
      <c r="AU215" s="260" t="s">
        <v>84</v>
      </c>
      <c r="AY215" s="14" t="s">
        <v>190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4" t="s">
        <v>82</v>
      </c>
      <c r="BK215" s="150">
        <f>ROUND(I215*H215,2)</f>
        <v>0</v>
      </c>
      <c r="BL215" s="14" t="s">
        <v>233</v>
      </c>
      <c r="BM215" s="260" t="s">
        <v>382</v>
      </c>
    </row>
    <row r="216" s="2" customFormat="1" ht="24.15" customHeight="1">
      <c r="A216" s="37"/>
      <c r="B216" s="38"/>
      <c r="C216" s="248" t="s">
        <v>299</v>
      </c>
      <c r="D216" s="248" t="s">
        <v>193</v>
      </c>
      <c r="E216" s="249" t="s">
        <v>383</v>
      </c>
      <c r="F216" s="250" t="s">
        <v>384</v>
      </c>
      <c r="G216" s="251" t="s">
        <v>196</v>
      </c>
      <c r="H216" s="252">
        <v>1</v>
      </c>
      <c r="I216" s="253"/>
      <c r="J216" s="254">
        <f>ROUND(I216*H216,2)</f>
        <v>0</v>
      </c>
      <c r="K216" s="255"/>
      <c r="L216" s="40"/>
      <c r="M216" s="256" t="s">
        <v>1</v>
      </c>
      <c r="N216" s="257" t="s">
        <v>40</v>
      </c>
      <c r="O216" s="90"/>
      <c r="P216" s="258">
        <f>O216*H216</f>
        <v>0</v>
      </c>
      <c r="Q216" s="258">
        <v>0</v>
      </c>
      <c r="R216" s="258">
        <f>Q216*H216</f>
        <v>0</v>
      </c>
      <c r="S216" s="258">
        <v>0</v>
      </c>
      <c r="T216" s="25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0" t="s">
        <v>233</v>
      </c>
      <c r="AT216" s="260" t="s">
        <v>193</v>
      </c>
      <c r="AU216" s="260" t="s">
        <v>84</v>
      </c>
      <c r="AY216" s="14" t="s">
        <v>190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4" t="s">
        <v>82</v>
      </c>
      <c r="BK216" s="150">
        <f>ROUND(I216*H216,2)</f>
        <v>0</v>
      </c>
      <c r="BL216" s="14" t="s">
        <v>233</v>
      </c>
      <c r="BM216" s="260" t="s">
        <v>385</v>
      </c>
    </row>
    <row r="217" s="2" customFormat="1" ht="21.75" customHeight="1">
      <c r="A217" s="37"/>
      <c r="B217" s="38"/>
      <c r="C217" s="248" t="s">
        <v>386</v>
      </c>
      <c r="D217" s="248" t="s">
        <v>193</v>
      </c>
      <c r="E217" s="249" t="s">
        <v>387</v>
      </c>
      <c r="F217" s="250" t="s">
        <v>388</v>
      </c>
      <c r="G217" s="251" t="s">
        <v>196</v>
      </c>
      <c r="H217" s="252">
        <v>1</v>
      </c>
      <c r="I217" s="253"/>
      <c r="J217" s="254">
        <f>ROUND(I217*H217,2)</f>
        <v>0</v>
      </c>
      <c r="K217" s="255"/>
      <c r="L217" s="40"/>
      <c r="M217" s="256" t="s">
        <v>1</v>
      </c>
      <c r="N217" s="257" t="s">
        <v>40</v>
      </c>
      <c r="O217" s="90"/>
      <c r="P217" s="258">
        <f>O217*H217</f>
        <v>0</v>
      </c>
      <c r="Q217" s="258">
        <v>0</v>
      </c>
      <c r="R217" s="258">
        <f>Q217*H217</f>
        <v>0</v>
      </c>
      <c r="S217" s="258">
        <v>0</v>
      </c>
      <c r="T217" s="25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0" t="s">
        <v>233</v>
      </c>
      <c r="AT217" s="260" t="s">
        <v>193</v>
      </c>
      <c r="AU217" s="260" t="s">
        <v>84</v>
      </c>
      <c r="AY217" s="14" t="s">
        <v>190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4" t="s">
        <v>82</v>
      </c>
      <c r="BK217" s="150">
        <f>ROUND(I217*H217,2)</f>
        <v>0</v>
      </c>
      <c r="BL217" s="14" t="s">
        <v>233</v>
      </c>
      <c r="BM217" s="260" t="s">
        <v>389</v>
      </c>
    </row>
    <row r="218" s="2" customFormat="1" ht="21.75" customHeight="1">
      <c r="A218" s="37"/>
      <c r="B218" s="38"/>
      <c r="C218" s="248" t="s">
        <v>302</v>
      </c>
      <c r="D218" s="248" t="s">
        <v>193</v>
      </c>
      <c r="E218" s="249" t="s">
        <v>390</v>
      </c>
      <c r="F218" s="250" t="s">
        <v>391</v>
      </c>
      <c r="G218" s="251" t="s">
        <v>196</v>
      </c>
      <c r="H218" s="252">
        <v>1</v>
      </c>
      <c r="I218" s="253"/>
      <c r="J218" s="254">
        <f>ROUND(I218*H218,2)</f>
        <v>0</v>
      </c>
      <c r="K218" s="255"/>
      <c r="L218" s="40"/>
      <c r="M218" s="256" t="s">
        <v>1</v>
      </c>
      <c r="N218" s="257" t="s">
        <v>40</v>
      </c>
      <c r="O218" s="90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0" t="s">
        <v>233</v>
      </c>
      <c r="AT218" s="260" t="s">
        <v>193</v>
      </c>
      <c r="AU218" s="260" t="s">
        <v>84</v>
      </c>
      <c r="AY218" s="14" t="s">
        <v>190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4" t="s">
        <v>82</v>
      </c>
      <c r="BK218" s="150">
        <f>ROUND(I218*H218,2)</f>
        <v>0</v>
      </c>
      <c r="BL218" s="14" t="s">
        <v>233</v>
      </c>
      <c r="BM218" s="260" t="s">
        <v>392</v>
      </c>
    </row>
    <row r="219" s="2" customFormat="1" ht="24.15" customHeight="1">
      <c r="A219" s="37"/>
      <c r="B219" s="38"/>
      <c r="C219" s="261" t="s">
        <v>393</v>
      </c>
      <c r="D219" s="261" t="s">
        <v>218</v>
      </c>
      <c r="E219" s="262" t="s">
        <v>394</v>
      </c>
      <c r="F219" s="263" t="s">
        <v>395</v>
      </c>
      <c r="G219" s="264" t="s">
        <v>196</v>
      </c>
      <c r="H219" s="265">
        <v>1</v>
      </c>
      <c r="I219" s="266"/>
      <c r="J219" s="267">
        <f>ROUND(I219*H219,2)</f>
        <v>0</v>
      </c>
      <c r="K219" s="268"/>
      <c r="L219" s="269"/>
      <c r="M219" s="270" t="s">
        <v>1</v>
      </c>
      <c r="N219" s="271" t="s">
        <v>40</v>
      </c>
      <c r="O219" s="90"/>
      <c r="P219" s="258">
        <f>O219*H219</f>
        <v>0</v>
      </c>
      <c r="Q219" s="258">
        <v>0</v>
      </c>
      <c r="R219" s="258">
        <f>Q219*H219</f>
        <v>0</v>
      </c>
      <c r="S219" s="258">
        <v>0</v>
      </c>
      <c r="T219" s="25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0" t="s">
        <v>268</v>
      </c>
      <c r="AT219" s="260" t="s">
        <v>218</v>
      </c>
      <c r="AU219" s="260" t="s">
        <v>84</v>
      </c>
      <c r="AY219" s="14" t="s">
        <v>190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4" t="s">
        <v>82</v>
      </c>
      <c r="BK219" s="150">
        <f>ROUND(I219*H219,2)</f>
        <v>0</v>
      </c>
      <c r="BL219" s="14" t="s">
        <v>233</v>
      </c>
      <c r="BM219" s="260" t="s">
        <v>396</v>
      </c>
    </row>
    <row r="220" s="2" customFormat="1" ht="16.5" customHeight="1">
      <c r="A220" s="37"/>
      <c r="B220" s="38"/>
      <c r="C220" s="261" t="s">
        <v>306</v>
      </c>
      <c r="D220" s="261" t="s">
        <v>218</v>
      </c>
      <c r="E220" s="262" t="s">
        <v>397</v>
      </c>
      <c r="F220" s="263" t="s">
        <v>398</v>
      </c>
      <c r="G220" s="264" t="s">
        <v>196</v>
      </c>
      <c r="H220" s="265">
        <v>1</v>
      </c>
      <c r="I220" s="266"/>
      <c r="J220" s="267">
        <f>ROUND(I220*H220,2)</f>
        <v>0</v>
      </c>
      <c r="K220" s="268"/>
      <c r="L220" s="269"/>
      <c r="M220" s="270" t="s">
        <v>1</v>
      </c>
      <c r="N220" s="271" t="s">
        <v>40</v>
      </c>
      <c r="O220" s="90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0" t="s">
        <v>268</v>
      </c>
      <c r="AT220" s="260" t="s">
        <v>218</v>
      </c>
      <c r="AU220" s="260" t="s">
        <v>84</v>
      </c>
      <c r="AY220" s="14" t="s">
        <v>190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4" t="s">
        <v>82</v>
      </c>
      <c r="BK220" s="150">
        <f>ROUND(I220*H220,2)</f>
        <v>0</v>
      </c>
      <c r="BL220" s="14" t="s">
        <v>233</v>
      </c>
      <c r="BM220" s="260" t="s">
        <v>399</v>
      </c>
    </row>
    <row r="221" s="2" customFormat="1" ht="21.75" customHeight="1">
      <c r="A221" s="37"/>
      <c r="B221" s="38"/>
      <c r="C221" s="248" t="s">
        <v>400</v>
      </c>
      <c r="D221" s="248" t="s">
        <v>193</v>
      </c>
      <c r="E221" s="249" t="s">
        <v>401</v>
      </c>
      <c r="F221" s="250" t="s">
        <v>402</v>
      </c>
      <c r="G221" s="251" t="s">
        <v>196</v>
      </c>
      <c r="H221" s="252">
        <v>5</v>
      </c>
      <c r="I221" s="253"/>
      <c r="J221" s="254">
        <f>ROUND(I221*H221,2)</f>
        <v>0</v>
      </c>
      <c r="K221" s="255"/>
      <c r="L221" s="40"/>
      <c r="M221" s="256" t="s">
        <v>1</v>
      </c>
      <c r="N221" s="257" t="s">
        <v>40</v>
      </c>
      <c r="O221" s="90"/>
      <c r="P221" s="258">
        <f>O221*H221</f>
        <v>0</v>
      </c>
      <c r="Q221" s="258">
        <v>0</v>
      </c>
      <c r="R221" s="258">
        <f>Q221*H221</f>
        <v>0</v>
      </c>
      <c r="S221" s="258">
        <v>0</v>
      </c>
      <c r="T221" s="25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0" t="s">
        <v>233</v>
      </c>
      <c r="AT221" s="260" t="s">
        <v>193</v>
      </c>
      <c r="AU221" s="260" t="s">
        <v>84</v>
      </c>
      <c r="AY221" s="14" t="s">
        <v>190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4" t="s">
        <v>82</v>
      </c>
      <c r="BK221" s="150">
        <f>ROUND(I221*H221,2)</f>
        <v>0</v>
      </c>
      <c r="BL221" s="14" t="s">
        <v>233</v>
      </c>
      <c r="BM221" s="260" t="s">
        <v>403</v>
      </c>
    </row>
    <row r="222" s="2" customFormat="1" ht="21.75" customHeight="1">
      <c r="A222" s="37"/>
      <c r="B222" s="38"/>
      <c r="C222" s="248" t="s">
        <v>310</v>
      </c>
      <c r="D222" s="248" t="s">
        <v>193</v>
      </c>
      <c r="E222" s="249" t="s">
        <v>404</v>
      </c>
      <c r="F222" s="250" t="s">
        <v>405</v>
      </c>
      <c r="G222" s="251" t="s">
        <v>196</v>
      </c>
      <c r="H222" s="252">
        <v>4</v>
      </c>
      <c r="I222" s="253"/>
      <c r="J222" s="254">
        <f>ROUND(I222*H222,2)</f>
        <v>0</v>
      </c>
      <c r="K222" s="255"/>
      <c r="L222" s="40"/>
      <c r="M222" s="256" t="s">
        <v>1</v>
      </c>
      <c r="N222" s="257" t="s">
        <v>40</v>
      </c>
      <c r="O222" s="90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0" t="s">
        <v>233</v>
      </c>
      <c r="AT222" s="260" t="s">
        <v>193</v>
      </c>
      <c r="AU222" s="260" t="s">
        <v>84</v>
      </c>
      <c r="AY222" s="14" t="s">
        <v>190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4" t="s">
        <v>82</v>
      </c>
      <c r="BK222" s="150">
        <f>ROUND(I222*H222,2)</f>
        <v>0</v>
      </c>
      <c r="BL222" s="14" t="s">
        <v>233</v>
      </c>
      <c r="BM222" s="260" t="s">
        <v>406</v>
      </c>
    </row>
    <row r="223" s="2" customFormat="1" ht="24.15" customHeight="1">
      <c r="A223" s="37"/>
      <c r="B223" s="38"/>
      <c r="C223" s="248" t="s">
        <v>407</v>
      </c>
      <c r="D223" s="248" t="s">
        <v>193</v>
      </c>
      <c r="E223" s="249" t="s">
        <v>408</v>
      </c>
      <c r="F223" s="250" t="s">
        <v>409</v>
      </c>
      <c r="G223" s="251" t="s">
        <v>196</v>
      </c>
      <c r="H223" s="252">
        <v>1</v>
      </c>
      <c r="I223" s="253"/>
      <c r="J223" s="254">
        <f>ROUND(I223*H223,2)</f>
        <v>0</v>
      </c>
      <c r="K223" s="255"/>
      <c r="L223" s="40"/>
      <c r="M223" s="256" t="s">
        <v>1</v>
      </c>
      <c r="N223" s="257" t="s">
        <v>40</v>
      </c>
      <c r="O223" s="90"/>
      <c r="P223" s="258">
        <f>O223*H223</f>
        <v>0</v>
      </c>
      <c r="Q223" s="258">
        <v>0</v>
      </c>
      <c r="R223" s="258">
        <f>Q223*H223</f>
        <v>0</v>
      </c>
      <c r="S223" s="258">
        <v>0</v>
      </c>
      <c r="T223" s="25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0" t="s">
        <v>233</v>
      </c>
      <c r="AT223" s="260" t="s">
        <v>193</v>
      </c>
      <c r="AU223" s="260" t="s">
        <v>84</v>
      </c>
      <c r="AY223" s="14" t="s">
        <v>190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4" t="s">
        <v>82</v>
      </c>
      <c r="BK223" s="150">
        <f>ROUND(I223*H223,2)</f>
        <v>0</v>
      </c>
      <c r="BL223" s="14" t="s">
        <v>233</v>
      </c>
      <c r="BM223" s="260" t="s">
        <v>410</v>
      </c>
    </row>
    <row r="224" s="2" customFormat="1" ht="21.75" customHeight="1">
      <c r="A224" s="37"/>
      <c r="B224" s="38"/>
      <c r="C224" s="248" t="s">
        <v>314</v>
      </c>
      <c r="D224" s="248" t="s">
        <v>193</v>
      </c>
      <c r="E224" s="249" t="s">
        <v>411</v>
      </c>
      <c r="F224" s="250" t="s">
        <v>412</v>
      </c>
      <c r="G224" s="251" t="s">
        <v>267</v>
      </c>
      <c r="H224" s="252">
        <v>23</v>
      </c>
      <c r="I224" s="253"/>
      <c r="J224" s="254">
        <f>ROUND(I224*H224,2)</f>
        <v>0</v>
      </c>
      <c r="K224" s="255"/>
      <c r="L224" s="40"/>
      <c r="M224" s="256" t="s">
        <v>1</v>
      </c>
      <c r="N224" s="257" t="s">
        <v>40</v>
      </c>
      <c r="O224" s="90"/>
      <c r="P224" s="258">
        <f>O224*H224</f>
        <v>0</v>
      </c>
      <c r="Q224" s="258">
        <v>0</v>
      </c>
      <c r="R224" s="258">
        <f>Q224*H224</f>
        <v>0</v>
      </c>
      <c r="S224" s="258">
        <v>0</v>
      </c>
      <c r="T224" s="25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0" t="s">
        <v>233</v>
      </c>
      <c r="AT224" s="260" t="s">
        <v>193</v>
      </c>
      <c r="AU224" s="260" t="s">
        <v>84</v>
      </c>
      <c r="AY224" s="14" t="s">
        <v>190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4" t="s">
        <v>82</v>
      </c>
      <c r="BK224" s="150">
        <f>ROUND(I224*H224,2)</f>
        <v>0</v>
      </c>
      <c r="BL224" s="14" t="s">
        <v>233</v>
      </c>
      <c r="BM224" s="260" t="s">
        <v>413</v>
      </c>
    </row>
    <row r="225" s="2" customFormat="1" ht="16.5" customHeight="1">
      <c r="A225" s="37"/>
      <c r="B225" s="38"/>
      <c r="C225" s="248" t="s">
        <v>414</v>
      </c>
      <c r="D225" s="248" t="s">
        <v>193</v>
      </c>
      <c r="E225" s="249" t="s">
        <v>415</v>
      </c>
      <c r="F225" s="250" t="s">
        <v>416</v>
      </c>
      <c r="G225" s="251" t="s">
        <v>267</v>
      </c>
      <c r="H225" s="252">
        <v>23</v>
      </c>
      <c r="I225" s="253"/>
      <c r="J225" s="254">
        <f>ROUND(I225*H225,2)</f>
        <v>0</v>
      </c>
      <c r="K225" s="255"/>
      <c r="L225" s="40"/>
      <c r="M225" s="256" t="s">
        <v>1</v>
      </c>
      <c r="N225" s="257" t="s">
        <v>40</v>
      </c>
      <c r="O225" s="90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0" t="s">
        <v>233</v>
      </c>
      <c r="AT225" s="260" t="s">
        <v>193</v>
      </c>
      <c r="AU225" s="260" t="s">
        <v>84</v>
      </c>
      <c r="AY225" s="14" t="s">
        <v>190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4" t="s">
        <v>82</v>
      </c>
      <c r="BK225" s="150">
        <f>ROUND(I225*H225,2)</f>
        <v>0</v>
      </c>
      <c r="BL225" s="14" t="s">
        <v>233</v>
      </c>
      <c r="BM225" s="260" t="s">
        <v>417</v>
      </c>
    </row>
    <row r="226" s="2" customFormat="1" ht="37.8" customHeight="1">
      <c r="A226" s="37"/>
      <c r="B226" s="38"/>
      <c r="C226" s="248" t="s">
        <v>319</v>
      </c>
      <c r="D226" s="248" t="s">
        <v>193</v>
      </c>
      <c r="E226" s="249" t="s">
        <v>418</v>
      </c>
      <c r="F226" s="250" t="s">
        <v>419</v>
      </c>
      <c r="G226" s="251" t="s">
        <v>196</v>
      </c>
      <c r="H226" s="252">
        <v>2</v>
      </c>
      <c r="I226" s="253"/>
      <c r="J226" s="254">
        <f>ROUND(I226*H226,2)</f>
        <v>0</v>
      </c>
      <c r="K226" s="255"/>
      <c r="L226" s="40"/>
      <c r="M226" s="256" t="s">
        <v>1</v>
      </c>
      <c r="N226" s="257" t="s">
        <v>40</v>
      </c>
      <c r="O226" s="90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0" t="s">
        <v>233</v>
      </c>
      <c r="AT226" s="260" t="s">
        <v>193</v>
      </c>
      <c r="AU226" s="260" t="s">
        <v>84</v>
      </c>
      <c r="AY226" s="14" t="s">
        <v>190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4" t="s">
        <v>82</v>
      </c>
      <c r="BK226" s="150">
        <f>ROUND(I226*H226,2)</f>
        <v>0</v>
      </c>
      <c r="BL226" s="14" t="s">
        <v>233</v>
      </c>
      <c r="BM226" s="260" t="s">
        <v>420</v>
      </c>
    </row>
    <row r="227" s="2" customFormat="1" ht="24.15" customHeight="1">
      <c r="A227" s="37"/>
      <c r="B227" s="38"/>
      <c r="C227" s="248" t="s">
        <v>421</v>
      </c>
      <c r="D227" s="248" t="s">
        <v>193</v>
      </c>
      <c r="E227" s="249" t="s">
        <v>422</v>
      </c>
      <c r="F227" s="250" t="s">
        <v>423</v>
      </c>
      <c r="G227" s="251" t="s">
        <v>196</v>
      </c>
      <c r="H227" s="252">
        <v>2</v>
      </c>
      <c r="I227" s="253"/>
      <c r="J227" s="254">
        <f>ROUND(I227*H227,2)</f>
        <v>0</v>
      </c>
      <c r="K227" s="255"/>
      <c r="L227" s="40"/>
      <c r="M227" s="256" t="s">
        <v>1</v>
      </c>
      <c r="N227" s="257" t="s">
        <v>40</v>
      </c>
      <c r="O227" s="90"/>
      <c r="P227" s="258">
        <f>O227*H227</f>
        <v>0</v>
      </c>
      <c r="Q227" s="258">
        <v>0</v>
      </c>
      <c r="R227" s="258">
        <f>Q227*H227</f>
        <v>0</v>
      </c>
      <c r="S227" s="258">
        <v>0</v>
      </c>
      <c r="T227" s="25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0" t="s">
        <v>233</v>
      </c>
      <c r="AT227" s="260" t="s">
        <v>193</v>
      </c>
      <c r="AU227" s="260" t="s">
        <v>84</v>
      </c>
      <c r="AY227" s="14" t="s">
        <v>190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82</v>
      </c>
      <c r="BK227" s="150">
        <f>ROUND(I227*H227,2)</f>
        <v>0</v>
      </c>
      <c r="BL227" s="14" t="s">
        <v>233</v>
      </c>
      <c r="BM227" s="260" t="s">
        <v>424</v>
      </c>
    </row>
    <row r="228" s="2" customFormat="1" ht="16.5" customHeight="1">
      <c r="A228" s="37"/>
      <c r="B228" s="38"/>
      <c r="C228" s="248" t="s">
        <v>323</v>
      </c>
      <c r="D228" s="248" t="s">
        <v>193</v>
      </c>
      <c r="E228" s="249" t="s">
        <v>425</v>
      </c>
      <c r="F228" s="250" t="s">
        <v>426</v>
      </c>
      <c r="G228" s="251" t="s">
        <v>196</v>
      </c>
      <c r="H228" s="252">
        <v>2</v>
      </c>
      <c r="I228" s="253"/>
      <c r="J228" s="254">
        <f>ROUND(I228*H228,2)</f>
        <v>0</v>
      </c>
      <c r="K228" s="255"/>
      <c r="L228" s="40"/>
      <c r="M228" s="256" t="s">
        <v>1</v>
      </c>
      <c r="N228" s="257" t="s">
        <v>40</v>
      </c>
      <c r="O228" s="90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0" t="s">
        <v>233</v>
      </c>
      <c r="AT228" s="260" t="s">
        <v>193</v>
      </c>
      <c r="AU228" s="260" t="s">
        <v>84</v>
      </c>
      <c r="AY228" s="14" t="s">
        <v>190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4" t="s">
        <v>82</v>
      </c>
      <c r="BK228" s="150">
        <f>ROUND(I228*H228,2)</f>
        <v>0</v>
      </c>
      <c r="BL228" s="14" t="s">
        <v>233</v>
      </c>
      <c r="BM228" s="260" t="s">
        <v>427</v>
      </c>
    </row>
    <row r="229" s="2" customFormat="1" ht="24.15" customHeight="1">
      <c r="A229" s="37"/>
      <c r="B229" s="38"/>
      <c r="C229" s="248" t="s">
        <v>428</v>
      </c>
      <c r="D229" s="248" t="s">
        <v>193</v>
      </c>
      <c r="E229" s="249" t="s">
        <v>429</v>
      </c>
      <c r="F229" s="250" t="s">
        <v>430</v>
      </c>
      <c r="G229" s="251" t="s">
        <v>309</v>
      </c>
      <c r="H229" s="272"/>
      <c r="I229" s="253"/>
      <c r="J229" s="254">
        <f>ROUND(I229*H229,2)</f>
        <v>0</v>
      </c>
      <c r="K229" s="255"/>
      <c r="L229" s="40"/>
      <c r="M229" s="256" t="s">
        <v>1</v>
      </c>
      <c r="N229" s="257" t="s">
        <v>40</v>
      </c>
      <c r="O229" s="90"/>
      <c r="P229" s="258">
        <f>O229*H229</f>
        <v>0</v>
      </c>
      <c r="Q229" s="258">
        <v>0</v>
      </c>
      <c r="R229" s="258">
        <f>Q229*H229</f>
        <v>0</v>
      </c>
      <c r="S229" s="258">
        <v>0</v>
      </c>
      <c r="T229" s="25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0" t="s">
        <v>233</v>
      </c>
      <c r="AT229" s="260" t="s">
        <v>193</v>
      </c>
      <c r="AU229" s="260" t="s">
        <v>84</v>
      </c>
      <c r="AY229" s="14" t="s">
        <v>190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4" t="s">
        <v>82</v>
      </c>
      <c r="BK229" s="150">
        <f>ROUND(I229*H229,2)</f>
        <v>0</v>
      </c>
      <c r="BL229" s="14" t="s">
        <v>233</v>
      </c>
      <c r="BM229" s="260" t="s">
        <v>431</v>
      </c>
    </row>
    <row r="230" s="2" customFormat="1" ht="24.15" customHeight="1">
      <c r="A230" s="37"/>
      <c r="B230" s="38"/>
      <c r="C230" s="248" t="s">
        <v>326</v>
      </c>
      <c r="D230" s="248" t="s">
        <v>193</v>
      </c>
      <c r="E230" s="249" t="s">
        <v>432</v>
      </c>
      <c r="F230" s="250" t="s">
        <v>433</v>
      </c>
      <c r="G230" s="251" t="s">
        <v>309</v>
      </c>
      <c r="H230" s="272"/>
      <c r="I230" s="253"/>
      <c r="J230" s="254">
        <f>ROUND(I230*H230,2)</f>
        <v>0</v>
      </c>
      <c r="K230" s="255"/>
      <c r="L230" s="40"/>
      <c r="M230" s="256" t="s">
        <v>1</v>
      </c>
      <c r="N230" s="257" t="s">
        <v>40</v>
      </c>
      <c r="O230" s="90"/>
      <c r="P230" s="258">
        <f>O230*H230</f>
        <v>0</v>
      </c>
      <c r="Q230" s="258">
        <v>0</v>
      </c>
      <c r="R230" s="258">
        <f>Q230*H230</f>
        <v>0</v>
      </c>
      <c r="S230" s="258">
        <v>0</v>
      </c>
      <c r="T230" s="25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0" t="s">
        <v>233</v>
      </c>
      <c r="AT230" s="260" t="s">
        <v>193</v>
      </c>
      <c r="AU230" s="260" t="s">
        <v>84</v>
      </c>
      <c r="AY230" s="14" t="s">
        <v>190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4" t="s">
        <v>82</v>
      </c>
      <c r="BK230" s="150">
        <f>ROUND(I230*H230,2)</f>
        <v>0</v>
      </c>
      <c r="BL230" s="14" t="s">
        <v>233</v>
      </c>
      <c r="BM230" s="260" t="s">
        <v>434</v>
      </c>
    </row>
    <row r="231" s="12" customFormat="1" ht="22.8" customHeight="1">
      <c r="A231" s="12"/>
      <c r="B231" s="232"/>
      <c r="C231" s="233"/>
      <c r="D231" s="234" t="s">
        <v>74</v>
      </c>
      <c r="E231" s="246" t="s">
        <v>435</v>
      </c>
      <c r="F231" s="246" t="s">
        <v>436</v>
      </c>
      <c r="G231" s="233"/>
      <c r="H231" s="233"/>
      <c r="I231" s="236"/>
      <c r="J231" s="247">
        <f>BK231</f>
        <v>0</v>
      </c>
      <c r="K231" s="233"/>
      <c r="L231" s="238"/>
      <c r="M231" s="239"/>
      <c r="N231" s="240"/>
      <c r="O231" s="240"/>
      <c r="P231" s="241">
        <f>SUM(P232:P259)</f>
        <v>0</v>
      </c>
      <c r="Q231" s="240"/>
      <c r="R231" s="241">
        <f>SUM(R232:R259)</f>
        <v>0</v>
      </c>
      <c r="S231" s="240"/>
      <c r="T231" s="242">
        <f>SUM(T232:T259)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3" t="s">
        <v>84</v>
      </c>
      <c r="AT231" s="244" t="s">
        <v>74</v>
      </c>
      <c r="AU231" s="244" t="s">
        <v>82</v>
      </c>
      <c r="AY231" s="243" t="s">
        <v>190</v>
      </c>
      <c r="BK231" s="245">
        <f>SUM(BK232:BK259)</f>
        <v>0</v>
      </c>
    </row>
    <row r="232" s="2" customFormat="1" ht="24.15" customHeight="1">
      <c r="A232" s="37"/>
      <c r="B232" s="38"/>
      <c r="C232" s="261" t="s">
        <v>437</v>
      </c>
      <c r="D232" s="261" t="s">
        <v>218</v>
      </c>
      <c r="E232" s="262" t="s">
        <v>438</v>
      </c>
      <c r="F232" s="263" t="s">
        <v>439</v>
      </c>
      <c r="G232" s="264" t="s">
        <v>196</v>
      </c>
      <c r="H232" s="265">
        <v>1</v>
      </c>
      <c r="I232" s="266"/>
      <c r="J232" s="267">
        <f>ROUND(I232*H232,2)</f>
        <v>0</v>
      </c>
      <c r="K232" s="268"/>
      <c r="L232" s="269"/>
      <c r="M232" s="270" t="s">
        <v>1</v>
      </c>
      <c r="N232" s="271" t="s">
        <v>40</v>
      </c>
      <c r="O232" s="90"/>
      <c r="P232" s="258">
        <f>O232*H232</f>
        <v>0</v>
      </c>
      <c r="Q232" s="258">
        <v>0</v>
      </c>
      <c r="R232" s="258">
        <f>Q232*H232</f>
        <v>0</v>
      </c>
      <c r="S232" s="258">
        <v>0</v>
      </c>
      <c r="T232" s="25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0" t="s">
        <v>268</v>
      </c>
      <c r="AT232" s="260" t="s">
        <v>218</v>
      </c>
      <c r="AU232" s="260" t="s">
        <v>84</v>
      </c>
      <c r="AY232" s="14" t="s">
        <v>190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4" t="s">
        <v>82</v>
      </c>
      <c r="BK232" s="150">
        <f>ROUND(I232*H232,2)</f>
        <v>0</v>
      </c>
      <c r="BL232" s="14" t="s">
        <v>233</v>
      </c>
      <c r="BM232" s="260" t="s">
        <v>440</v>
      </c>
    </row>
    <row r="233" s="2" customFormat="1" ht="24.15" customHeight="1">
      <c r="A233" s="37"/>
      <c r="B233" s="38"/>
      <c r="C233" s="261" t="s">
        <v>330</v>
      </c>
      <c r="D233" s="261" t="s">
        <v>218</v>
      </c>
      <c r="E233" s="262" t="s">
        <v>441</v>
      </c>
      <c r="F233" s="263" t="s">
        <v>442</v>
      </c>
      <c r="G233" s="264" t="s">
        <v>196</v>
      </c>
      <c r="H233" s="265">
        <v>2</v>
      </c>
      <c r="I233" s="266"/>
      <c r="J233" s="267">
        <f>ROUND(I233*H233,2)</f>
        <v>0</v>
      </c>
      <c r="K233" s="268"/>
      <c r="L233" s="269"/>
      <c r="M233" s="270" t="s">
        <v>1</v>
      </c>
      <c r="N233" s="271" t="s">
        <v>40</v>
      </c>
      <c r="O233" s="90"/>
      <c r="P233" s="258">
        <f>O233*H233</f>
        <v>0</v>
      </c>
      <c r="Q233" s="258">
        <v>0</v>
      </c>
      <c r="R233" s="258">
        <f>Q233*H233</f>
        <v>0</v>
      </c>
      <c r="S233" s="258">
        <v>0</v>
      </c>
      <c r="T233" s="25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0" t="s">
        <v>268</v>
      </c>
      <c r="AT233" s="260" t="s">
        <v>218</v>
      </c>
      <c r="AU233" s="260" t="s">
        <v>84</v>
      </c>
      <c r="AY233" s="14" t="s">
        <v>190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4" t="s">
        <v>82</v>
      </c>
      <c r="BK233" s="150">
        <f>ROUND(I233*H233,2)</f>
        <v>0</v>
      </c>
      <c r="BL233" s="14" t="s">
        <v>233</v>
      </c>
      <c r="BM233" s="260" t="s">
        <v>443</v>
      </c>
    </row>
    <row r="234" s="2" customFormat="1" ht="21.75" customHeight="1">
      <c r="A234" s="37"/>
      <c r="B234" s="38"/>
      <c r="C234" s="261" t="s">
        <v>444</v>
      </c>
      <c r="D234" s="261" t="s">
        <v>218</v>
      </c>
      <c r="E234" s="262" t="s">
        <v>445</v>
      </c>
      <c r="F234" s="263" t="s">
        <v>446</v>
      </c>
      <c r="G234" s="264" t="s">
        <v>196</v>
      </c>
      <c r="H234" s="265">
        <v>6</v>
      </c>
      <c r="I234" s="266"/>
      <c r="J234" s="267">
        <f>ROUND(I234*H234,2)</f>
        <v>0</v>
      </c>
      <c r="K234" s="268"/>
      <c r="L234" s="269"/>
      <c r="M234" s="270" t="s">
        <v>1</v>
      </c>
      <c r="N234" s="271" t="s">
        <v>40</v>
      </c>
      <c r="O234" s="90"/>
      <c r="P234" s="258">
        <f>O234*H234</f>
        <v>0</v>
      </c>
      <c r="Q234" s="258">
        <v>0</v>
      </c>
      <c r="R234" s="258">
        <f>Q234*H234</f>
        <v>0</v>
      </c>
      <c r="S234" s="258">
        <v>0</v>
      </c>
      <c r="T234" s="25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0" t="s">
        <v>268</v>
      </c>
      <c r="AT234" s="260" t="s">
        <v>218</v>
      </c>
      <c r="AU234" s="260" t="s">
        <v>84</v>
      </c>
      <c r="AY234" s="14" t="s">
        <v>190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4" t="s">
        <v>82</v>
      </c>
      <c r="BK234" s="150">
        <f>ROUND(I234*H234,2)</f>
        <v>0</v>
      </c>
      <c r="BL234" s="14" t="s">
        <v>233</v>
      </c>
      <c r="BM234" s="260" t="s">
        <v>447</v>
      </c>
    </row>
    <row r="235" s="2" customFormat="1" ht="16.5" customHeight="1">
      <c r="A235" s="37"/>
      <c r="B235" s="38"/>
      <c r="C235" s="261" t="s">
        <v>333</v>
      </c>
      <c r="D235" s="261" t="s">
        <v>218</v>
      </c>
      <c r="E235" s="262" t="s">
        <v>448</v>
      </c>
      <c r="F235" s="263" t="s">
        <v>449</v>
      </c>
      <c r="G235" s="264" t="s">
        <v>196</v>
      </c>
      <c r="H235" s="265">
        <v>2</v>
      </c>
      <c r="I235" s="266"/>
      <c r="J235" s="267">
        <f>ROUND(I235*H235,2)</f>
        <v>0</v>
      </c>
      <c r="K235" s="268"/>
      <c r="L235" s="269"/>
      <c r="M235" s="270" t="s">
        <v>1</v>
      </c>
      <c r="N235" s="271" t="s">
        <v>40</v>
      </c>
      <c r="O235" s="90"/>
      <c r="P235" s="258">
        <f>O235*H235</f>
        <v>0</v>
      </c>
      <c r="Q235" s="258">
        <v>0</v>
      </c>
      <c r="R235" s="258">
        <f>Q235*H235</f>
        <v>0</v>
      </c>
      <c r="S235" s="258">
        <v>0</v>
      </c>
      <c r="T235" s="25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60" t="s">
        <v>268</v>
      </c>
      <c r="AT235" s="260" t="s">
        <v>218</v>
      </c>
      <c r="AU235" s="260" t="s">
        <v>84</v>
      </c>
      <c r="AY235" s="14" t="s">
        <v>190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4" t="s">
        <v>82</v>
      </c>
      <c r="BK235" s="150">
        <f>ROUND(I235*H235,2)</f>
        <v>0</v>
      </c>
      <c r="BL235" s="14" t="s">
        <v>233</v>
      </c>
      <c r="BM235" s="260" t="s">
        <v>450</v>
      </c>
    </row>
    <row r="236" s="2" customFormat="1" ht="16.5" customHeight="1">
      <c r="A236" s="37"/>
      <c r="B236" s="38"/>
      <c r="C236" s="261" t="s">
        <v>451</v>
      </c>
      <c r="D236" s="261" t="s">
        <v>218</v>
      </c>
      <c r="E236" s="262" t="s">
        <v>452</v>
      </c>
      <c r="F236" s="263" t="s">
        <v>453</v>
      </c>
      <c r="G236" s="264" t="s">
        <v>196</v>
      </c>
      <c r="H236" s="265">
        <v>1</v>
      </c>
      <c r="I236" s="266"/>
      <c r="J236" s="267">
        <f>ROUND(I236*H236,2)</f>
        <v>0</v>
      </c>
      <c r="K236" s="268"/>
      <c r="L236" s="269"/>
      <c r="M236" s="270" t="s">
        <v>1</v>
      </c>
      <c r="N236" s="271" t="s">
        <v>40</v>
      </c>
      <c r="O236" s="90"/>
      <c r="P236" s="258">
        <f>O236*H236</f>
        <v>0</v>
      </c>
      <c r="Q236" s="258">
        <v>0</v>
      </c>
      <c r="R236" s="258">
        <f>Q236*H236</f>
        <v>0</v>
      </c>
      <c r="S236" s="258">
        <v>0</v>
      </c>
      <c r="T236" s="25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0" t="s">
        <v>268</v>
      </c>
      <c r="AT236" s="260" t="s">
        <v>218</v>
      </c>
      <c r="AU236" s="260" t="s">
        <v>84</v>
      </c>
      <c r="AY236" s="14" t="s">
        <v>190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4" t="s">
        <v>82</v>
      </c>
      <c r="BK236" s="150">
        <f>ROUND(I236*H236,2)</f>
        <v>0</v>
      </c>
      <c r="BL236" s="14" t="s">
        <v>233</v>
      </c>
      <c r="BM236" s="260" t="s">
        <v>454</v>
      </c>
    </row>
    <row r="237" s="2" customFormat="1" ht="21.75" customHeight="1">
      <c r="A237" s="37"/>
      <c r="B237" s="38"/>
      <c r="C237" s="248" t="s">
        <v>339</v>
      </c>
      <c r="D237" s="248" t="s">
        <v>193</v>
      </c>
      <c r="E237" s="249" t="s">
        <v>455</v>
      </c>
      <c r="F237" s="250" t="s">
        <v>456</v>
      </c>
      <c r="G237" s="251" t="s">
        <v>267</v>
      </c>
      <c r="H237" s="252">
        <v>9</v>
      </c>
      <c r="I237" s="253"/>
      <c r="J237" s="254">
        <f>ROUND(I237*H237,2)</f>
        <v>0</v>
      </c>
      <c r="K237" s="255"/>
      <c r="L237" s="40"/>
      <c r="M237" s="256" t="s">
        <v>1</v>
      </c>
      <c r="N237" s="257" t="s">
        <v>40</v>
      </c>
      <c r="O237" s="90"/>
      <c r="P237" s="258">
        <f>O237*H237</f>
        <v>0</v>
      </c>
      <c r="Q237" s="258">
        <v>0</v>
      </c>
      <c r="R237" s="258">
        <f>Q237*H237</f>
        <v>0</v>
      </c>
      <c r="S237" s="258">
        <v>0</v>
      </c>
      <c r="T237" s="25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0" t="s">
        <v>233</v>
      </c>
      <c r="AT237" s="260" t="s">
        <v>193</v>
      </c>
      <c r="AU237" s="260" t="s">
        <v>84</v>
      </c>
      <c r="AY237" s="14" t="s">
        <v>190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4" t="s">
        <v>82</v>
      </c>
      <c r="BK237" s="150">
        <f>ROUND(I237*H237,2)</f>
        <v>0</v>
      </c>
      <c r="BL237" s="14" t="s">
        <v>233</v>
      </c>
      <c r="BM237" s="260" t="s">
        <v>457</v>
      </c>
    </row>
    <row r="238" s="2" customFormat="1" ht="24.15" customHeight="1">
      <c r="A238" s="37"/>
      <c r="B238" s="38"/>
      <c r="C238" s="248" t="s">
        <v>458</v>
      </c>
      <c r="D238" s="248" t="s">
        <v>193</v>
      </c>
      <c r="E238" s="249" t="s">
        <v>459</v>
      </c>
      <c r="F238" s="250" t="s">
        <v>460</v>
      </c>
      <c r="G238" s="251" t="s">
        <v>267</v>
      </c>
      <c r="H238" s="252">
        <v>1</v>
      </c>
      <c r="I238" s="253"/>
      <c r="J238" s="254">
        <f>ROUND(I238*H238,2)</f>
        <v>0</v>
      </c>
      <c r="K238" s="255"/>
      <c r="L238" s="40"/>
      <c r="M238" s="256" t="s">
        <v>1</v>
      </c>
      <c r="N238" s="257" t="s">
        <v>40</v>
      </c>
      <c r="O238" s="90"/>
      <c r="P238" s="258">
        <f>O238*H238</f>
        <v>0</v>
      </c>
      <c r="Q238" s="258">
        <v>0</v>
      </c>
      <c r="R238" s="258">
        <f>Q238*H238</f>
        <v>0</v>
      </c>
      <c r="S238" s="258">
        <v>0</v>
      </c>
      <c r="T238" s="25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0" t="s">
        <v>233</v>
      </c>
      <c r="AT238" s="260" t="s">
        <v>193</v>
      </c>
      <c r="AU238" s="260" t="s">
        <v>84</v>
      </c>
      <c r="AY238" s="14" t="s">
        <v>190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4" t="s">
        <v>82</v>
      </c>
      <c r="BK238" s="150">
        <f>ROUND(I238*H238,2)</f>
        <v>0</v>
      </c>
      <c r="BL238" s="14" t="s">
        <v>233</v>
      </c>
      <c r="BM238" s="260" t="s">
        <v>461</v>
      </c>
    </row>
    <row r="239" s="2" customFormat="1" ht="24.15" customHeight="1">
      <c r="A239" s="37"/>
      <c r="B239" s="38"/>
      <c r="C239" s="248" t="s">
        <v>342</v>
      </c>
      <c r="D239" s="248" t="s">
        <v>193</v>
      </c>
      <c r="E239" s="249" t="s">
        <v>462</v>
      </c>
      <c r="F239" s="250" t="s">
        <v>463</v>
      </c>
      <c r="G239" s="251" t="s">
        <v>267</v>
      </c>
      <c r="H239" s="252">
        <v>1</v>
      </c>
      <c r="I239" s="253"/>
      <c r="J239" s="254">
        <f>ROUND(I239*H239,2)</f>
        <v>0</v>
      </c>
      <c r="K239" s="255"/>
      <c r="L239" s="40"/>
      <c r="M239" s="256" t="s">
        <v>1</v>
      </c>
      <c r="N239" s="257" t="s">
        <v>40</v>
      </c>
      <c r="O239" s="90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0" t="s">
        <v>233</v>
      </c>
      <c r="AT239" s="260" t="s">
        <v>193</v>
      </c>
      <c r="AU239" s="260" t="s">
        <v>84</v>
      </c>
      <c r="AY239" s="14" t="s">
        <v>190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4" t="s">
        <v>82</v>
      </c>
      <c r="BK239" s="150">
        <f>ROUND(I239*H239,2)</f>
        <v>0</v>
      </c>
      <c r="BL239" s="14" t="s">
        <v>233</v>
      </c>
      <c r="BM239" s="260" t="s">
        <v>464</v>
      </c>
    </row>
    <row r="240" s="2" customFormat="1" ht="16.5" customHeight="1">
      <c r="A240" s="37"/>
      <c r="B240" s="38"/>
      <c r="C240" s="248" t="s">
        <v>465</v>
      </c>
      <c r="D240" s="248" t="s">
        <v>193</v>
      </c>
      <c r="E240" s="249" t="s">
        <v>466</v>
      </c>
      <c r="F240" s="250" t="s">
        <v>467</v>
      </c>
      <c r="G240" s="251" t="s">
        <v>468</v>
      </c>
      <c r="H240" s="252">
        <v>8</v>
      </c>
      <c r="I240" s="253"/>
      <c r="J240" s="254">
        <f>ROUND(I240*H240,2)</f>
        <v>0</v>
      </c>
      <c r="K240" s="255"/>
      <c r="L240" s="40"/>
      <c r="M240" s="256" t="s">
        <v>1</v>
      </c>
      <c r="N240" s="257" t="s">
        <v>40</v>
      </c>
      <c r="O240" s="90"/>
      <c r="P240" s="258">
        <f>O240*H240</f>
        <v>0</v>
      </c>
      <c r="Q240" s="258">
        <v>0</v>
      </c>
      <c r="R240" s="258">
        <f>Q240*H240</f>
        <v>0</v>
      </c>
      <c r="S240" s="258">
        <v>0</v>
      </c>
      <c r="T240" s="25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0" t="s">
        <v>233</v>
      </c>
      <c r="AT240" s="260" t="s">
        <v>193</v>
      </c>
      <c r="AU240" s="260" t="s">
        <v>84</v>
      </c>
      <c r="AY240" s="14" t="s">
        <v>190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4" t="s">
        <v>82</v>
      </c>
      <c r="BK240" s="150">
        <f>ROUND(I240*H240,2)</f>
        <v>0</v>
      </c>
      <c r="BL240" s="14" t="s">
        <v>233</v>
      </c>
      <c r="BM240" s="260" t="s">
        <v>469</v>
      </c>
    </row>
    <row r="241" s="2" customFormat="1" ht="24.15" customHeight="1">
      <c r="A241" s="37"/>
      <c r="B241" s="38"/>
      <c r="C241" s="248" t="s">
        <v>346</v>
      </c>
      <c r="D241" s="248" t="s">
        <v>193</v>
      </c>
      <c r="E241" s="249" t="s">
        <v>470</v>
      </c>
      <c r="F241" s="250" t="s">
        <v>471</v>
      </c>
      <c r="G241" s="251" t="s">
        <v>196</v>
      </c>
      <c r="H241" s="252">
        <v>6</v>
      </c>
      <c r="I241" s="253"/>
      <c r="J241" s="254">
        <f>ROUND(I241*H241,2)</f>
        <v>0</v>
      </c>
      <c r="K241" s="255"/>
      <c r="L241" s="40"/>
      <c r="M241" s="256" t="s">
        <v>1</v>
      </c>
      <c r="N241" s="257" t="s">
        <v>40</v>
      </c>
      <c r="O241" s="90"/>
      <c r="P241" s="258">
        <f>O241*H241</f>
        <v>0</v>
      </c>
      <c r="Q241" s="258">
        <v>0</v>
      </c>
      <c r="R241" s="258">
        <f>Q241*H241</f>
        <v>0</v>
      </c>
      <c r="S241" s="258">
        <v>0</v>
      </c>
      <c r="T241" s="25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0" t="s">
        <v>233</v>
      </c>
      <c r="AT241" s="260" t="s">
        <v>193</v>
      </c>
      <c r="AU241" s="260" t="s">
        <v>84</v>
      </c>
      <c r="AY241" s="14" t="s">
        <v>190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4" t="s">
        <v>82</v>
      </c>
      <c r="BK241" s="150">
        <f>ROUND(I241*H241,2)</f>
        <v>0</v>
      </c>
      <c r="BL241" s="14" t="s">
        <v>233</v>
      </c>
      <c r="BM241" s="260" t="s">
        <v>472</v>
      </c>
    </row>
    <row r="242" s="2" customFormat="1" ht="24.15" customHeight="1">
      <c r="A242" s="37"/>
      <c r="B242" s="38"/>
      <c r="C242" s="248" t="s">
        <v>473</v>
      </c>
      <c r="D242" s="248" t="s">
        <v>193</v>
      </c>
      <c r="E242" s="249" t="s">
        <v>474</v>
      </c>
      <c r="F242" s="250" t="s">
        <v>475</v>
      </c>
      <c r="G242" s="251" t="s">
        <v>196</v>
      </c>
      <c r="H242" s="252">
        <v>2</v>
      </c>
      <c r="I242" s="253"/>
      <c r="J242" s="254">
        <f>ROUND(I242*H242,2)</f>
        <v>0</v>
      </c>
      <c r="K242" s="255"/>
      <c r="L242" s="40"/>
      <c r="M242" s="256" t="s">
        <v>1</v>
      </c>
      <c r="N242" s="257" t="s">
        <v>40</v>
      </c>
      <c r="O242" s="90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0" t="s">
        <v>233</v>
      </c>
      <c r="AT242" s="260" t="s">
        <v>193</v>
      </c>
      <c r="AU242" s="260" t="s">
        <v>84</v>
      </c>
      <c r="AY242" s="14" t="s">
        <v>190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4" t="s">
        <v>82</v>
      </c>
      <c r="BK242" s="150">
        <f>ROUND(I242*H242,2)</f>
        <v>0</v>
      </c>
      <c r="BL242" s="14" t="s">
        <v>233</v>
      </c>
      <c r="BM242" s="260" t="s">
        <v>476</v>
      </c>
    </row>
    <row r="243" s="2" customFormat="1" ht="24.15" customHeight="1">
      <c r="A243" s="37"/>
      <c r="B243" s="38"/>
      <c r="C243" s="248" t="s">
        <v>349</v>
      </c>
      <c r="D243" s="248" t="s">
        <v>193</v>
      </c>
      <c r="E243" s="249" t="s">
        <v>477</v>
      </c>
      <c r="F243" s="250" t="s">
        <v>478</v>
      </c>
      <c r="G243" s="251" t="s">
        <v>196</v>
      </c>
      <c r="H243" s="252">
        <v>1</v>
      </c>
      <c r="I243" s="253"/>
      <c r="J243" s="254">
        <f>ROUND(I243*H243,2)</f>
        <v>0</v>
      </c>
      <c r="K243" s="255"/>
      <c r="L243" s="40"/>
      <c r="M243" s="256" t="s">
        <v>1</v>
      </c>
      <c r="N243" s="257" t="s">
        <v>40</v>
      </c>
      <c r="O243" s="90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0" t="s">
        <v>233</v>
      </c>
      <c r="AT243" s="260" t="s">
        <v>193</v>
      </c>
      <c r="AU243" s="260" t="s">
        <v>84</v>
      </c>
      <c r="AY243" s="14" t="s">
        <v>190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4" t="s">
        <v>82</v>
      </c>
      <c r="BK243" s="150">
        <f>ROUND(I243*H243,2)</f>
        <v>0</v>
      </c>
      <c r="BL243" s="14" t="s">
        <v>233</v>
      </c>
      <c r="BM243" s="260" t="s">
        <v>479</v>
      </c>
    </row>
    <row r="244" s="2" customFormat="1" ht="24.15" customHeight="1">
      <c r="A244" s="37"/>
      <c r="B244" s="38"/>
      <c r="C244" s="248" t="s">
        <v>480</v>
      </c>
      <c r="D244" s="248" t="s">
        <v>193</v>
      </c>
      <c r="E244" s="249" t="s">
        <v>481</v>
      </c>
      <c r="F244" s="250" t="s">
        <v>482</v>
      </c>
      <c r="G244" s="251" t="s">
        <v>196</v>
      </c>
      <c r="H244" s="252">
        <v>2</v>
      </c>
      <c r="I244" s="253"/>
      <c r="J244" s="254">
        <f>ROUND(I244*H244,2)</f>
        <v>0</v>
      </c>
      <c r="K244" s="255"/>
      <c r="L244" s="40"/>
      <c r="M244" s="256" t="s">
        <v>1</v>
      </c>
      <c r="N244" s="257" t="s">
        <v>40</v>
      </c>
      <c r="O244" s="90"/>
      <c r="P244" s="258">
        <f>O244*H244</f>
        <v>0</v>
      </c>
      <c r="Q244" s="258">
        <v>0</v>
      </c>
      <c r="R244" s="258">
        <f>Q244*H244</f>
        <v>0</v>
      </c>
      <c r="S244" s="258">
        <v>0</v>
      </c>
      <c r="T244" s="25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0" t="s">
        <v>233</v>
      </c>
      <c r="AT244" s="260" t="s">
        <v>193</v>
      </c>
      <c r="AU244" s="260" t="s">
        <v>84</v>
      </c>
      <c r="AY244" s="14" t="s">
        <v>190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4" t="s">
        <v>82</v>
      </c>
      <c r="BK244" s="150">
        <f>ROUND(I244*H244,2)</f>
        <v>0</v>
      </c>
      <c r="BL244" s="14" t="s">
        <v>233</v>
      </c>
      <c r="BM244" s="260" t="s">
        <v>483</v>
      </c>
    </row>
    <row r="245" s="2" customFormat="1" ht="24.15" customHeight="1">
      <c r="A245" s="37"/>
      <c r="B245" s="38"/>
      <c r="C245" s="248" t="s">
        <v>353</v>
      </c>
      <c r="D245" s="248" t="s">
        <v>193</v>
      </c>
      <c r="E245" s="249" t="s">
        <v>484</v>
      </c>
      <c r="F245" s="250" t="s">
        <v>485</v>
      </c>
      <c r="G245" s="251" t="s">
        <v>267</v>
      </c>
      <c r="H245" s="252">
        <v>7</v>
      </c>
      <c r="I245" s="253"/>
      <c r="J245" s="254">
        <f>ROUND(I245*H245,2)</f>
        <v>0</v>
      </c>
      <c r="K245" s="255"/>
      <c r="L245" s="40"/>
      <c r="M245" s="256" t="s">
        <v>1</v>
      </c>
      <c r="N245" s="257" t="s">
        <v>40</v>
      </c>
      <c r="O245" s="90"/>
      <c r="P245" s="258">
        <f>O245*H245</f>
        <v>0</v>
      </c>
      <c r="Q245" s="258">
        <v>0</v>
      </c>
      <c r="R245" s="258">
        <f>Q245*H245</f>
        <v>0</v>
      </c>
      <c r="S245" s="258">
        <v>0</v>
      </c>
      <c r="T245" s="25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0" t="s">
        <v>233</v>
      </c>
      <c r="AT245" s="260" t="s">
        <v>193</v>
      </c>
      <c r="AU245" s="260" t="s">
        <v>84</v>
      </c>
      <c r="AY245" s="14" t="s">
        <v>190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4" t="s">
        <v>82</v>
      </c>
      <c r="BK245" s="150">
        <f>ROUND(I245*H245,2)</f>
        <v>0</v>
      </c>
      <c r="BL245" s="14" t="s">
        <v>233</v>
      </c>
      <c r="BM245" s="260" t="s">
        <v>486</v>
      </c>
    </row>
    <row r="246" s="2" customFormat="1" ht="24.15" customHeight="1">
      <c r="A246" s="37"/>
      <c r="B246" s="38"/>
      <c r="C246" s="248" t="s">
        <v>487</v>
      </c>
      <c r="D246" s="248" t="s">
        <v>193</v>
      </c>
      <c r="E246" s="249" t="s">
        <v>488</v>
      </c>
      <c r="F246" s="250" t="s">
        <v>489</v>
      </c>
      <c r="G246" s="251" t="s">
        <v>267</v>
      </c>
      <c r="H246" s="252">
        <v>3</v>
      </c>
      <c r="I246" s="253"/>
      <c r="J246" s="254">
        <f>ROUND(I246*H246,2)</f>
        <v>0</v>
      </c>
      <c r="K246" s="255"/>
      <c r="L246" s="40"/>
      <c r="M246" s="256" t="s">
        <v>1</v>
      </c>
      <c r="N246" s="257" t="s">
        <v>40</v>
      </c>
      <c r="O246" s="90"/>
      <c r="P246" s="258">
        <f>O246*H246</f>
        <v>0</v>
      </c>
      <c r="Q246" s="258">
        <v>0</v>
      </c>
      <c r="R246" s="258">
        <f>Q246*H246</f>
        <v>0</v>
      </c>
      <c r="S246" s="258">
        <v>0</v>
      </c>
      <c r="T246" s="25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0" t="s">
        <v>233</v>
      </c>
      <c r="AT246" s="260" t="s">
        <v>193</v>
      </c>
      <c r="AU246" s="260" t="s">
        <v>84</v>
      </c>
      <c r="AY246" s="14" t="s">
        <v>190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4" t="s">
        <v>82</v>
      </c>
      <c r="BK246" s="150">
        <f>ROUND(I246*H246,2)</f>
        <v>0</v>
      </c>
      <c r="BL246" s="14" t="s">
        <v>233</v>
      </c>
      <c r="BM246" s="260" t="s">
        <v>490</v>
      </c>
    </row>
    <row r="247" s="2" customFormat="1" ht="24.15" customHeight="1">
      <c r="A247" s="37"/>
      <c r="B247" s="38"/>
      <c r="C247" s="248" t="s">
        <v>356</v>
      </c>
      <c r="D247" s="248" t="s">
        <v>193</v>
      </c>
      <c r="E247" s="249" t="s">
        <v>491</v>
      </c>
      <c r="F247" s="250" t="s">
        <v>492</v>
      </c>
      <c r="G247" s="251" t="s">
        <v>267</v>
      </c>
      <c r="H247" s="252">
        <v>1</v>
      </c>
      <c r="I247" s="253"/>
      <c r="J247" s="254">
        <f>ROUND(I247*H247,2)</f>
        <v>0</v>
      </c>
      <c r="K247" s="255"/>
      <c r="L247" s="40"/>
      <c r="M247" s="256" t="s">
        <v>1</v>
      </c>
      <c r="N247" s="257" t="s">
        <v>40</v>
      </c>
      <c r="O247" s="90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0" t="s">
        <v>233</v>
      </c>
      <c r="AT247" s="260" t="s">
        <v>193</v>
      </c>
      <c r="AU247" s="260" t="s">
        <v>84</v>
      </c>
      <c r="AY247" s="14" t="s">
        <v>190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4" t="s">
        <v>82</v>
      </c>
      <c r="BK247" s="150">
        <f>ROUND(I247*H247,2)</f>
        <v>0</v>
      </c>
      <c r="BL247" s="14" t="s">
        <v>233</v>
      </c>
      <c r="BM247" s="260" t="s">
        <v>493</v>
      </c>
    </row>
    <row r="248" s="2" customFormat="1" ht="24.15" customHeight="1">
      <c r="A248" s="37"/>
      <c r="B248" s="38"/>
      <c r="C248" s="248" t="s">
        <v>494</v>
      </c>
      <c r="D248" s="248" t="s">
        <v>193</v>
      </c>
      <c r="E248" s="249" t="s">
        <v>495</v>
      </c>
      <c r="F248" s="250" t="s">
        <v>496</v>
      </c>
      <c r="G248" s="251" t="s">
        <v>267</v>
      </c>
      <c r="H248" s="252">
        <v>1</v>
      </c>
      <c r="I248" s="253"/>
      <c r="J248" s="254">
        <f>ROUND(I248*H248,2)</f>
        <v>0</v>
      </c>
      <c r="K248" s="255"/>
      <c r="L248" s="40"/>
      <c r="M248" s="256" t="s">
        <v>1</v>
      </c>
      <c r="N248" s="257" t="s">
        <v>40</v>
      </c>
      <c r="O248" s="90"/>
      <c r="P248" s="258">
        <f>O248*H248</f>
        <v>0</v>
      </c>
      <c r="Q248" s="258">
        <v>0</v>
      </c>
      <c r="R248" s="258">
        <f>Q248*H248</f>
        <v>0</v>
      </c>
      <c r="S248" s="258">
        <v>0</v>
      </c>
      <c r="T248" s="25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0" t="s">
        <v>233</v>
      </c>
      <c r="AT248" s="260" t="s">
        <v>193</v>
      </c>
      <c r="AU248" s="260" t="s">
        <v>84</v>
      </c>
      <c r="AY248" s="14" t="s">
        <v>190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4" t="s">
        <v>82</v>
      </c>
      <c r="BK248" s="150">
        <f>ROUND(I248*H248,2)</f>
        <v>0</v>
      </c>
      <c r="BL248" s="14" t="s">
        <v>233</v>
      </c>
      <c r="BM248" s="260" t="s">
        <v>497</v>
      </c>
    </row>
    <row r="249" s="2" customFormat="1" ht="16.5" customHeight="1">
      <c r="A249" s="37"/>
      <c r="B249" s="38"/>
      <c r="C249" s="248" t="s">
        <v>361</v>
      </c>
      <c r="D249" s="248" t="s">
        <v>193</v>
      </c>
      <c r="E249" s="249" t="s">
        <v>498</v>
      </c>
      <c r="F249" s="250" t="s">
        <v>499</v>
      </c>
      <c r="G249" s="251" t="s">
        <v>196</v>
      </c>
      <c r="H249" s="252">
        <v>1</v>
      </c>
      <c r="I249" s="253"/>
      <c r="J249" s="254">
        <f>ROUND(I249*H249,2)</f>
        <v>0</v>
      </c>
      <c r="K249" s="255"/>
      <c r="L249" s="40"/>
      <c r="M249" s="256" t="s">
        <v>1</v>
      </c>
      <c r="N249" s="257" t="s">
        <v>40</v>
      </c>
      <c r="O249" s="90"/>
      <c r="P249" s="258">
        <f>O249*H249</f>
        <v>0</v>
      </c>
      <c r="Q249" s="258">
        <v>0</v>
      </c>
      <c r="R249" s="258">
        <f>Q249*H249</f>
        <v>0</v>
      </c>
      <c r="S249" s="258">
        <v>0</v>
      </c>
      <c r="T249" s="25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0" t="s">
        <v>233</v>
      </c>
      <c r="AT249" s="260" t="s">
        <v>193</v>
      </c>
      <c r="AU249" s="260" t="s">
        <v>84</v>
      </c>
      <c r="AY249" s="14" t="s">
        <v>190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4" t="s">
        <v>82</v>
      </c>
      <c r="BK249" s="150">
        <f>ROUND(I249*H249,2)</f>
        <v>0</v>
      </c>
      <c r="BL249" s="14" t="s">
        <v>233</v>
      </c>
      <c r="BM249" s="260" t="s">
        <v>500</v>
      </c>
    </row>
    <row r="250" s="2" customFormat="1" ht="21.75" customHeight="1">
      <c r="A250" s="37"/>
      <c r="B250" s="38"/>
      <c r="C250" s="248" t="s">
        <v>501</v>
      </c>
      <c r="D250" s="248" t="s">
        <v>193</v>
      </c>
      <c r="E250" s="249" t="s">
        <v>502</v>
      </c>
      <c r="F250" s="250" t="s">
        <v>503</v>
      </c>
      <c r="G250" s="251" t="s">
        <v>196</v>
      </c>
      <c r="H250" s="252">
        <v>1</v>
      </c>
      <c r="I250" s="253"/>
      <c r="J250" s="254">
        <f>ROUND(I250*H250,2)</f>
        <v>0</v>
      </c>
      <c r="K250" s="255"/>
      <c r="L250" s="40"/>
      <c r="M250" s="256" t="s">
        <v>1</v>
      </c>
      <c r="N250" s="257" t="s">
        <v>40</v>
      </c>
      <c r="O250" s="90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0" t="s">
        <v>233</v>
      </c>
      <c r="AT250" s="260" t="s">
        <v>193</v>
      </c>
      <c r="AU250" s="260" t="s">
        <v>84</v>
      </c>
      <c r="AY250" s="14" t="s">
        <v>190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4" t="s">
        <v>82</v>
      </c>
      <c r="BK250" s="150">
        <f>ROUND(I250*H250,2)</f>
        <v>0</v>
      </c>
      <c r="BL250" s="14" t="s">
        <v>233</v>
      </c>
      <c r="BM250" s="260" t="s">
        <v>504</v>
      </c>
    </row>
    <row r="251" s="2" customFormat="1" ht="16.5" customHeight="1">
      <c r="A251" s="37"/>
      <c r="B251" s="38"/>
      <c r="C251" s="248" t="s">
        <v>364</v>
      </c>
      <c r="D251" s="248" t="s">
        <v>193</v>
      </c>
      <c r="E251" s="249" t="s">
        <v>505</v>
      </c>
      <c r="F251" s="250" t="s">
        <v>506</v>
      </c>
      <c r="G251" s="251" t="s">
        <v>360</v>
      </c>
      <c r="H251" s="252">
        <v>2</v>
      </c>
      <c r="I251" s="253"/>
      <c r="J251" s="254">
        <f>ROUND(I251*H251,2)</f>
        <v>0</v>
      </c>
      <c r="K251" s="255"/>
      <c r="L251" s="40"/>
      <c r="M251" s="256" t="s">
        <v>1</v>
      </c>
      <c r="N251" s="257" t="s">
        <v>40</v>
      </c>
      <c r="O251" s="90"/>
      <c r="P251" s="258">
        <f>O251*H251</f>
        <v>0</v>
      </c>
      <c r="Q251" s="258">
        <v>0</v>
      </c>
      <c r="R251" s="258">
        <f>Q251*H251</f>
        <v>0</v>
      </c>
      <c r="S251" s="258">
        <v>0</v>
      </c>
      <c r="T251" s="25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0" t="s">
        <v>233</v>
      </c>
      <c r="AT251" s="260" t="s">
        <v>193</v>
      </c>
      <c r="AU251" s="260" t="s">
        <v>84</v>
      </c>
      <c r="AY251" s="14" t="s">
        <v>190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4" t="s">
        <v>82</v>
      </c>
      <c r="BK251" s="150">
        <f>ROUND(I251*H251,2)</f>
        <v>0</v>
      </c>
      <c r="BL251" s="14" t="s">
        <v>233</v>
      </c>
      <c r="BM251" s="260" t="s">
        <v>507</v>
      </c>
    </row>
    <row r="252" s="2" customFormat="1" ht="24.15" customHeight="1">
      <c r="A252" s="37"/>
      <c r="B252" s="38"/>
      <c r="C252" s="248" t="s">
        <v>508</v>
      </c>
      <c r="D252" s="248" t="s">
        <v>193</v>
      </c>
      <c r="E252" s="249" t="s">
        <v>509</v>
      </c>
      <c r="F252" s="250" t="s">
        <v>510</v>
      </c>
      <c r="G252" s="251" t="s">
        <v>196</v>
      </c>
      <c r="H252" s="252">
        <v>3</v>
      </c>
      <c r="I252" s="253"/>
      <c r="J252" s="254">
        <f>ROUND(I252*H252,2)</f>
        <v>0</v>
      </c>
      <c r="K252" s="255"/>
      <c r="L252" s="40"/>
      <c r="M252" s="256" t="s">
        <v>1</v>
      </c>
      <c r="N252" s="257" t="s">
        <v>40</v>
      </c>
      <c r="O252" s="90"/>
      <c r="P252" s="258">
        <f>O252*H252</f>
        <v>0</v>
      </c>
      <c r="Q252" s="258">
        <v>0</v>
      </c>
      <c r="R252" s="258">
        <f>Q252*H252</f>
        <v>0</v>
      </c>
      <c r="S252" s="258">
        <v>0</v>
      </c>
      <c r="T252" s="25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0" t="s">
        <v>233</v>
      </c>
      <c r="AT252" s="260" t="s">
        <v>193</v>
      </c>
      <c r="AU252" s="260" t="s">
        <v>84</v>
      </c>
      <c r="AY252" s="14" t="s">
        <v>190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4" t="s">
        <v>82</v>
      </c>
      <c r="BK252" s="150">
        <f>ROUND(I252*H252,2)</f>
        <v>0</v>
      </c>
      <c r="BL252" s="14" t="s">
        <v>233</v>
      </c>
      <c r="BM252" s="260" t="s">
        <v>511</v>
      </c>
    </row>
    <row r="253" s="2" customFormat="1" ht="24.15" customHeight="1">
      <c r="A253" s="37"/>
      <c r="B253" s="38"/>
      <c r="C253" s="248" t="s">
        <v>368</v>
      </c>
      <c r="D253" s="248" t="s">
        <v>193</v>
      </c>
      <c r="E253" s="249" t="s">
        <v>512</v>
      </c>
      <c r="F253" s="250" t="s">
        <v>513</v>
      </c>
      <c r="G253" s="251" t="s">
        <v>196</v>
      </c>
      <c r="H253" s="252">
        <v>2</v>
      </c>
      <c r="I253" s="253"/>
      <c r="J253" s="254">
        <f>ROUND(I253*H253,2)</f>
        <v>0</v>
      </c>
      <c r="K253" s="255"/>
      <c r="L253" s="40"/>
      <c r="M253" s="256" t="s">
        <v>1</v>
      </c>
      <c r="N253" s="257" t="s">
        <v>40</v>
      </c>
      <c r="O253" s="90"/>
      <c r="P253" s="258">
        <f>O253*H253</f>
        <v>0</v>
      </c>
      <c r="Q253" s="258">
        <v>0</v>
      </c>
      <c r="R253" s="258">
        <f>Q253*H253</f>
        <v>0</v>
      </c>
      <c r="S253" s="258">
        <v>0</v>
      </c>
      <c r="T253" s="25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0" t="s">
        <v>233</v>
      </c>
      <c r="AT253" s="260" t="s">
        <v>193</v>
      </c>
      <c r="AU253" s="260" t="s">
        <v>84</v>
      </c>
      <c r="AY253" s="14" t="s">
        <v>190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4" t="s">
        <v>82</v>
      </c>
      <c r="BK253" s="150">
        <f>ROUND(I253*H253,2)</f>
        <v>0</v>
      </c>
      <c r="BL253" s="14" t="s">
        <v>233</v>
      </c>
      <c r="BM253" s="260" t="s">
        <v>514</v>
      </c>
    </row>
    <row r="254" s="2" customFormat="1" ht="24.15" customHeight="1">
      <c r="A254" s="37"/>
      <c r="B254" s="38"/>
      <c r="C254" s="248" t="s">
        <v>515</v>
      </c>
      <c r="D254" s="248" t="s">
        <v>193</v>
      </c>
      <c r="E254" s="249" t="s">
        <v>516</v>
      </c>
      <c r="F254" s="250" t="s">
        <v>517</v>
      </c>
      <c r="G254" s="251" t="s">
        <v>196</v>
      </c>
      <c r="H254" s="252">
        <v>1</v>
      </c>
      <c r="I254" s="253"/>
      <c r="J254" s="254">
        <f>ROUND(I254*H254,2)</f>
        <v>0</v>
      </c>
      <c r="K254" s="255"/>
      <c r="L254" s="40"/>
      <c r="M254" s="256" t="s">
        <v>1</v>
      </c>
      <c r="N254" s="257" t="s">
        <v>40</v>
      </c>
      <c r="O254" s="90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0" t="s">
        <v>233</v>
      </c>
      <c r="AT254" s="260" t="s">
        <v>193</v>
      </c>
      <c r="AU254" s="260" t="s">
        <v>84</v>
      </c>
      <c r="AY254" s="14" t="s">
        <v>190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82</v>
      </c>
      <c r="BK254" s="150">
        <f>ROUND(I254*H254,2)</f>
        <v>0</v>
      </c>
      <c r="BL254" s="14" t="s">
        <v>233</v>
      </c>
      <c r="BM254" s="260" t="s">
        <v>518</v>
      </c>
    </row>
    <row r="255" s="2" customFormat="1" ht="37.8" customHeight="1">
      <c r="A255" s="37"/>
      <c r="B255" s="38"/>
      <c r="C255" s="248" t="s">
        <v>371</v>
      </c>
      <c r="D255" s="248" t="s">
        <v>193</v>
      </c>
      <c r="E255" s="249" t="s">
        <v>418</v>
      </c>
      <c r="F255" s="250" t="s">
        <v>419</v>
      </c>
      <c r="G255" s="251" t="s">
        <v>196</v>
      </c>
      <c r="H255" s="252">
        <v>2</v>
      </c>
      <c r="I255" s="253"/>
      <c r="J255" s="254">
        <f>ROUND(I255*H255,2)</f>
        <v>0</v>
      </c>
      <c r="K255" s="255"/>
      <c r="L255" s="40"/>
      <c r="M255" s="256" t="s">
        <v>1</v>
      </c>
      <c r="N255" s="257" t="s">
        <v>40</v>
      </c>
      <c r="O255" s="90"/>
      <c r="P255" s="258">
        <f>O255*H255</f>
        <v>0</v>
      </c>
      <c r="Q255" s="258">
        <v>0</v>
      </c>
      <c r="R255" s="258">
        <f>Q255*H255</f>
        <v>0</v>
      </c>
      <c r="S255" s="258">
        <v>0</v>
      </c>
      <c r="T255" s="25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0" t="s">
        <v>233</v>
      </c>
      <c r="AT255" s="260" t="s">
        <v>193</v>
      </c>
      <c r="AU255" s="260" t="s">
        <v>84</v>
      </c>
      <c r="AY255" s="14" t="s">
        <v>190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4" t="s">
        <v>82</v>
      </c>
      <c r="BK255" s="150">
        <f>ROUND(I255*H255,2)</f>
        <v>0</v>
      </c>
      <c r="BL255" s="14" t="s">
        <v>233</v>
      </c>
      <c r="BM255" s="260" t="s">
        <v>519</v>
      </c>
    </row>
    <row r="256" s="2" customFormat="1" ht="24.15" customHeight="1">
      <c r="A256" s="37"/>
      <c r="B256" s="38"/>
      <c r="C256" s="248" t="s">
        <v>520</v>
      </c>
      <c r="D256" s="248" t="s">
        <v>193</v>
      </c>
      <c r="E256" s="249" t="s">
        <v>422</v>
      </c>
      <c r="F256" s="250" t="s">
        <v>423</v>
      </c>
      <c r="G256" s="251" t="s">
        <v>196</v>
      </c>
      <c r="H256" s="252">
        <v>2</v>
      </c>
      <c r="I256" s="253"/>
      <c r="J256" s="254">
        <f>ROUND(I256*H256,2)</f>
        <v>0</v>
      </c>
      <c r="K256" s="255"/>
      <c r="L256" s="40"/>
      <c r="M256" s="256" t="s">
        <v>1</v>
      </c>
      <c r="N256" s="257" t="s">
        <v>40</v>
      </c>
      <c r="O256" s="90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0" t="s">
        <v>233</v>
      </c>
      <c r="AT256" s="260" t="s">
        <v>193</v>
      </c>
      <c r="AU256" s="260" t="s">
        <v>84</v>
      </c>
      <c r="AY256" s="14" t="s">
        <v>190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4" t="s">
        <v>82</v>
      </c>
      <c r="BK256" s="150">
        <f>ROUND(I256*H256,2)</f>
        <v>0</v>
      </c>
      <c r="BL256" s="14" t="s">
        <v>233</v>
      </c>
      <c r="BM256" s="260" t="s">
        <v>521</v>
      </c>
    </row>
    <row r="257" s="2" customFormat="1" ht="16.5" customHeight="1">
      <c r="A257" s="37"/>
      <c r="B257" s="38"/>
      <c r="C257" s="248" t="s">
        <v>375</v>
      </c>
      <c r="D257" s="248" t="s">
        <v>193</v>
      </c>
      <c r="E257" s="249" t="s">
        <v>425</v>
      </c>
      <c r="F257" s="250" t="s">
        <v>426</v>
      </c>
      <c r="G257" s="251" t="s">
        <v>196</v>
      </c>
      <c r="H257" s="252">
        <v>2</v>
      </c>
      <c r="I257" s="253"/>
      <c r="J257" s="254">
        <f>ROUND(I257*H257,2)</f>
        <v>0</v>
      </c>
      <c r="K257" s="255"/>
      <c r="L257" s="40"/>
      <c r="M257" s="256" t="s">
        <v>1</v>
      </c>
      <c r="N257" s="257" t="s">
        <v>40</v>
      </c>
      <c r="O257" s="90"/>
      <c r="P257" s="258">
        <f>O257*H257</f>
        <v>0</v>
      </c>
      <c r="Q257" s="258">
        <v>0</v>
      </c>
      <c r="R257" s="258">
        <f>Q257*H257</f>
        <v>0</v>
      </c>
      <c r="S257" s="258">
        <v>0</v>
      </c>
      <c r="T257" s="25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0" t="s">
        <v>233</v>
      </c>
      <c r="AT257" s="260" t="s">
        <v>193</v>
      </c>
      <c r="AU257" s="260" t="s">
        <v>84</v>
      </c>
      <c r="AY257" s="14" t="s">
        <v>190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4" t="s">
        <v>82</v>
      </c>
      <c r="BK257" s="150">
        <f>ROUND(I257*H257,2)</f>
        <v>0</v>
      </c>
      <c r="BL257" s="14" t="s">
        <v>233</v>
      </c>
      <c r="BM257" s="260" t="s">
        <v>522</v>
      </c>
    </row>
    <row r="258" s="2" customFormat="1" ht="24.15" customHeight="1">
      <c r="A258" s="37"/>
      <c r="B258" s="38"/>
      <c r="C258" s="248" t="s">
        <v>523</v>
      </c>
      <c r="D258" s="248" t="s">
        <v>193</v>
      </c>
      <c r="E258" s="249" t="s">
        <v>524</v>
      </c>
      <c r="F258" s="250" t="s">
        <v>525</v>
      </c>
      <c r="G258" s="251" t="s">
        <v>309</v>
      </c>
      <c r="H258" s="272"/>
      <c r="I258" s="253"/>
      <c r="J258" s="254">
        <f>ROUND(I258*H258,2)</f>
        <v>0</v>
      </c>
      <c r="K258" s="255"/>
      <c r="L258" s="40"/>
      <c r="M258" s="256" t="s">
        <v>1</v>
      </c>
      <c r="N258" s="257" t="s">
        <v>40</v>
      </c>
      <c r="O258" s="90"/>
      <c r="P258" s="258">
        <f>O258*H258</f>
        <v>0</v>
      </c>
      <c r="Q258" s="258">
        <v>0</v>
      </c>
      <c r="R258" s="258">
        <f>Q258*H258</f>
        <v>0</v>
      </c>
      <c r="S258" s="258">
        <v>0</v>
      </c>
      <c r="T258" s="25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0" t="s">
        <v>233</v>
      </c>
      <c r="AT258" s="260" t="s">
        <v>193</v>
      </c>
      <c r="AU258" s="260" t="s">
        <v>84</v>
      </c>
      <c r="AY258" s="14" t="s">
        <v>190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82</v>
      </c>
      <c r="BK258" s="150">
        <f>ROUND(I258*H258,2)</f>
        <v>0</v>
      </c>
      <c r="BL258" s="14" t="s">
        <v>233</v>
      </c>
      <c r="BM258" s="260" t="s">
        <v>526</v>
      </c>
    </row>
    <row r="259" s="2" customFormat="1" ht="24.15" customHeight="1">
      <c r="A259" s="37"/>
      <c r="B259" s="38"/>
      <c r="C259" s="248" t="s">
        <v>378</v>
      </c>
      <c r="D259" s="248" t="s">
        <v>193</v>
      </c>
      <c r="E259" s="249" t="s">
        <v>527</v>
      </c>
      <c r="F259" s="250" t="s">
        <v>528</v>
      </c>
      <c r="G259" s="251" t="s">
        <v>309</v>
      </c>
      <c r="H259" s="272"/>
      <c r="I259" s="253"/>
      <c r="J259" s="254">
        <f>ROUND(I259*H259,2)</f>
        <v>0</v>
      </c>
      <c r="K259" s="255"/>
      <c r="L259" s="40"/>
      <c r="M259" s="256" t="s">
        <v>1</v>
      </c>
      <c r="N259" s="257" t="s">
        <v>40</v>
      </c>
      <c r="O259" s="90"/>
      <c r="P259" s="258">
        <f>O259*H259</f>
        <v>0</v>
      </c>
      <c r="Q259" s="258">
        <v>0</v>
      </c>
      <c r="R259" s="258">
        <f>Q259*H259</f>
        <v>0</v>
      </c>
      <c r="S259" s="258">
        <v>0</v>
      </c>
      <c r="T259" s="25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0" t="s">
        <v>233</v>
      </c>
      <c r="AT259" s="260" t="s">
        <v>193</v>
      </c>
      <c r="AU259" s="260" t="s">
        <v>84</v>
      </c>
      <c r="AY259" s="14" t="s">
        <v>190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82</v>
      </c>
      <c r="BK259" s="150">
        <f>ROUND(I259*H259,2)</f>
        <v>0</v>
      </c>
      <c r="BL259" s="14" t="s">
        <v>233</v>
      </c>
      <c r="BM259" s="260" t="s">
        <v>529</v>
      </c>
    </row>
    <row r="260" s="12" customFormat="1" ht="22.8" customHeight="1">
      <c r="A260" s="12"/>
      <c r="B260" s="232"/>
      <c r="C260" s="233"/>
      <c r="D260" s="234" t="s">
        <v>74</v>
      </c>
      <c r="E260" s="246" t="s">
        <v>530</v>
      </c>
      <c r="F260" s="246" t="s">
        <v>531</v>
      </c>
      <c r="G260" s="233"/>
      <c r="H260" s="233"/>
      <c r="I260" s="236"/>
      <c r="J260" s="247">
        <f>BK260</f>
        <v>0</v>
      </c>
      <c r="K260" s="233"/>
      <c r="L260" s="238"/>
      <c r="M260" s="239"/>
      <c r="N260" s="240"/>
      <c r="O260" s="240"/>
      <c r="P260" s="241">
        <f>SUM(P261:P269)</f>
        <v>0</v>
      </c>
      <c r="Q260" s="240"/>
      <c r="R260" s="241">
        <f>SUM(R261:R269)</f>
        <v>0</v>
      </c>
      <c r="S260" s="240"/>
      <c r="T260" s="242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3" t="s">
        <v>84</v>
      </c>
      <c r="AT260" s="244" t="s">
        <v>74</v>
      </c>
      <c r="AU260" s="244" t="s">
        <v>82</v>
      </c>
      <c r="AY260" s="243" t="s">
        <v>190</v>
      </c>
      <c r="BK260" s="245">
        <f>SUM(BK261:BK269)</f>
        <v>0</v>
      </c>
    </row>
    <row r="261" s="2" customFormat="1" ht="37.8" customHeight="1">
      <c r="A261" s="37"/>
      <c r="B261" s="38"/>
      <c r="C261" s="248" t="s">
        <v>532</v>
      </c>
      <c r="D261" s="248" t="s">
        <v>193</v>
      </c>
      <c r="E261" s="249" t="s">
        <v>533</v>
      </c>
      <c r="F261" s="250" t="s">
        <v>534</v>
      </c>
      <c r="G261" s="251" t="s">
        <v>360</v>
      </c>
      <c r="H261" s="252">
        <v>1</v>
      </c>
      <c r="I261" s="253"/>
      <c r="J261" s="254">
        <f>ROUND(I261*H261,2)</f>
        <v>0</v>
      </c>
      <c r="K261" s="255"/>
      <c r="L261" s="40"/>
      <c r="M261" s="256" t="s">
        <v>1</v>
      </c>
      <c r="N261" s="257" t="s">
        <v>40</v>
      </c>
      <c r="O261" s="90"/>
      <c r="P261" s="258">
        <f>O261*H261</f>
        <v>0</v>
      </c>
      <c r="Q261" s="258">
        <v>0</v>
      </c>
      <c r="R261" s="258">
        <f>Q261*H261</f>
        <v>0</v>
      </c>
      <c r="S261" s="258">
        <v>0</v>
      </c>
      <c r="T261" s="25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60" t="s">
        <v>233</v>
      </c>
      <c r="AT261" s="260" t="s">
        <v>193</v>
      </c>
      <c r="AU261" s="260" t="s">
        <v>84</v>
      </c>
      <c r="AY261" s="14" t="s">
        <v>190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4" t="s">
        <v>82</v>
      </c>
      <c r="BK261" s="150">
        <f>ROUND(I261*H261,2)</f>
        <v>0</v>
      </c>
      <c r="BL261" s="14" t="s">
        <v>233</v>
      </c>
      <c r="BM261" s="260" t="s">
        <v>535</v>
      </c>
    </row>
    <row r="262" s="2" customFormat="1" ht="21.75" customHeight="1">
      <c r="A262" s="37"/>
      <c r="B262" s="38"/>
      <c r="C262" s="248" t="s">
        <v>382</v>
      </c>
      <c r="D262" s="248" t="s">
        <v>193</v>
      </c>
      <c r="E262" s="249" t="s">
        <v>536</v>
      </c>
      <c r="F262" s="250" t="s">
        <v>537</v>
      </c>
      <c r="G262" s="251" t="s">
        <v>196</v>
      </c>
      <c r="H262" s="252">
        <v>1</v>
      </c>
      <c r="I262" s="253"/>
      <c r="J262" s="254">
        <f>ROUND(I262*H262,2)</f>
        <v>0</v>
      </c>
      <c r="K262" s="255"/>
      <c r="L262" s="40"/>
      <c r="M262" s="256" t="s">
        <v>1</v>
      </c>
      <c r="N262" s="257" t="s">
        <v>40</v>
      </c>
      <c r="O262" s="90"/>
      <c r="P262" s="258">
        <f>O262*H262</f>
        <v>0</v>
      </c>
      <c r="Q262" s="258">
        <v>0</v>
      </c>
      <c r="R262" s="258">
        <f>Q262*H262</f>
        <v>0</v>
      </c>
      <c r="S262" s="258">
        <v>0</v>
      </c>
      <c r="T262" s="25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60" t="s">
        <v>233</v>
      </c>
      <c r="AT262" s="260" t="s">
        <v>193</v>
      </c>
      <c r="AU262" s="260" t="s">
        <v>84</v>
      </c>
      <c r="AY262" s="14" t="s">
        <v>190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4" t="s">
        <v>82</v>
      </c>
      <c r="BK262" s="150">
        <f>ROUND(I262*H262,2)</f>
        <v>0</v>
      </c>
      <c r="BL262" s="14" t="s">
        <v>233</v>
      </c>
      <c r="BM262" s="260" t="s">
        <v>538</v>
      </c>
    </row>
    <row r="263" s="2" customFormat="1" ht="16.5" customHeight="1">
      <c r="A263" s="37"/>
      <c r="B263" s="38"/>
      <c r="C263" s="261" t="s">
        <v>539</v>
      </c>
      <c r="D263" s="261" t="s">
        <v>218</v>
      </c>
      <c r="E263" s="262" t="s">
        <v>540</v>
      </c>
      <c r="F263" s="263" t="s">
        <v>541</v>
      </c>
      <c r="G263" s="264" t="s">
        <v>196</v>
      </c>
      <c r="H263" s="265">
        <v>1</v>
      </c>
      <c r="I263" s="266"/>
      <c r="J263" s="267">
        <f>ROUND(I263*H263,2)</f>
        <v>0</v>
      </c>
      <c r="K263" s="268"/>
      <c r="L263" s="269"/>
      <c r="M263" s="270" t="s">
        <v>1</v>
      </c>
      <c r="N263" s="271" t="s">
        <v>40</v>
      </c>
      <c r="O263" s="90"/>
      <c r="P263" s="258">
        <f>O263*H263</f>
        <v>0</v>
      </c>
      <c r="Q263" s="258">
        <v>0</v>
      </c>
      <c r="R263" s="258">
        <f>Q263*H263</f>
        <v>0</v>
      </c>
      <c r="S263" s="258">
        <v>0</v>
      </c>
      <c r="T263" s="25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0" t="s">
        <v>268</v>
      </c>
      <c r="AT263" s="260" t="s">
        <v>218</v>
      </c>
      <c r="AU263" s="260" t="s">
        <v>84</v>
      </c>
      <c r="AY263" s="14" t="s">
        <v>190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4" t="s">
        <v>82</v>
      </c>
      <c r="BK263" s="150">
        <f>ROUND(I263*H263,2)</f>
        <v>0</v>
      </c>
      <c r="BL263" s="14" t="s">
        <v>233</v>
      </c>
      <c r="BM263" s="260" t="s">
        <v>542</v>
      </c>
    </row>
    <row r="264" s="2" customFormat="1" ht="16.5" customHeight="1">
      <c r="A264" s="37"/>
      <c r="B264" s="38"/>
      <c r="C264" s="248" t="s">
        <v>385</v>
      </c>
      <c r="D264" s="248" t="s">
        <v>193</v>
      </c>
      <c r="E264" s="249" t="s">
        <v>543</v>
      </c>
      <c r="F264" s="250" t="s">
        <v>544</v>
      </c>
      <c r="G264" s="251" t="s">
        <v>360</v>
      </c>
      <c r="H264" s="252">
        <v>1</v>
      </c>
      <c r="I264" s="253"/>
      <c r="J264" s="254">
        <f>ROUND(I264*H264,2)</f>
        <v>0</v>
      </c>
      <c r="K264" s="255"/>
      <c r="L264" s="40"/>
      <c r="M264" s="256" t="s">
        <v>1</v>
      </c>
      <c r="N264" s="257" t="s">
        <v>40</v>
      </c>
      <c r="O264" s="90"/>
      <c r="P264" s="258">
        <f>O264*H264</f>
        <v>0</v>
      </c>
      <c r="Q264" s="258">
        <v>0</v>
      </c>
      <c r="R264" s="258">
        <f>Q264*H264</f>
        <v>0</v>
      </c>
      <c r="S264" s="258">
        <v>0</v>
      </c>
      <c r="T264" s="25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0" t="s">
        <v>233</v>
      </c>
      <c r="AT264" s="260" t="s">
        <v>193</v>
      </c>
      <c r="AU264" s="260" t="s">
        <v>84</v>
      </c>
      <c r="AY264" s="14" t="s">
        <v>190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4" t="s">
        <v>82</v>
      </c>
      <c r="BK264" s="150">
        <f>ROUND(I264*H264,2)</f>
        <v>0</v>
      </c>
      <c r="BL264" s="14" t="s">
        <v>233</v>
      </c>
      <c r="BM264" s="260" t="s">
        <v>545</v>
      </c>
    </row>
    <row r="265" s="2" customFormat="1" ht="16.5" customHeight="1">
      <c r="A265" s="37"/>
      <c r="B265" s="38"/>
      <c r="C265" s="261" t="s">
        <v>546</v>
      </c>
      <c r="D265" s="261" t="s">
        <v>218</v>
      </c>
      <c r="E265" s="262" t="s">
        <v>547</v>
      </c>
      <c r="F265" s="263" t="s">
        <v>548</v>
      </c>
      <c r="G265" s="264" t="s">
        <v>196</v>
      </c>
      <c r="H265" s="265">
        <v>1</v>
      </c>
      <c r="I265" s="266"/>
      <c r="J265" s="267">
        <f>ROUND(I265*H265,2)</f>
        <v>0</v>
      </c>
      <c r="K265" s="268"/>
      <c r="L265" s="269"/>
      <c r="M265" s="270" t="s">
        <v>1</v>
      </c>
      <c r="N265" s="271" t="s">
        <v>40</v>
      </c>
      <c r="O265" s="90"/>
      <c r="P265" s="258">
        <f>O265*H265</f>
        <v>0</v>
      </c>
      <c r="Q265" s="258">
        <v>0</v>
      </c>
      <c r="R265" s="258">
        <f>Q265*H265</f>
        <v>0</v>
      </c>
      <c r="S265" s="258">
        <v>0</v>
      </c>
      <c r="T265" s="25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0" t="s">
        <v>268</v>
      </c>
      <c r="AT265" s="260" t="s">
        <v>218</v>
      </c>
      <c r="AU265" s="260" t="s">
        <v>84</v>
      </c>
      <c r="AY265" s="14" t="s">
        <v>190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4" t="s">
        <v>82</v>
      </c>
      <c r="BK265" s="150">
        <f>ROUND(I265*H265,2)</f>
        <v>0</v>
      </c>
      <c r="BL265" s="14" t="s">
        <v>233</v>
      </c>
      <c r="BM265" s="260" t="s">
        <v>549</v>
      </c>
    </row>
    <row r="266" s="2" customFormat="1" ht="16.5" customHeight="1">
      <c r="A266" s="37"/>
      <c r="B266" s="38"/>
      <c r="C266" s="261" t="s">
        <v>389</v>
      </c>
      <c r="D266" s="261" t="s">
        <v>218</v>
      </c>
      <c r="E266" s="262" t="s">
        <v>550</v>
      </c>
      <c r="F266" s="263" t="s">
        <v>551</v>
      </c>
      <c r="G266" s="264" t="s">
        <v>196</v>
      </c>
      <c r="H266" s="265">
        <v>1</v>
      </c>
      <c r="I266" s="266"/>
      <c r="J266" s="267">
        <f>ROUND(I266*H266,2)</f>
        <v>0</v>
      </c>
      <c r="K266" s="268"/>
      <c r="L266" s="269"/>
      <c r="M266" s="270" t="s">
        <v>1</v>
      </c>
      <c r="N266" s="271" t="s">
        <v>40</v>
      </c>
      <c r="O266" s="90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0" t="s">
        <v>268</v>
      </c>
      <c r="AT266" s="260" t="s">
        <v>218</v>
      </c>
      <c r="AU266" s="260" t="s">
        <v>84</v>
      </c>
      <c r="AY266" s="14" t="s">
        <v>190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4" t="s">
        <v>82</v>
      </c>
      <c r="BK266" s="150">
        <f>ROUND(I266*H266,2)</f>
        <v>0</v>
      </c>
      <c r="BL266" s="14" t="s">
        <v>233</v>
      </c>
      <c r="BM266" s="260" t="s">
        <v>552</v>
      </c>
    </row>
    <row r="267" s="2" customFormat="1" ht="16.5" customHeight="1">
      <c r="A267" s="37"/>
      <c r="B267" s="38"/>
      <c r="C267" s="261" t="s">
        <v>553</v>
      </c>
      <c r="D267" s="261" t="s">
        <v>218</v>
      </c>
      <c r="E267" s="262" t="s">
        <v>554</v>
      </c>
      <c r="F267" s="263" t="s">
        <v>555</v>
      </c>
      <c r="G267" s="264" t="s">
        <v>196</v>
      </c>
      <c r="H267" s="265">
        <v>1</v>
      </c>
      <c r="I267" s="266"/>
      <c r="J267" s="267">
        <f>ROUND(I267*H267,2)</f>
        <v>0</v>
      </c>
      <c r="K267" s="268"/>
      <c r="L267" s="269"/>
      <c r="M267" s="270" t="s">
        <v>1</v>
      </c>
      <c r="N267" s="271" t="s">
        <v>40</v>
      </c>
      <c r="O267" s="90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0" t="s">
        <v>268</v>
      </c>
      <c r="AT267" s="260" t="s">
        <v>218</v>
      </c>
      <c r="AU267" s="260" t="s">
        <v>84</v>
      </c>
      <c r="AY267" s="14" t="s">
        <v>190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4" t="s">
        <v>82</v>
      </c>
      <c r="BK267" s="150">
        <f>ROUND(I267*H267,2)</f>
        <v>0</v>
      </c>
      <c r="BL267" s="14" t="s">
        <v>233</v>
      </c>
      <c r="BM267" s="260" t="s">
        <v>556</v>
      </c>
    </row>
    <row r="268" s="2" customFormat="1" ht="24.15" customHeight="1">
      <c r="A268" s="37"/>
      <c r="B268" s="38"/>
      <c r="C268" s="248" t="s">
        <v>392</v>
      </c>
      <c r="D268" s="248" t="s">
        <v>193</v>
      </c>
      <c r="E268" s="249" t="s">
        <v>557</v>
      </c>
      <c r="F268" s="250" t="s">
        <v>558</v>
      </c>
      <c r="G268" s="251" t="s">
        <v>309</v>
      </c>
      <c r="H268" s="272"/>
      <c r="I268" s="253"/>
      <c r="J268" s="254">
        <f>ROUND(I268*H268,2)</f>
        <v>0</v>
      </c>
      <c r="K268" s="255"/>
      <c r="L268" s="40"/>
      <c r="M268" s="256" t="s">
        <v>1</v>
      </c>
      <c r="N268" s="257" t="s">
        <v>40</v>
      </c>
      <c r="O268" s="90"/>
      <c r="P268" s="258">
        <f>O268*H268</f>
        <v>0</v>
      </c>
      <c r="Q268" s="258">
        <v>0</v>
      </c>
      <c r="R268" s="258">
        <f>Q268*H268</f>
        <v>0</v>
      </c>
      <c r="S268" s="258">
        <v>0</v>
      </c>
      <c r="T268" s="25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0" t="s">
        <v>233</v>
      </c>
      <c r="AT268" s="260" t="s">
        <v>193</v>
      </c>
      <c r="AU268" s="260" t="s">
        <v>84</v>
      </c>
      <c r="AY268" s="14" t="s">
        <v>190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4" t="s">
        <v>82</v>
      </c>
      <c r="BK268" s="150">
        <f>ROUND(I268*H268,2)</f>
        <v>0</v>
      </c>
      <c r="BL268" s="14" t="s">
        <v>233</v>
      </c>
      <c r="BM268" s="260" t="s">
        <v>559</v>
      </c>
    </row>
    <row r="269" s="2" customFormat="1" ht="24.15" customHeight="1">
      <c r="A269" s="37"/>
      <c r="B269" s="38"/>
      <c r="C269" s="248" t="s">
        <v>560</v>
      </c>
      <c r="D269" s="248" t="s">
        <v>193</v>
      </c>
      <c r="E269" s="249" t="s">
        <v>561</v>
      </c>
      <c r="F269" s="250" t="s">
        <v>562</v>
      </c>
      <c r="G269" s="251" t="s">
        <v>309</v>
      </c>
      <c r="H269" s="272"/>
      <c r="I269" s="253"/>
      <c r="J269" s="254">
        <f>ROUND(I269*H269,2)</f>
        <v>0</v>
      </c>
      <c r="K269" s="255"/>
      <c r="L269" s="40"/>
      <c r="M269" s="256" t="s">
        <v>1</v>
      </c>
      <c r="N269" s="257" t="s">
        <v>40</v>
      </c>
      <c r="O269" s="90"/>
      <c r="P269" s="258">
        <f>O269*H269</f>
        <v>0</v>
      </c>
      <c r="Q269" s="258">
        <v>0</v>
      </c>
      <c r="R269" s="258">
        <f>Q269*H269</f>
        <v>0</v>
      </c>
      <c r="S269" s="258">
        <v>0</v>
      </c>
      <c r="T269" s="25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60" t="s">
        <v>233</v>
      </c>
      <c r="AT269" s="260" t="s">
        <v>193</v>
      </c>
      <c r="AU269" s="260" t="s">
        <v>84</v>
      </c>
      <c r="AY269" s="14" t="s">
        <v>190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4" t="s">
        <v>82</v>
      </c>
      <c r="BK269" s="150">
        <f>ROUND(I269*H269,2)</f>
        <v>0</v>
      </c>
      <c r="BL269" s="14" t="s">
        <v>233</v>
      </c>
      <c r="BM269" s="260" t="s">
        <v>563</v>
      </c>
    </row>
    <row r="270" s="12" customFormat="1" ht="22.8" customHeight="1">
      <c r="A270" s="12"/>
      <c r="B270" s="232"/>
      <c r="C270" s="233"/>
      <c r="D270" s="234" t="s">
        <v>74</v>
      </c>
      <c r="E270" s="246" t="s">
        <v>564</v>
      </c>
      <c r="F270" s="246" t="s">
        <v>565</v>
      </c>
      <c r="G270" s="233"/>
      <c r="H270" s="233"/>
      <c r="I270" s="236"/>
      <c r="J270" s="247">
        <f>BK270</f>
        <v>0</v>
      </c>
      <c r="K270" s="233"/>
      <c r="L270" s="238"/>
      <c r="M270" s="239"/>
      <c r="N270" s="240"/>
      <c r="O270" s="240"/>
      <c r="P270" s="241">
        <f>SUM(P271:P304)</f>
        <v>0</v>
      </c>
      <c r="Q270" s="240"/>
      <c r="R270" s="241">
        <f>SUM(R271:R304)</f>
        <v>0</v>
      </c>
      <c r="S270" s="240"/>
      <c r="T270" s="242">
        <f>SUM(T271:T304)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43" t="s">
        <v>84</v>
      </c>
      <c r="AT270" s="244" t="s">
        <v>74</v>
      </c>
      <c r="AU270" s="244" t="s">
        <v>82</v>
      </c>
      <c r="AY270" s="243" t="s">
        <v>190</v>
      </c>
      <c r="BK270" s="245">
        <f>SUM(BK271:BK304)</f>
        <v>0</v>
      </c>
    </row>
    <row r="271" s="2" customFormat="1" ht="33" customHeight="1">
      <c r="A271" s="37"/>
      <c r="B271" s="38"/>
      <c r="C271" s="248" t="s">
        <v>396</v>
      </c>
      <c r="D271" s="248" t="s">
        <v>193</v>
      </c>
      <c r="E271" s="249" t="s">
        <v>566</v>
      </c>
      <c r="F271" s="250" t="s">
        <v>567</v>
      </c>
      <c r="G271" s="251" t="s">
        <v>360</v>
      </c>
      <c r="H271" s="252">
        <v>2</v>
      </c>
      <c r="I271" s="253"/>
      <c r="J271" s="254">
        <f>ROUND(I271*H271,2)</f>
        <v>0</v>
      </c>
      <c r="K271" s="255"/>
      <c r="L271" s="40"/>
      <c r="M271" s="256" t="s">
        <v>1</v>
      </c>
      <c r="N271" s="257" t="s">
        <v>40</v>
      </c>
      <c r="O271" s="90"/>
      <c r="P271" s="258">
        <f>O271*H271</f>
        <v>0</v>
      </c>
      <c r="Q271" s="258">
        <v>0</v>
      </c>
      <c r="R271" s="258">
        <f>Q271*H271</f>
        <v>0</v>
      </c>
      <c r="S271" s="258">
        <v>0</v>
      </c>
      <c r="T271" s="25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0" t="s">
        <v>233</v>
      </c>
      <c r="AT271" s="260" t="s">
        <v>193</v>
      </c>
      <c r="AU271" s="260" t="s">
        <v>84</v>
      </c>
      <c r="AY271" s="14" t="s">
        <v>190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4" t="s">
        <v>82</v>
      </c>
      <c r="BK271" s="150">
        <f>ROUND(I271*H271,2)</f>
        <v>0</v>
      </c>
      <c r="BL271" s="14" t="s">
        <v>233</v>
      </c>
      <c r="BM271" s="260" t="s">
        <v>568</v>
      </c>
    </row>
    <row r="272" s="2" customFormat="1" ht="24.15" customHeight="1">
      <c r="A272" s="37"/>
      <c r="B272" s="38"/>
      <c r="C272" s="261" t="s">
        <v>569</v>
      </c>
      <c r="D272" s="261" t="s">
        <v>218</v>
      </c>
      <c r="E272" s="262" t="s">
        <v>570</v>
      </c>
      <c r="F272" s="263" t="s">
        <v>571</v>
      </c>
      <c r="G272" s="264" t="s">
        <v>196</v>
      </c>
      <c r="H272" s="265">
        <v>2</v>
      </c>
      <c r="I272" s="266"/>
      <c r="J272" s="267">
        <f>ROUND(I272*H272,2)</f>
        <v>0</v>
      </c>
      <c r="K272" s="268"/>
      <c r="L272" s="269"/>
      <c r="M272" s="270" t="s">
        <v>1</v>
      </c>
      <c r="N272" s="271" t="s">
        <v>40</v>
      </c>
      <c r="O272" s="90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0" t="s">
        <v>268</v>
      </c>
      <c r="AT272" s="260" t="s">
        <v>218</v>
      </c>
      <c r="AU272" s="260" t="s">
        <v>84</v>
      </c>
      <c r="AY272" s="14" t="s">
        <v>190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4" t="s">
        <v>82</v>
      </c>
      <c r="BK272" s="150">
        <f>ROUND(I272*H272,2)</f>
        <v>0</v>
      </c>
      <c r="BL272" s="14" t="s">
        <v>233</v>
      </c>
      <c r="BM272" s="260" t="s">
        <v>572</v>
      </c>
    </row>
    <row r="273" s="2" customFormat="1" ht="24.15" customHeight="1">
      <c r="A273" s="37"/>
      <c r="B273" s="38"/>
      <c r="C273" s="248" t="s">
        <v>399</v>
      </c>
      <c r="D273" s="248" t="s">
        <v>193</v>
      </c>
      <c r="E273" s="249" t="s">
        <v>573</v>
      </c>
      <c r="F273" s="250" t="s">
        <v>574</v>
      </c>
      <c r="G273" s="251" t="s">
        <v>196</v>
      </c>
      <c r="H273" s="252">
        <v>4</v>
      </c>
      <c r="I273" s="253"/>
      <c r="J273" s="254">
        <f>ROUND(I273*H273,2)</f>
        <v>0</v>
      </c>
      <c r="K273" s="255"/>
      <c r="L273" s="40"/>
      <c r="M273" s="256" t="s">
        <v>1</v>
      </c>
      <c r="N273" s="257" t="s">
        <v>40</v>
      </c>
      <c r="O273" s="90"/>
      <c r="P273" s="258">
        <f>O273*H273</f>
        <v>0</v>
      </c>
      <c r="Q273" s="258">
        <v>0</v>
      </c>
      <c r="R273" s="258">
        <f>Q273*H273</f>
        <v>0</v>
      </c>
      <c r="S273" s="258">
        <v>0</v>
      </c>
      <c r="T273" s="25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60" t="s">
        <v>233</v>
      </c>
      <c r="AT273" s="260" t="s">
        <v>193</v>
      </c>
      <c r="AU273" s="260" t="s">
        <v>84</v>
      </c>
      <c r="AY273" s="14" t="s">
        <v>190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4" t="s">
        <v>82</v>
      </c>
      <c r="BK273" s="150">
        <f>ROUND(I273*H273,2)</f>
        <v>0</v>
      </c>
      <c r="BL273" s="14" t="s">
        <v>233</v>
      </c>
      <c r="BM273" s="260" t="s">
        <v>575</v>
      </c>
    </row>
    <row r="274" s="2" customFormat="1" ht="24.15" customHeight="1">
      <c r="A274" s="37"/>
      <c r="B274" s="38"/>
      <c r="C274" s="248" t="s">
        <v>576</v>
      </c>
      <c r="D274" s="248" t="s">
        <v>193</v>
      </c>
      <c r="E274" s="249" t="s">
        <v>577</v>
      </c>
      <c r="F274" s="250" t="s">
        <v>578</v>
      </c>
      <c r="G274" s="251" t="s">
        <v>196</v>
      </c>
      <c r="H274" s="252">
        <v>4</v>
      </c>
      <c r="I274" s="253"/>
      <c r="J274" s="254">
        <f>ROUND(I274*H274,2)</f>
        <v>0</v>
      </c>
      <c r="K274" s="255"/>
      <c r="L274" s="40"/>
      <c r="M274" s="256" t="s">
        <v>1</v>
      </c>
      <c r="N274" s="257" t="s">
        <v>40</v>
      </c>
      <c r="O274" s="90"/>
      <c r="P274" s="258">
        <f>O274*H274</f>
        <v>0</v>
      </c>
      <c r="Q274" s="258">
        <v>0</v>
      </c>
      <c r="R274" s="258">
        <f>Q274*H274</f>
        <v>0</v>
      </c>
      <c r="S274" s="258">
        <v>0</v>
      </c>
      <c r="T274" s="25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0" t="s">
        <v>233</v>
      </c>
      <c r="AT274" s="260" t="s">
        <v>193</v>
      </c>
      <c r="AU274" s="260" t="s">
        <v>84</v>
      </c>
      <c r="AY274" s="14" t="s">
        <v>190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4" t="s">
        <v>82</v>
      </c>
      <c r="BK274" s="150">
        <f>ROUND(I274*H274,2)</f>
        <v>0</v>
      </c>
      <c r="BL274" s="14" t="s">
        <v>233</v>
      </c>
      <c r="BM274" s="260" t="s">
        <v>579</v>
      </c>
    </row>
    <row r="275" s="2" customFormat="1" ht="24.15" customHeight="1">
      <c r="A275" s="37"/>
      <c r="B275" s="38"/>
      <c r="C275" s="248" t="s">
        <v>403</v>
      </c>
      <c r="D275" s="248" t="s">
        <v>193</v>
      </c>
      <c r="E275" s="249" t="s">
        <v>580</v>
      </c>
      <c r="F275" s="250" t="s">
        <v>581</v>
      </c>
      <c r="G275" s="251" t="s">
        <v>196</v>
      </c>
      <c r="H275" s="252">
        <v>1</v>
      </c>
      <c r="I275" s="253"/>
      <c r="J275" s="254">
        <f>ROUND(I275*H275,2)</f>
        <v>0</v>
      </c>
      <c r="K275" s="255"/>
      <c r="L275" s="40"/>
      <c r="M275" s="256" t="s">
        <v>1</v>
      </c>
      <c r="N275" s="257" t="s">
        <v>40</v>
      </c>
      <c r="O275" s="90"/>
      <c r="P275" s="258">
        <f>O275*H275</f>
        <v>0</v>
      </c>
      <c r="Q275" s="258">
        <v>0</v>
      </c>
      <c r="R275" s="258">
        <f>Q275*H275</f>
        <v>0</v>
      </c>
      <c r="S275" s="258">
        <v>0</v>
      </c>
      <c r="T275" s="25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0" t="s">
        <v>233</v>
      </c>
      <c r="AT275" s="260" t="s">
        <v>193</v>
      </c>
      <c r="AU275" s="260" t="s">
        <v>84</v>
      </c>
      <c r="AY275" s="14" t="s">
        <v>190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4" t="s">
        <v>82</v>
      </c>
      <c r="BK275" s="150">
        <f>ROUND(I275*H275,2)</f>
        <v>0</v>
      </c>
      <c r="BL275" s="14" t="s">
        <v>233</v>
      </c>
      <c r="BM275" s="260" t="s">
        <v>582</v>
      </c>
    </row>
    <row r="276" s="2" customFormat="1" ht="24.15" customHeight="1">
      <c r="A276" s="37"/>
      <c r="B276" s="38"/>
      <c r="C276" s="248" t="s">
        <v>583</v>
      </c>
      <c r="D276" s="248" t="s">
        <v>193</v>
      </c>
      <c r="E276" s="249" t="s">
        <v>584</v>
      </c>
      <c r="F276" s="250" t="s">
        <v>585</v>
      </c>
      <c r="G276" s="251" t="s">
        <v>468</v>
      </c>
      <c r="H276" s="252">
        <v>32</v>
      </c>
      <c r="I276" s="253"/>
      <c r="J276" s="254">
        <f>ROUND(I276*H276,2)</f>
        <v>0</v>
      </c>
      <c r="K276" s="255"/>
      <c r="L276" s="40"/>
      <c r="M276" s="256" t="s">
        <v>1</v>
      </c>
      <c r="N276" s="257" t="s">
        <v>40</v>
      </c>
      <c r="O276" s="90"/>
      <c r="P276" s="258">
        <f>O276*H276</f>
        <v>0</v>
      </c>
      <c r="Q276" s="258">
        <v>0</v>
      </c>
      <c r="R276" s="258">
        <f>Q276*H276</f>
        <v>0</v>
      </c>
      <c r="S276" s="258">
        <v>0</v>
      </c>
      <c r="T276" s="25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0" t="s">
        <v>233</v>
      </c>
      <c r="AT276" s="260" t="s">
        <v>193</v>
      </c>
      <c r="AU276" s="260" t="s">
        <v>84</v>
      </c>
      <c r="AY276" s="14" t="s">
        <v>190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4" t="s">
        <v>82</v>
      </c>
      <c r="BK276" s="150">
        <f>ROUND(I276*H276,2)</f>
        <v>0</v>
      </c>
      <c r="BL276" s="14" t="s">
        <v>233</v>
      </c>
      <c r="BM276" s="260" t="s">
        <v>586</v>
      </c>
    </row>
    <row r="277" s="2" customFormat="1" ht="16.5" customHeight="1">
      <c r="A277" s="37"/>
      <c r="B277" s="38"/>
      <c r="C277" s="248" t="s">
        <v>406</v>
      </c>
      <c r="D277" s="248" t="s">
        <v>193</v>
      </c>
      <c r="E277" s="249" t="s">
        <v>587</v>
      </c>
      <c r="F277" s="250" t="s">
        <v>588</v>
      </c>
      <c r="G277" s="251" t="s">
        <v>196</v>
      </c>
      <c r="H277" s="252">
        <v>1</v>
      </c>
      <c r="I277" s="253"/>
      <c r="J277" s="254">
        <f>ROUND(I277*H277,2)</f>
        <v>0</v>
      </c>
      <c r="K277" s="255"/>
      <c r="L277" s="40"/>
      <c r="M277" s="256" t="s">
        <v>1</v>
      </c>
      <c r="N277" s="257" t="s">
        <v>40</v>
      </c>
      <c r="O277" s="90"/>
      <c r="P277" s="258">
        <f>O277*H277</f>
        <v>0</v>
      </c>
      <c r="Q277" s="258">
        <v>0</v>
      </c>
      <c r="R277" s="258">
        <f>Q277*H277</f>
        <v>0</v>
      </c>
      <c r="S277" s="258">
        <v>0</v>
      </c>
      <c r="T277" s="25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0" t="s">
        <v>233</v>
      </c>
      <c r="AT277" s="260" t="s">
        <v>193</v>
      </c>
      <c r="AU277" s="260" t="s">
        <v>84</v>
      </c>
      <c r="AY277" s="14" t="s">
        <v>190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4" t="s">
        <v>82</v>
      </c>
      <c r="BK277" s="150">
        <f>ROUND(I277*H277,2)</f>
        <v>0</v>
      </c>
      <c r="BL277" s="14" t="s">
        <v>233</v>
      </c>
      <c r="BM277" s="260" t="s">
        <v>589</v>
      </c>
    </row>
    <row r="278" s="2" customFormat="1" ht="16.5" customHeight="1">
      <c r="A278" s="37"/>
      <c r="B278" s="38"/>
      <c r="C278" s="261" t="s">
        <v>590</v>
      </c>
      <c r="D278" s="261" t="s">
        <v>218</v>
      </c>
      <c r="E278" s="262" t="s">
        <v>591</v>
      </c>
      <c r="F278" s="263" t="s">
        <v>592</v>
      </c>
      <c r="G278" s="264" t="s">
        <v>267</v>
      </c>
      <c r="H278" s="265">
        <v>6</v>
      </c>
      <c r="I278" s="266"/>
      <c r="J278" s="267">
        <f>ROUND(I278*H278,2)</f>
        <v>0</v>
      </c>
      <c r="K278" s="268"/>
      <c r="L278" s="269"/>
      <c r="M278" s="270" t="s">
        <v>1</v>
      </c>
      <c r="N278" s="271" t="s">
        <v>40</v>
      </c>
      <c r="O278" s="90"/>
      <c r="P278" s="258">
        <f>O278*H278</f>
        <v>0</v>
      </c>
      <c r="Q278" s="258">
        <v>0</v>
      </c>
      <c r="R278" s="258">
        <f>Q278*H278</f>
        <v>0</v>
      </c>
      <c r="S278" s="258">
        <v>0</v>
      </c>
      <c r="T278" s="25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60" t="s">
        <v>268</v>
      </c>
      <c r="AT278" s="260" t="s">
        <v>218</v>
      </c>
      <c r="AU278" s="260" t="s">
        <v>84</v>
      </c>
      <c r="AY278" s="14" t="s">
        <v>190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4" t="s">
        <v>82</v>
      </c>
      <c r="BK278" s="150">
        <f>ROUND(I278*H278,2)</f>
        <v>0</v>
      </c>
      <c r="BL278" s="14" t="s">
        <v>233</v>
      </c>
      <c r="BM278" s="260" t="s">
        <v>593</v>
      </c>
    </row>
    <row r="279" s="2" customFormat="1" ht="16.5" customHeight="1">
      <c r="A279" s="37"/>
      <c r="B279" s="38"/>
      <c r="C279" s="261" t="s">
        <v>410</v>
      </c>
      <c r="D279" s="261" t="s">
        <v>218</v>
      </c>
      <c r="E279" s="262" t="s">
        <v>594</v>
      </c>
      <c r="F279" s="263" t="s">
        <v>595</v>
      </c>
      <c r="G279" s="264" t="s">
        <v>196</v>
      </c>
      <c r="H279" s="265">
        <v>2</v>
      </c>
      <c r="I279" s="266"/>
      <c r="J279" s="267">
        <f>ROUND(I279*H279,2)</f>
        <v>0</v>
      </c>
      <c r="K279" s="268"/>
      <c r="L279" s="269"/>
      <c r="M279" s="270" t="s">
        <v>1</v>
      </c>
      <c r="N279" s="271" t="s">
        <v>40</v>
      </c>
      <c r="O279" s="90"/>
      <c r="P279" s="258">
        <f>O279*H279</f>
        <v>0</v>
      </c>
      <c r="Q279" s="258">
        <v>0</v>
      </c>
      <c r="R279" s="258">
        <f>Q279*H279</f>
        <v>0</v>
      </c>
      <c r="S279" s="258">
        <v>0</v>
      </c>
      <c r="T279" s="25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0" t="s">
        <v>268</v>
      </c>
      <c r="AT279" s="260" t="s">
        <v>218</v>
      </c>
      <c r="AU279" s="260" t="s">
        <v>84</v>
      </c>
      <c r="AY279" s="14" t="s">
        <v>190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4" t="s">
        <v>82</v>
      </c>
      <c r="BK279" s="150">
        <f>ROUND(I279*H279,2)</f>
        <v>0</v>
      </c>
      <c r="BL279" s="14" t="s">
        <v>233</v>
      </c>
      <c r="BM279" s="260" t="s">
        <v>596</v>
      </c>
    </row>
    <row r="280" s="2" customFormat="1" ht="21.75" customHeight="1">
      <c r="A280" s="37"/>
      <c r="B280" s="38"/>
      <c r="C280" s="248" t="s">
        <v>597</v>
      </c>
      <c r="D280" s="248" t="s">
        <v>193</v>
      </c>
      <c r="E280" s="249" t="s">
        <v>598</v>
      </c>
      <c r="F280" s="250" t="s">
        <v>599</v>
      </c>
      <c r="G280" s="251" t="s">
        <v>600</v>
      </c>
      <c r="H280" s="252">
        <v>16</v>
      </c>
      <c r="I280" s="253"/>
      <c r="J280" s="254">
        <f>ROUND(I280*H280,2)</f>
        <v>0</v>
      </c>
      <c r="K280" s="255"/>
      <c r="L280" s="40"/>
      <c r="M280" s="256" t="s">
        <v>1</v>
      </c>
      <c r="N280" s="257" t="s">
        <v>40</v>
      </c>
      <c r="O280" s="90"/>
      <c r="P280" s="258">
        <f>O280*H280</f>
        <v>0</v>
      </c>
      <c r="Q280" s="258">
        <v>0</v>
      </c>
      <c r="R280" s="258">
        <f>Q280*H280</f>
        <v>0</v>
      </c>
      <c r="S280" s="258">
        <v>0</v>
      </c>
      <c r="T280" s="25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0" t="s">
        <v>233</v>
      </c>
      <c r="AT280" s="260" t="s">
        <v>193</v>
      </c>
      <c r="AU280" s="260" t="s">
        <v>84</v>
      </c>
      <c r="AY280" s="14" t="s">
        <v>190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4" t="s">
        <v>82</v>
      </c>
      <c r="BK280" s="150">
        <f>ROUND(I280*H280,2)</f>
        <v>0</v>
      </c>
      <c r="BL280" s="14" t="s">
        <v>233</v>
      </c>
      <c r="BM280" s="260" t="s">
        <v>601</v>
      </c>
    </row>
    <row r="281" s="2" customFormat="1" ht="37.8" customHeight="1">
      <c r="A281" s="37"/>
      <c r="B281" s="38"/>
      <c r="C281" s="261" t="s">
        <v>413</v>
      </c>
      <c r="D281" s="261" t="s">
        <v>218</v>
      </c>
      <c r="E281" s="262" t="s">
        <v>602</v>
      </c>
      <c r="F281" s="263" t="s">
        <v>603</v>
      </c>
      <c r="G281" s="264" t="s">
        <v>360</v>
      </c>
      <c r="H281" s="265">
        <v>2</v>
      </c>
      <c r="I281" s="266"/>
      <c r="J281" s="267">
        <f>ROUND(I281*H281,2)</f>
        <v>0</v>
      </c>
      <c r="K281" s="268"/>
      <c r="L281" s="269"/>
      <c r="M281" s="270" t="s">
        <v>1</v>
      </c>
      <c r="N281" s="271" t="s">
        <v>40</v>
      </c>
      <c r="O281" s="90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0" t="s">
        <v>268</v>
      </c>
      <c r="AT281" s="260" t="s">
        <v>218</v>
      </c>
      <c r="AU281" s="260" t="s">
        <v>84</v>
      </c>
      <c r="AY281" s="14" t="s">
        <v>190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4" t="s">
        <v>82</v>
      </c>
      <c r="BK281" s="150">
        <f>ROUND(I281*H281,2)</f>
        <v>0</v>
      </c>
      <c r="BL281" s="14" t="s">
        <v>233</v>
      </c>
      <c r="BM281" s="260" t="s">
        <v>604</v>
      </c>
    </row>
    <row r="282" s="2" customFormat="1" ht="55.5" customHeight="1">
      <c r="A282" s="37"/>
      <c r="B282" s="38"/>
      <c r="C282" s="261" t="s">
        <v>605</v>
      </c>
      <c r="D282" s="261" t="s">
        <v>218</v>
      </c>
      <c r="E282" s="262" t="s">
        <v>606</v>
      </c>
      <c r="F282" s="263" t="s">
        <v>607</v>
      </c>
      <c r="G282" s="264" t="s">
        <v>360</v>
      </c>
      <c r="H282" s="265">
        <v>1</v>
      </c>
      <c r="I282" s="266"/>
      <c r="J282" s="267">
        <f>ROUND(I282*H282,2)</f>
        <v>0</v>
      </c>
      <c r="K282" s="268"/>
      <c r="L282" s="269"/>
      <c r="M282" s="270" t="s">
        <v>1</v>
      </c>
      <c r="N282" s="271" t="s">
        <v>40</v>
      </c>
      <c r="O282" s="90"/>
      <c r="P282" s="258">
        <f>O282*H282</f>
        <v>0</v>
      </c>
      <c r="Q282" s="258">
        <v>0</v>
      </c>
      <c r="R282" s="258">
        <f>Q282*H282</f>
        <v>0</v>
      </c>
      <c r="S282" s="258">
        <v>0</v>
      </c>
      <c r="T282" s="25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0" t="s">
        <v>268</v>
      </c>
      <c r="AT282" s="260" t="s">
        <v>218</v>
      </c>
      <c r="AU282" s="260" t="s">
        <v>84</v>
      </c>
      <c r="AY282" s="14" t="s">
        <v>190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4" t="s">
        <v>82</v>
      </c>
      <c r="BK282" s="150">
        <f>ROUND(I282*H282,2)</f>
        <v>0</v>
      </c>
      <c r="BL282" s="14" t="s">
        <v>233</v>
      </c>
      <c r="BM282" s="260" t="s">
        <v>608</v>
      </c>
    </row>
    <row r="283" s="2" customFormat="1" ht="16.5" customHeight="1">
      <c r="A283" s="37"/>
      <c r="B283" s="38"/>
      <c r="C283" s="261" t="s">
        <v>417</v>
      </c>
      <c r="D283" s="261" t="s">
        <v>218</v>
      </c>
      <c r="E283" s="262" t="s">
        <v>609</v>
      </c>
      <c r="F283" s="263" t="s">
        <v>610</v>
      </c>
      <c r="G283" s="264" t="s">
        <v>360</v>
      </c>
      <c r="H283" s="265">
        <v>2</v>
      </c>
      <c r="I283" s="266"/>
      <c r="J283" s="267">
        <f>ROUND(I283*H283,2)</f>
        <v>0</v>
      </c>
      <c r="K283" s="268"/>
      <c r="L283" s="269"/>
      <c r="M283" s="270" t="s">
        <v>1</v>
      </c>
      <c r="N283" s="271" t="s">
        <v>40</v>
      </c>
      <c r="O283" s="90"/>
      <c r="P283" s="258">
        <f>O283*H283</f>
        <v>0</v>
      </c>
      <c r="Q283" s="258">
        <v>0</v>
      </c>
      <c r="R283" s="258">
        <f>Q283*H283</f>
        <v>0</v>
      </c>
      <c r="S283" s="258">
        <v>0</v>
      </c>
      <c r="T283" s="25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0" t="s">
        <v>268</v>
      </c>
      <c r="AT283" s="260" t="s">
        <v>218</v>
      </c>
      <c r="AU283" s="260" t="s">
        <v>84</v>
      </c>
      <c r="AY283" s="14" t="s">
        <v>190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4" t="s">
        <v>82</v>
      </c>
      <c r="BK283" s="150">
        <f>ROUND(I283*H283,2)</f>
        <v>0</v>
      </c>
      <c r="BL283" s="14" t="s">
        <v>233</v>
      </c>
      <c r="BM283" s="260" t="s">
        <v>611</v>
      </c>
    </row>
    <row r="284" s="2" customFormat="1" ht="24.15" customHeight="1">
      <c r="A284" s="37"/>
      <c r="B284" s="38"/>
      <c r="C284" s="261" t="s">
        <v>612</v>
      </c>
      <c r="D284" s="261" t="s">
        <v>218</v>
      </c>
      <c r="E284" s="262" t="s">
        <v>613</v>
      </c>
      <c r="F284" s="263" t="s">
        <v>614</v>
      </c>
      <c r="G284" s="264" t="s">
        <v>360</v>
      </c>
      <c r="H284" s="265">
        <v>1</v>
      </c>
      <c r="I284" s="266"/>
      <c r="J284" s="267">
        <f>ROUND(I284*H284,2)</f>
        <v>0</v>
      </c>
      <c r="K284" s="268"/>
      <c r="L284" s="269"/>
      <c r="M284" s="270" t="s">
        <v>1</v>
      </c>
      <c r="N284" s="271" t="s">
        <v>40</v>
      </c>
      <c r="O284" s="90"/>
      <c r="P284" s="258">
        <f>O284*H284</f>
        <v>0</v>
      </c>
      <c r="Q284" s="258">
        <v>0</v>
      </c>
      <c r="R284" s="258">
        <f>Q284*H284</f>
        <v>0</v>
      </c>
      <c r="S284" s="258">
        <v>0</v>
      </c>
      <c r="T284" s="25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0" t="s">
        <v>268</v>
      </c>
      <c r="AT284" s="260" t="s">
        <v>218</v>
      </c>
      <c r="AU284" s="260" t="s">
        <v>84</v>
      </c>
      <c r="AY284" s="14" t="s">
        <v>190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4" t="s">
        <v>82</v>
      </c>
      <c r="BK284" s="150">
        <f>ROUND(I284*H284,2)</f>
        <v>0</v>
      </c>
      <c r="BL284" s="14" t="s">
        <v>233</v>
      </c>
      <c r="BM284" s="260" t="s">
        <v>615</v>
      </c>
    </row>
    <row r="285" s="2" customFormat="1" ht="44.25" customHeight="1">
      <c r="A285" s="37"/>
      <c r="B285" s="38"/>
      <c r="C285" s="261" t="s">
        <v>420</v>
      </c>
      <c r="D285" s="261" t="s">
        <v>218</v>
      </c>
      <c r="E285" s="262" t="s">
        <v>616</v>
      </c>
      <c r="F285" s="263" t="s">
        <v>617</v>
      </c>
      <c r="G285" s="264" t="s">
        <v>360</v>
      </c>
      <c r="H285" s="265">
        <v>1</v>
      </c>
      <c r="I285" s="266"/>
      <c r="J285" s="267">
        <f>ROUND(I285*H285,2)</f>
        <v>0</v>
      </c>
      <c r="K285" s="268"/>
      <c r="L285" s="269"/>
      <c r="M285" s="270" t="s">
        <v>1</v>
      </c>
      <c r="N285" s="271" t="s">
        <v>40</v>
      </c>
      <c r="O285" s="90"/>
      <c r="P285" s="258">
        <f>O285*H285</f>
        <v>0</v>
      </c>
      <c r="Q285" s="258">
        <v>0</v>
      </c>
      <c r="R285" s="258">
        <f>Q285*H285</f>
        <v>0</v>
      </c>
      <c r="S285" s="258">
        <v>0</v>
      </c>
      <c r="T285" s="25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0" t="s">
        <v>268</v>
      </c>
      <c r="AT285" s="260" t="s">
        <v>218</v>
      </c>
      <c r="AU285" s="260" t="s">
        <v>84</v>
      </c>
      <c r="AY285" s="14" t="s">
        <v>190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4" t="s">
        <v>82</v>
      </c>
      <c r="BK285" s="150">
        <f>ROUND(I285*H285,2)</f>
        <v>0</v>
      </c>
      <c r="BL285" s="14" t="s">
        <v>233</v>
      </c>
      <c r="BM285" s="260" t="s">
        <v>618</v>
      </c>
    </row>
    <row r="286" s="2" customFormat="1" ht="37.8" customHeight="1">
      <c r="A286" s="37"/>
      <c r="B286" s="38"/>
      <c r="C286" s="261" t="s">
        <v>619</v>
      </c>
      <c r="D286" s="261" t="s">
        <v>218</v>
      </c>
      <c r="E286" s="262" t="s">
        <v>620</v>
      </c>
      <c r="F286" s="263" t="s">
        <v>621</v>
      </c>
      <c r="G286" s="264" t="s">
        <v>360</v>
      </c>
      <c r="H286" s="265">
        <v>1</v>
      </c>
      <c r="I286" s="266"/>
      <c r="J286" s="267">
        <f>ROUND(I286*H286,2)</f>
        <v>0</v>
      </c>
      <c r="K286" s="268"/>
      <c r="L286" s="269"/>
      <c r="M286" s="270" t="s">
        <v>1</v>
      </c>
      <c r="N286" s="271" t="s">
        <v>40</v>
      </c>
      <c r="O286" s="90"/>
      <c r="P286" s="258">
        <f>O286*H286</f>
        <v>0</v>
      </c>
      <c r="Q286" s="258">
        <v>0</v>
      </c>
      <c r="R286" s="258">
        <f>Q286*H286</f>
        <v>0</v>
      </c>
      <c r="S286" s="258">
        <v>0</v>
      </c>
      <c r="T286" s="25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0" t="s">
        <v>268</v>
      </c>
      <c r="AT286" s="260" t="s">
        <v>218</v>
      </c>
      <c r="AU286" s="260" t="s">
        <v>84</v>
      </c>
      <c r="AY286" s="14" t="s">
        <v>190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4" t="s">
        <v>82</v>
      </c>
      <c r="BK286" s="150">
        <f>ROUND(I286*H286,2)</f>
        <v>0</v>
      </c>
      <c r="BL286" s="14" t="s">
        <v>233</v>
      </c>
      <c r="BM286" s="260" t="s">
        <v>622</v>
      </c>
    </row>
    <row r="287" s="2" customFormat="1" ht="16.5" customHeight="1">
      <c r="A287" s="37"/>
      <c r="B287" s="38"/>
      <c r="C287" s="248" t="s">
        <v>424</v>
      </c>
      <c r="D287" s="248" t="s">
        <v>193</v>
      </c>
      <c r="E287" s="249" t="s">
        <v>623</v>
      </c>
      <c r="F287" s="250" t="s">
        <v>624</v>
      </c>
      <c r="G287" s="251" t="s">
        <v>196</v>
      </c>
      <c r="H287" s="252">
        <v>1</v>
      </c>
      <c r="I287" s="253"/>
      <c r="J287" s="254">
        <f>ROUND(I287*H287,2)</f>
        <v>0</v>
      </c>
      <c r="K287" s="255"/>
      <c r="L287" s="40"/>
      <c r="M287" s="256" t="s">
        <v>1</v>
      </c>
      <c r="N287" s="257" t="s">
        <v>40</v>
      </c>
      <c r="O287" s="90"/>
      <c r="P287" s="258">
        <f>O287*H287</f>
        <v>0</v>
      </c>
      <c r="Q287" s="258">
        <v>0</v>
      </c>
      <c r="R287" s="258">
        <f>Q287*H287</f>
        <v>0</v>
      </c>
      <c r="S287" s="258">
        <v>0</v>
      </c>
      <c r="T287" s="25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60" t="s">
        <v>233</v>
      </c>
      <c r="AT287" s="260" t="s">
        <v>193</v>
      </c>
      <c r="AU287" s="260" t="s">
        <v>84</v>
      </c>
      <c r="AY287" s="14" t="s">
        <v>190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4" t="s">
        <v>82</v>
      </c>
      <c r="BK287" s="150">
        <f>ROUND(I287*H287,2)</f>
        <v>0</v>
      </c>
      <c r="BL287" s="14" t="s">
        <v>233</v>
      </c>
      <c r="BM287" s="260" t="s">
        <v>625</v>
      </c>
    </row>
    <row r="288" s="2" customFormat="1" ht="16.5" customHeight="1">
      <c r="A288" s="37"/>
      <c r="B288" s="38"/>
      <c r="C288" s="261" t="s">
        <v>626</v>
      </c>
      <c r="D288" s="261" t="s">
        <v>218</v>
      </c>
      <c r="E288" s="262" t="s">
        <v>627</v>
      </c>
      <c r="F288" s="263" t="s">
        <v>628</v>
      </c>
      <c r="G288" s="264" t="s">
        <v>196</v>
      </c>
      <c r="H288" s="265">
        <v>1</v>
      </c>
      <c r="I288" s="266"/>
      <c r="J288" s="267">
        <f>ROUND(I288*H288,2)</f>
        <v>0</v>
      </c>
      <c r="K288" s="268"/>
      <c r="L288" s="269"/>
      <c r="M288" s="270" t="s">
        <v>1</v>
      </c>
      <c r="N288" s="271" t="s">
        <v>40</v>
      </c>
      <c r="O288" s="90"/>
      <c r="P288" s="258">
        <f>O288*H288</f>
        <v>0</v>
      </c>
      <c r="Q288" s="258">
        <v>0</v>
      </c>
      <c r="R288" s="258">
        <f>Q288*H288</f>
        <v>0</v>
      </c>
      <c r="S288" s="258">
        <v>0</v>
      </c>
      <c r="T288" s="25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60" t="s">
        <v>268</v>
      </c>
      <c r="AT288" s="260" t="s">
        <v>218</v>
      </c>
      <c r="AU288" s="260" t="s">
        <v>84</v>
      </c>
      <c r="AY288" s="14" t="s">
        <v>190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4" t="s">
        <v>82</v>
      </c>
      <c r="BK288" s="150">
        <f>ROUND(I288*H288,2)</f>
        <v>0</v>
      </c>
      <c r="BL288" s="14" t="s">
        <v>233</v>
      </c>
      <c r="BM288" s="260" t="s">
        <v>629</v>
      </c>
    </row>
    <row r="289" s="2" customFormat="1" ht="16.5" customHeight="1">
      <c r="A289" s="37"/>
      <c r="B289" s="38"/>
      <c r="C289" s="248" t="s">
        <v>427</v>
      </c>
      <c r="D289" s="248" t="s">
        <v>193</v>
      </c>
      <c r="E289" s="249" t="s">
        <v>630</v>
      </c>
      <c r="F289" s="250" t="s">
        <v>631</v>
      </c>
      <c r="G289" s="251" t="s">
        <v>360</v>
      </c>
      <c r="H289" s="252">
        <v>1</v>
      </c>
      <c r="I289" s="253"/>
      <c r="J289" s="254">
        <f>ROUND(I289*H289,2)</f>
        <v>0</v>
      </c>
      <c r="K289" s="255"/>
      <c r="L289" s="40"/>
      <c r="M289" s="256" t="s">
        <v>1</v>
      </c>
      <c r="N289" s="257" t="s">
        <v>40</v>
      </c>
      <c r="O289" s="90"/>
      <c r="P289" s="258">
        <f>O289*H289</f>
        <v>0</v>
      </c>
      <c r="Q289" s="258">
        <v>0</v>
      </c>
      <c r="R289" s="258">
        <f>Q289*H289</f>
        <v>0</v>
      </c>
      <c r="S289" s="258">
        <v>0</v>
      </c>
      <c r="T289" s="25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60" t="s">
        <v>233</v>
      </c>
      <c r="AT289" s="260" t="s">
        <v>193</v>
      </c>
      <c r="AU289" s="260" t="s">
        <v>84</v>
      </c>
      <c r="AY289" s="14" t="s">
        <v>190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4" t="s">
        <v>82</v>
      </c>
      <c r="BK289" s="150">
        <f>ROUND(I289*H289,2)</f>
        <v>0</v>
      </c>
      <c r="BL289" s="14" t="s">
        <v>233</v>
      </c>
      <c r="BM289" s="260" t="s">
        <v>632</v>
      </c>
    </row>
    <row r="290" s="2" customFormat="1" ht="16.5" customHeight="1">
      <c r="A290" s="37"/>
      <c r="B290" s="38"/>
      <c r="C290" s="261" t="s">
        <v>633</v>
      </c>
      <c r="D290" s="261" t="s">
        <v>218</v>
      </c>
      <c r="E290" s="262" t="s">
        <v>634</v>
      </c>
      <c r="F290" s="263" t="s">
        <v>635</v>
      </c>
      <c r="G290" s="264" t="s">
        <v>196</v>
      </c>
      <c r="H290" s="265">
        <v>1</v>
      </c>
      <c r="I290" s="266"/>
      <c r="J290" s="267">
        <f>ROUND(I290*H290,2)</f>
        <v>0</v>
      </c>
      <c r="K290" s="268"/>
      <c r="L290" s="269"/>
      <c r="M290" s="270" t="s">
        <v>1</v>
      </c>
      <c r="N290" s="271" t="s">
        <v>40</v>
      </c>
      <c r="O290" s="90"/>
      <c r="P290" s="258">
        <f>O290*H290</f>
        <v>0</v>
      </c>
      <c r="Q290" s="258">
        <v>0</v>
      </c>
      <c r="R290" s="258">
        <f>Q290*H290</f>
        <v>0</v>
      </c>
      <c r="S290" s="258">
        <v>0</v>
      </c>
      <c r="T290" s="25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60" t="s">
        <v>268</v>
      </c>
      <c r="AT290" s="260" t="s">
        <v>218</v>
      </c>
      <c r="AU290" s="260" t="s">
        <v>84</v>
      </c>
      <c r="AY290" s="14" t="s">
        <v>190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4" t="s">
        <v>82</v>
      </c>
      <c r="BK290" s="150">
        <f>ROUND(I290*H290,2)</f>
        <v>0</v>
      </c>
      <c r="BL290" s="14" t="s">
        <v>233</v>
      </c>
      <c r="BM290" s="260" t="s">
        <v>636</v>
      </c>
    </row>
    <row r="291" s="2" customFormat="1" ht="16.5" customHeight="1">
      <c r="A291" s="37"/>
      <c r="B291" s="38"/>
      <c r="C291" s="248" t="s">
        <v>431</v>
      </c>
      <c r="D291" s="248" t="s">
        <v>193</v>
      </c>
      <c r="E291" s="249" t="s">
        <v>637</v>
      </c>
      <c r="F291" s="250" t="s">
        <v>638</v>
      </c>
      <c r="G291" s="251" t="s">
        <v>196</v>
      </c>
      <c r="H291" s="252">
        <v>3</v>
      </c>
      <c r="I291" s="253"/>
      <c r="J291" s="254">
        <f>ROUND(I291*H291,2)</f>
        <v>0</v>
      </c>
      <c r="K291" s="255"/>
      <c r="L291" s="40"/>
      <c r="M291" s="256" t="s">
        <v>1</v>
      </c>
      <c r="N291" s="257" t="s">
        <v>40</v>
      </c>
      <c r="O291" s="90"/>
      <c r="P291" s="258">
        <f>O291*H291</f>
        <v>0</v>
      </c>
      <c r="Q291" s="258">
        <v>0</v>
      </c>
      <c r="R291" s="258">
        <f>Q291*H291</f>
        <v>0</v>
      </c>
      <c r="S291" s="258">
        <v>0</v>
      </c>
      <c r="T291" s="25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60" t="s">
        <v>233</v>
      </c>
      <c r="AT291" s="260" t="s">
        <v>193</v>
      </c>
      <c r="AU291" s="260" t="s">
        <v>84</v>
      </c>
      <c r="AY291" s="14" t="s">
        <v>190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4" t="s">
        <v>82</v>
      </c>
      <c r="BK291" s="150">
        <f>ROUND(I291*H291,2)</f>
        <v>0</v>
      </c>
      <c r="BL291" s="14" t="s">
        <v>233</v>
      </c>
      <c r="BM291" s="260" t="s">
        <v>639</v>
      </c>
    </row>
    <row r="292" s="2" customFormat="1" ht="16.5" customHeight="1">
      <c r="A292" s="37"/>
      <c r="B292" s="38"/>
      <c r="C292" s="261" t="s">
        <v>640</v>
      </c>
      <c r="D292" s="261" t="s">
        <v>218</v>
      </c>
      <c r="E292" s="262" t="s">
        <v>641</v>
      </c>
      <c r="F292" s="263" t="s">
        <v>642</v>
      </c>
      <c r="G292" s="264" t="s">
        <v>196</v>
      </c>
      <c r="H292" s="265">
        <v>3</v>
      </c>
      <c r="I292" s="266"/>
      <c r="J292" s="267">
        <f>ROUND(I292*H292,2)</f>
        <v>0</v>
      </c>
      <c r="K292" s="268"/>
      <c r="L292" s="269"/>
      <c r="M292" s="270" t="s">
        <v>1</v>
      </c>
      <c r="N292" s="271" t="s">
        <v>40</v>
      </c>
      <c r="O292" s="90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60" t="s">
        <v>268</v>
      </c>
      <c r="AT292" s="260" t="s">
        <v>218</v>
      </c>
      <c r="AU292" s="260" t="s">
        <v>84</v>
      </c>
      <c r="AY292" s="14" t="s">
        <v>190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4" t="s">
        <v>82</v>
      </c>
      <c r="BK292" s="150">
        <f>ROUND(I292*H292,2)</f>
        <v>0</v>
      </c>
      <c r="BL292" s="14" t="s">
        <v>233</v>
      </c>
      <c r="BM292" s="260" t="s">
        <v>643</v>
      </c>
    </row>
    <row r="293" s="2" customFormat="1" ht="16.5" customHeight="1">
      <c r="A293" s="37"/>
      <c r="B293" s="38"/>
      <c r="C293" s="248" t="s">
        <v>434</v>
      </c>
      <c r="D293" s="248" t="s">
        <v>193</v>
      </c>
      <c r="E293" s="249" t="s">
        <v>644</v>
      </c>
      <c r="F293" s="250" t="s">
        <v>645</v>
      </c>
      <c r="G293" s="251" t="s">
        <v>196</v>
      </c>
      <c r="H293" s="252">
        <v>1</v>
      </c>
      <c r="I293" s="253"/>
      <c r="J293" s="254">
        <f>ROUND(I293*H293,2)</f>
        <v>0</v>
      </c>
      <c r="K293" s="255"/>
      <c r="L293" s="40"/>
      <c r="M293" s="256" t="s">
        <v>1</v>
      </c>
      <c r="N293" s="257" t="s">
        <v>40</v>
      </c>
      <c r="O293" s="90"/>
      <c r="P293" s="258">
        <f>O293*H293</f>
        <v>0</v>
      </c>
      <c r="Q293" s="258">
        <v>0</v>
      </c>
      <c r="R293" s="258">
        <f>Q293*H293</f>
        <v>0</v>
      </c>
      <c r="S293" s="258">
        <v>0</v>
      </c>
      <c r="T293" s="25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60" t="s">
        <v>233</v>
      </c>
      <c r="AT293" s="260" t="s">
        <v>193</v>
      </c>
      <c r="AU293" s="260" t="s">
        <v>84</v>
      </c>
      <c r="AY293" s="14" t="s">
        <v>190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4" t="s">
        <v>82</v>
      </c>
      <c r="BK293" s="150">
        <f>ROUND(I293*H293,2)</f>
        <v>0</v>
      </c>
      <c r="BL293" s="14" t="s">
        <v>233</v>
      </c>
      <c r="BM293" s="260" t="s">
        <v>646</v>
      </c>
    </row>
    <row r="294" s="2" customFormat="1" ht="16.5" customHeight="1">
      <c r="A294" s="37"/>
      <c r="B294" s="38"/>
      <c r="C294" s="261" t="s">
        <v>647</v>
      </c>
      <c r="D294" s="261" t="s">
        <v>218</v>
      </c>
      <c r="E294" s="262" t="s">
        <v>648</v>
      </c>
      <c r="F294" s="263" t="s">
        <v>649</v>
      </c>
      <c r="G294" s="264" t="s">
        <v>196</v>
      </c>
      <c r="H294" s="265">
        <v>1</v>
      </c>
      <c r="I294" s="266"/>
      <c r="J294" s="267">
        <f>ROUND(I294*H294,2)</f>
        <v>0</v>
      </c>
      <c r="K294" s="268"/>
      <c r="L294" s="269"/>
      <c r="M294" s="270" t="s">
        <v>1</v>
      </c>
      <c r="N294" s="271" t="s">
        <v>40</v>
      </c>
      <c r="O294" s="90"/>
      <c r="P294" s="258">
        <f>O294*H294</f>
        <v>0</v>
      </c>
      <c r="Q294" s="258">
        <v>0</v>
      </c>
      <c r="R294" s="258">
        <f>Q294*H294</f>
        <v>0</v>
      </c>
      <c r="S294" s="258">
        <v>0</v>
      </c>
      <c r="T294" s="25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60" t="s">
        <v>268</v>
      </c>
      <c r="AT294" s="260" t="s">
        <v>218</v>
      </c>
      <c r="AU294" s="260" t="s">
        <v>84</v>
      </c>
      <c r="AY294" s="14" t="s">
        <v>190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4" t="s">
        <v>82</v>
      </c>
      <c r="BK294" s="150">
        <f>ROUND(I294*H294,2)</f>
        <v>0</v>
      </c>
      <c r="BL294" s="14" t="s">
        <v>233</v>
      </c>
      <c r="BM294" s="260" t="s">
        <v>650</v>
      </c>
    </row>
    <row r="295" s="2" customFormat="1" ht="16.5" customHeight="1">
      <c r="A295" s="37"/>
      <c r="B295" s="38"/>
      <c r="C295" s="248" t="s">
        <v>440</v>
      </c>
      <c r="D295" s="248" t="s">
        <v>193</v>
      </c>
      <c r="E295" s="249" t="s">
        <v>651</v>
      </c>
      <c r="F295" s="250" t="s">
        <v>652</v>
      </c>
      <c r="G295" s="251" t="s">
        <v>196</v>
      </c>
      <c r="H295" s="252">
        <v>2</v>
      </c>
      <c r="I295" s="253"/>
      <c r="J295" s="254">
        <f>ROUND(I295*H295,2)</f>
        <v>0</v>
      </c>
      <c r="K295" s="255"/>
      <c r="L295" s="40"/>
      <c r="M295" s="256" t="s">
        <v>1</v>
      </c>
      <c r="N295" s="257" t="s">
        <v>40</v>
      </c>
      <c r="O295" s="90"/>
      <c r="P295" s="258">
        <f>O295*H295</f>
        <v>0</v>
      </c>
      <c r="Q295" s="258">
        <v>0</v>
      </c>
      <c r="R295" s="258">
        <f>Q295*H295</f>
        <v>0</v>
      </c>
      <c r="S295" s="258">
        <v>0</v>
      </c>
      <c r="T295" s="25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60" t="s">
        <v>233</v>
      </c>
      <c r="AT295" s="260" t="s">
        <v>193</v>
      </c>
      <c r="AU295" s="260" t="s">
        <v>84</v>
      </c>
      <c r="AY295" s="14" t="s">
        <v>190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4" t="s">
        <v>82</v>
      </c>
      <c r="BK295" s="150">
        <f>ROUND(I295*H295,2)</f>
        <v>0</v>
      </c>
      <c r="BL295" s="14" t="s">
        <v>233</v>
      </c>
      <c r="BM295" s="260" t="s">
        <v>653</v>
      </c>
    </row>
    <row r="296" s="2" customFormat="1" ht="16.5" customHeight="1">
      <c r="A296" s="37"/>
      <c r="B296" s="38"/>
      <c r="C296" s="261" t="s">
        <v>654</v>
      </c>
      <c r="D296" s="261" t="s">
        <v>218</v>
      </c>
      <c r="E296" s="262" t="s">
        <v>655</v>
      </c>
      <c r="F296" s="263" t="s">
        <v>656</v>
      </c>
      <c r="G296" s="264" t="s">
        <v>196</v>
      </c>
      <c r="H296" s="265">
        <v>2</v>
      </c>
      <c r="I296" s="266"/>
      <c r="J296" s="267">
        <f>ROUND(I296*H296,2)</f>
        <v>0</v>
      </c>
      <c r="K296" s="268"/>
      <c r="L296" s="269"/>
      <c r="M296" s="270" t="s">
        <v>1</v>
      </c>
      <c r="N296" s="271" t="s">
        <v>40</v>
      </c>
      <c r="O296" s="90"/>
      <c r="P296" s="258">
        <f>O296*H296</f>
        <v>0</v>
      </c>
      <c r="Q296" s="258">
        <v>0</v>
      </c>
      <c r="R296" s="258">
        <f>Q296*H296</f>
        <v>0</v>
      </c>
      <c r="S296" s="258">
        <v>0</v>
      </c>
      <c r="T296" s="25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60" t="s">
        <v>268</v>
      </c>
      <c r="AT296" s="260" t="s">
        <v>218</v>
      </c>
      <c r="AU296" s="260" t="s">
        <v>84</v>
      </c>
      <c r="AY296" s="14" t="s">
        <v>190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4" t="s">
        <v>82</v>
      </c>
      <c r="BK296" s="150">
        <f>ROUND(I296*H296,2)</f>
        <v>0</v>
      </c>
      <c r="BL296" s="14" t="s">
        <v>233</v>
      </c>
      <c r="BM296" s="260" t="s">
        <v>657</v>
      </c>
    </row>
    <row r="297" s="2" customFormat="1" ht="16.5" customHeight="1">
      <c r="A297" s="37"/>
      <c r="B297" s="38"/>
      <c r="C297" s="248" t="s">
        <v>443</v>
      </c>
      <c r="D297" s="248" t="s">
        <v>193</v>
      </c>
      <c r="E297" s="249" t="s">
        <v>658</v>
      </c>
      <c r="F297" s="250" t="s">
        <v>659</v>
      </c>
      <c r="G297" s="251" t="s">
        <v>196</v>
      </c>
      <c r="H297" s="252">
        <v>2</v>
      </c>
      <c r="I297" s="253"/>
      <c r="J297" s="254">
        <f>ROUND(I297*H297,2)</f>
        <v>0</v>
      </c>
      <c r="K297" s="255"/>
      <c r="L297" s="40"/>
      <c r="M297" s="256" t="s">
        <v>1</v>
      </c>
      <c r="N297" s="257" t="s">
        <v>40</v>
      </c>
      <c r="O297" s="90"/>
      <c r="P297" s="258">
        <f>O297*H297</f>
        <v>0</v>
      </c>
      <c r="Q297" s="258">
        <v>0</v>
      </c>
      <c r="R297" s="258">
        <f>Q297*H297</f>
        <v>0</v>
      </c>
      <c r="S297" s="258">
        <v>0</v>
      </c>
      <c r="T297" s="25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0" t="s">
        <v>233</v>
      </c>
      <c r="AT297" s="260" t="s">
        <v>193</v>
      </c>
      <c r="AU297" s="260" t="s">
        <v>84</v>
      </c>
      <c r="AY297" s="14" t="s">
        <v>190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4" t="s">
        <v>82</v>
      </c>
      <c r="BK297" s="150">
        <f>ROUND(I297*H297,2)</f>
        <v>0</v>
      </c>
      <c r="BL297" s="14" t="s">
        <v>233</v>
      </c>
      <c r="BM297" s="260" t="s">
        <v>660</v>
      </c>
    </row>
    <row r="298" s="2" customFormat="1" ht="16.5" customHeight="1">
      <c r="A298" s="37"/>
      <c r="B298" s="38"/>
      <c r="C298" s="261" t="s">
        <v>661</v>
      </c>
      <c r="D298" s="261" t="s">
        <v>218</v>
      </c>
      <c r="E298" s="262" t="s">
        <v>662</v>
      </c>
      <c r="F298" s="263" t="s">
        <v>663</v>
      </c>
      <c r="G298" s="264" t="s">
        <v>196</v>
      </c>
      <c r="H298" s="265">
        <v>2</v>
      </c>
      <c r="I298" s="266"/>
      <c r="J298" s="267">
        <f>ROUND(I298*H298,2)</f>
        <v>0</v>
      </c>
      <c r="K298" s="268"/>
      <c r="L298" s="269"/>
      <c r="M298" s="270" t="s">
        <v>1</v>
      </c>
      <c r="N298" s="271" t="s">
        <v>40</v>
      </c>
      <c r="O298" s="90"/>
      <c r="P298" s="258">
        <f>O298*H298</f>
        <v>0</v>
      </c>
      <c r="Q298" s="258">
        <v>0</v>
      </c>
      <c r="R298" s="258">
        <f>Q298*H298</f>
        <v>0</v>
      </c>
      <c r="S298" s="258">
        <v>0</v>
      </c>
      <c r="T298" s="25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60" t="s">
        <v>268</v>
      </c>
      <c r="AT298" s="260" t="s">
        <v>218</v>
      </c>
      <c r="AU298" s="260" t="s">
        <v>84</v>
      </c>
      <c r="AY298" s="14" t="s">
        <v>190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4" t="s">
        <v>82</v>
      </c>
      <c r="BK298" s="150">
        <f>ROUND(I298*H298,2)</f>
        <v>0</v>
      </c>
      <c r="BL298" s="14" t="s">
        <v>233</v>
      </c>
      <c r="BM298" s="260" t="s">
        <v>664</v>
      </c>
    </row>
    <row r="299" s="2" customFormat="1" ht="16.5" customHeight="1">
      <c r="A299" s="37"/>
      <c r="B299" s="38"/>
      <c r="C299" s="248" t="s">
        <v>447</v>
      </c>
      <c r="D299" s="248" t="s">
        <v>193</v>
      </c>
      <c r="E299" s="249" t="s">
        <v>665</v>
      </c>
      <c r="F299" s="250" t="s">
        <v>666</v>
      </c>
      <c r="G299" s="251" t="s">
        <v>196</v>
      </c>
      <c r="H299" s="252">
        <v>3</v>
      </c>
      <c r="I299" s="253"/>
      <c r="J299" s="254">
        <f>ROUND(I299*H299,2)</f>
        <v>0</v>
      </c>
      <c r="K299" s="255"/>
      <c r="L299" s="40"/>
      <c r="M299" s="256" t="s">
        <v>1</v>
      </c>
      <c r="N299" s="257" t="s">
        <v>40</v>
      </c>
      <c r="O299" s="90"/>
      <c r="P299" s="258">
        <f>O299*H299</f>
        <v>0</v>
      </c>
      <c r="Q299" s="258">
        <v>0</v>
      </c>
      <c r="R299" s="258">
        <f>Q299*H299</f>
        <v>0</v>
      </c>
      <c r="S299" s="258">
        <v>0</v>
      </c>
      <c r="T299" s="25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60" t="s">
        <v>233</v>
      </c>
      <c r="AT299" s="260" t="s">
        <v>193</v>
      </c>
      <c r="AU299" s="260" t="s">
        <v>84</v>
      </c>
      <c r="AY299" s="14" t="s">
        <v>190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4" t="s">
        <v>82</v>
      </c>
      <c r="BK299" s="150">
        <f>ROUND(I299*H299,2)</f>
        <v>0</v>
      </c>
      <c r="BL299" s="14" t="s">
        <v>233</v>
      </c>
      <c r="BM299" s="260" t="s">
        <v>667</v>
      </c>
    </row>
    <row r="300" s="2" customFormat="1" ht="16.5" customHeight="1">
      <c r="A300" s="37"/>
      <c r="B300" s="38"/>
      <c r="C300" s="261" t="s">
        <v>668</v>
      </c>
      <c r="D300" s="261" t="s">
        <v>218</v>
      </c>
      <c r="E300" s="262" t="s">
        <v>669</v>
      </c>
      <c r="F300" s="263" t="s">
        <v>670</v>
      </c>
      <c r="G300" s="264" t="s">
        <v>196</v>
      </c>
      <c r="H300" s="265">
        <v>3</v>
      </c>
      <c r="I300" s="266"/>
      <c r="J300" s="267">
        <f>ROUND(I300*H300,2)</f>
        <v>0</v>
      </c>
      <c r="K300" s="268"/>
      <c r="L300" s="269"/>
      <c r="M300" s="270" t="s">
        <v>1</v>
      </c>
      <c r="N300" s="271" t="s">
        <v>40</v>
      </c>
      <c r="O300" s="90"/>
      <c r="P300" s="258">
        <f>O300*H300</f>
        <v>0</v>
      </c>
      <c r="Q300" s="258">
        <v>0</v>
      </c>
      <c r="R300" s="258">
        <f>Q300*H300</f>
        <v>0</v>
      </c>
      <c r="S300" s="258">
        <v>0</v>
      </c>
      <c r="T300" s="25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60" t="s">
        <v>268</v>
      </c>
      <c r="AT300" s="260" t="s">
        <v>218</v>
      </c>
      <c r="AU300" s="260" t="s">
        <v>84</v>
      </c>
      <c r="AY300" s="14" t="s">
        <v>190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4" t="s">
        <v>82</v>
      </c>
      <c r="BK300" s="150">
        <f>ROUND(I300*H300,2)</f>
        <v>0</v>
      </c>
      <c r="BL300" s="14" t="s">
        <v>233</v>
      </c>
      <c r="BM300" s="260" t="s">
        <v>671</v>
      </c>
    </row>
    <row r="301" s="2" customFormat="1" ht="16.5" customHeight="1">
      <c r="A301" s="37"/>
      <c r="B301" s="38"/>
      <c r="C301" s="248" t="s">
        <v>450</v>
      </c>
      <c r="D301" s="248" t="s">
        <v>193</v>
      </c>
      <c r="E301" s="249" t="s">
        <v>672</v>
      </c>
      <c r="F301" s="250" t="s">
        <v>673</v>
      </c>
      <c r="G301" s="251" t="s">
        <v>196</v>
      </c>
      <c r="H301" s="252">
        <v>1</v>
      </c>
      <c r="I301" s="253"/>
      <c r="J301" s="254">
        <f>ROUND(I301*H301,2)</f>
        <v>0</v>
      </c>
      <c r="K301" s="255"/>
      <c r="L301" s="40"/>
      <c r="M301" s="256" t="s">
        <v>1</v>
      </c>
      <c r="N301" s="257" t="s">
        <v>40</v>
      </c>
      <c r="O301" s="90"/>
      <c r="P301" s="258">
        <f>O301*H301</f>
        <v>0</v>
      </c>
      <c r="Q301" s="258">
        <v>0</v>
      </c>
      <c r="R301" s="258">
        <f>Q301*H301</f>
        <v>0</v>
      </c>
      <c r="S301" s="258">
        <v>0</v>
      </c>
      <c r="T301" s="25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60" t="s">
        <v>233</v>
      </c>
      <c r="AT301" s="260" t="s">
        <v>193</v>
      </c>
      <c r="AU301" s="260" t="s">
        <v>84</v>
      </c>
      <c r="AY301" s="14" t="s">
        <v>190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4" t="s">
        <v>82</v>
      </c>
      <c r="BK301" s="150">
        <f>ROUND(I301*H301,2)</f>
        <v>0</v>
      </c>
      <c r="BL301" s="14" t="s">
        <v>233</v>
      </c>
      <c r="BM301" s="260" t="s">
        <v>674</v>
      </c>
    </row>
    <row r="302" s="2" customFormat="1" ht="16.5" customHeight="1">
      <c r="A302" s="37"/>
      <c r="B302" s="38"/>
      <c r="C302" s="261" t="s">
        <v>675</v>
      </c>
      <c r="D302" s="261" t="s">
        <v>218</v>
      </c>
      <c r="E302" s="262" t="s">
        <v>676</v>
      </c>
      <c r="F302" s="263" t="s">
        <v>677</v>
      </c>
      <c r="G302" s="264" t="s">
        <v>196</v>
      </c>
      <c r="H302" s="265">
        <v>1</v>
      </c>
      <c r="I302" s="266"/>
      <c r="J302" s="267">
        <f>ROUND(I302*H302,2)</f>
        <v>0</v>
      </c>
      <c r="K302" s="268"/>
      <c r="L302" s="269"/>
      <c r="M302" s="270" t="s">
        <v>1</v>
      </c>
      <c r="N302" s="271" t="s">
        <v>40</v>
      </c>
      <c r="O302" s="90"/>
      <c r="P302" s="258">
        <f>O302*H302</f>
        <v>0</v>
      </c>
      <c r="Q302" s="258">
        <v>0</v>
      </c>
      <c r="R302" s="258">
        <f>Q302*H302</f>
        <v>0</v>
      </c>
      <c r="S302" s="258">
        <v>0</v>
      </c>
      <c r="T302" s="25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60" t="s">
        <v>268</v>
      </c>
      <c r="AT302" s="260" t="s">
        <v>218</v>
      </c>
      <c r="AU302" s="260" t="s">
        <v>84</v>
      </c>
      <c r="AY302" s="14" t="s">
        <v>190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4" t="s">
        <v>82</v>
      </c>
      <c r="BK302" s="150">
        <f>ROUND(I302*H302,2)</f>
        <v>0</v>
      </c>
      <c r="BL302" s="14" t="s">
        <v>233</v>
      </c>
      <c r="BM302" s="260" t="s">
        <v>678</v>
      </c>
    </row>
    <row r="303" s="2" customFormat="1" ht="21.75" customHeight="1">
      <c r="A303" s="37"/>
      <c r="B303" s="38"/>
      <c r="C303" s="248" t="s">
        <v>454</v>
      </c>
      <c r="D303" s="248" t="s">
        <v>193</v>
      </c>
      <c r="E303" s="249" t="s">
        <v>679</v>
      </c>
      <c r="F303" s="250" t="s">
        <v>680</v>
      </c>
      <c r="G303" s="251" t="s">
        <v>309</v>
      </c>
      <c r="H303" s="272"/>
      <c r="I303" s="253"/>
      <c r="J303" s="254">
        <f>ROUND(I303*H303,2)</f>
        <v>0</v>
      </c>
      <c r="K303" s="255"/>
      <c r="L303" s="40"/>
      <c r="M303" s="256" t="s">
        <v>1</v>
      </c>
      <c r="N303" s="257" t="s">
        <v>40</v>
      </c>
      <c r="O303" s="90"/>
      <c r="P303" s="258">
        <f>O303*H303</f>
        <v>0</v>
      </c>
      <c r="Q303" s="258">
        <v>0</v>
      </c>
      <c r="R303" s="258">
        <f>Q303*H303</f>
        <v>0</v>
      </c>
      <c r="S303" s="258">
        <v>0</v>
      </c>
      <c r="T303" s="25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0" t="s">
        <v>233</v>
      </c>
      <c r="AT303" s="260" t="s">
        <v>193</v>
      </c>
      <c r="AU303" s="260" t="s">
        <v>84</v>
      </c>
      <c r="AY303" s="14" t="s">
        <v>190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4" t="s">
        <v>82</v>
      </c>
      <c r="BK303" s="150">
        <f>ROUND(I303*H303,2)</f>
        <v>0</v>
      </c>
      <c r="BL303" s="14" t="s">
        <v>233</v>
      </c>
      <c r="BM303" s="260" t="s">
        <v>681</v>
      </c>
    </row>
    <row r="304" s="2" customFormat="1" ht="24.15" customHeight="1">
      <c r="A304" s="37"/>
      <c r="B304" s="38"/>
      <c r="C304" s="248" t="s">
        <v>682</v>
      </c>
      <c r="D304" s="248" t="s">
        <v>193</v>
      </c>
      <c r="E304" s="249" t="s">
        <v>683</v>
      </c>
      <c r="F304" s="250" t="s">
        <v>684</v>
      </c>
      <c r="G304" s="251" t="s">
        <v>309</v>
      </c>
      <c r="H304" s="272"/>
      <c r="I304" s="253"/>
      <c r="J304" s="254">
        <f>ROUND(I304*H304,2)</f>
        <v>0</v>
      </c>
      <c r="K304" s="255"/>
      <c r="L304" s="40"/>
      <c r="M304" s="256" t="s">
        <v>1</v>
      </c>
      <c r="N304" s="257" t="s">
        <v>40</v>
      </c>
      <c r="O304" s="90"/>
      <c r="P304" s="258">
        <f>O304*H304</f>
        <v>0</v>
      </c>
      <c r="Q304" s="258">
        <v>0</v>
      </c>
      <c r="R304" s="258">
        <f>Q304*H304</f>
        <v>0</v>
      </c>
      <c r="S304" s="258">
        <v>0</v>
      </c>
      <c r="T304" s="25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60" t="s">
        <v>233</v>
      </c>
      <c r="AT304" s="260" t="s">
        <v>193</v>
      </c>
      <c r="AU304" s="260" t="s">
        <v>84</v>
      </c>
      <c r="AY304" s="14" t="s">
        <v>190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4" t="s">
        <v>82</v>
      </c>
      <c r="BK304" s="150">
        <f>ROUND(I304*H304,2)</f>
        <v>0</v>
      </c>
      <c r="BL304" s="14" t="s">
        <v>233</v>
      </c>
      <c r="BM304" s="260" t="s">
        <v>685</v>
      </c>
    </row>
    <row r="305" s="12" customFormat="1" ht="22.8" customHeight="1">
      <c r="A305" s="12"/>
      <c r="B305" s="232"/>
      <c r="C305" s="233"/>
      <c r="D305" s="234" t="s">
        <v>74</v>
      </c>
      <c r="E305" s="246" t="s">
        <v>686</v>
      </c>
      <c r="F305" s="246" t="s">
        <v>687</v>
      </c>
      <c r="G305" s="233"/>
      <c r="H305" s="233"/>
      <c r="I305" s="236"/>
      <c r="J305" s="247">
        <f>BK305</f>
        <v>0</v>
      </c>
      <c r="K305" s="233"/>
      <c r="L305" s="238"/>
      <c r="M305" s="239"/>
      <c r="N305" s="240"/>
      <c r="O305" s="240"/>
      <c r="P305" s="241">
        <f>SUM(P306:P333)</f>
        <v>0</v>
      </c>
      <c r="Q305" s="240"/>
      <c r="R305" s="241">
        <f>SUM(R306:R333)</f>
        <v>0</v>
      </c>
      <c r="S305" s="240"/>
      <c r="T305" s="242">
        <f>SUM(T306:T333)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3" t="s">
        <v>84</v>
      </c>
      <c r="AT305" s="244" t="s">
        <v>74</v>
      </c>
      <c r="AU305" s="244" t="s">
        <v>82</v>
      </c>
      <c r="AY305" s="243" t="s">
        <v>190</v>
      </c>
      <c r="BK305" s="245">
        <f>SUM(BK306:BK333)</f>
        <v>0</v>
      </c>
    </row>
    <row r="306" s="2" customFormat="1" ht="24.15" customHeight="1">
      <c r="A306" s="37"/>
      <c r="B306" s="38"/>
      <c r="C306" s="248" t="s">
        <v>457</v>
      </c>
      <c r="D306" s="248" t="s">
        <v>193</v>
      </c>
      <c r="E306" s="249" t="s">
        <v>688</v>
      </c>
      <c r="F306" s="250" t="s">
        <v>689</v>
      </c>
      <c r="G306" s="251" t="s">
        <v>267</v>
      </c>
      <c r="H306" s="252">
        <v>3</v>
      </c>
      <c r="I306" s="253"/>
      <c r="J306" s="254">
        <f>ROUND(I306*H306,2)</f>
        <v>0</v>
      </c>
      <c r="K306" s="255"/>
      <c r="L306" s="40"/>
      <c r="M306" s="256" t="s">
        <v>1</v>
      </c>
      <c r="N306" s="257" t="s">
        <v>40</v>
      </c>
      <c r="O306" s="90"/>
      <c r="P306" s="258">
        <f>O306*H306</f>
        <v>0</v>
      </c>
      <c r="Q306" s="258">
        <v>0</v>
      </c>
      <c r="R306" s="258">
        <f>Q306*H306</f>
        <v>0</v>
      </c>
      <c r="S306" s="258">
        <v>0</v>
      </c>
      <c r="T306" s="25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60" t="s">
        <v>233</v>
      </c>
      <c r="AT306" s="260" t="s">
        <v>193</v>
      </c>
      <c r="AU306" s="260" t="s">
        <v>84</v>
      </c>
      <c r="AY306" s="14" t="s">
        <v>190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4" t="s">
        <v>82</v>
      </c>
      <c r="BK306" s="150">
        <f>ROUND(I306*H306,2)</f>
        <v>0</v>
      </c>
      <c r="BL306" s="14" t="s">
        <v>233</v>
      </c>
      <c r="BM306" s="260" t="s">
        <v>690</v>
      </c>
    </row>
    <row r="307" s="2" customFormat="1" ht="16.5" customHeight="1">
      <c r="A307" s="37"/>
      <c r="B307" s="38"/>
      <c r="C307" s="248" t="s">
        <v>691</v>
      </c>
      <c r="D307" s="248" t="s">
        <v>193</v>
      </c>
      <c r="E307" s="249" t="s">
        <v>692</v>
      </c>
      <c r="F307" s="250" t="s">
        <v>693</v>
      </c>
      <c r="G307" s="251" t="s">
        <v>360</v>
      </c>
      <c r="H307" s="252">
        <v>15</v>
      </c>
      <c r="I307" s="253"/>
      <c r="J307" s="254">
        <f>ROUND(I307*H307,2)</f>
        <v>0</v>
      </c>
      <c r="K307" s="255"/>
      <c r="L307" s="40"/>
      <c r="M307" s="256" t="s">
        <v>1</v>
      </c>
      <c r="N307" s="257" t="s">
        <v>40</v>
      </c>
      <c r="O307" s="90"/>
      <c r="P307" s="258">
        <f>O307*H307</f>
        <v>0</v>
      </c>
      <c r="Q307" s="258">
        <v>0</v>
      </c>
      <c r="R307" s="258">
        <f>Q307*H307</f>
        <v>0</v>
      </c>
      <c r="S307" s="258">
        <v>0</v>
      </c>
      <c r="T307" s="25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60" t="s">
        <v>233</v>
      </c>
      <c r="AT307" s="260" t="s">
        <v>193</v>
      </c>
      <c r="AU307" s="260" t="s">
        <v>84</v>
      </c>
      <c r="AY307" s="14" t="s">
        <v>190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4" t="s">
        <v>82</v>
      </c>
      <c r="BK307" s="150">
        <f>ROUND(I307*H307,2)</f>
        <v>0</v>
      </c>
      <c r="BL307" s="14" t="s">
        <v>233</v>
      </c>
      <c r="BM307" s="260" t="s">
        <v>694</v>
      </c>
    </row>
    <row r="308" s="2" customFormat="1" ht="16.5" customHeight="1">
      <c r="A308" s="37"/>
      <c r="B308" s="38"/>
      <c r="C308" s="261" t="s">
        <v>461</v>
      </c>
      <c r="D308" s="261" t="s">
        <v>218</v>
      </c>
      <c r="E308" s="262" t="s">
        <v>695</v>
      </c>
      <c r="F308" s="263" t="s">
        <v>696</v>
      </c>
      <c r="G308" s="264" t="s">
        <v>196</v>
      </c>
      <c r="H308" s="265">
        <v>15</v>
      </c>
      <c r="I308" s="266"/>
      <c r="J308" s="267">
        <f>ROUND(I308*H308,2)</f>
        <v>0</v>
      </c>
      <c r="K308" s="268"/>
      <c r="L308" s="269"/>
      <c r="M308" s="270" t="s">
        <v>1</v>
      </c>
      <c r="N308" s="271" t="s">
        <v>40</v>
      </c>
      <c r="O308" s="90"/>
      <c r="P308" s="258">
        <f>O308*H308</f>
        <v>0</v>
      </c>
      <c r="Q308" s="258">
        <v>0</v>
      </c>
      <c r="R308" s="258">
        <f>Q308*H308</f>
        <v>0</v>
      </c>
      <c r="S308" s="258">
        <v>0</v>
      </c>
      <c r="T308" s="25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60" t="s">
        <v>268</v>
      </c>
      <c r="AT308" s="260" t="s">
        <v>218</v>
      </c>
      <c r="AU308" s="260" t="s">
        <v>84</v>
      </c>
      <c r="AY308" s="14" t="s">
        <v>190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4" t="s">
        <v>82</v>
      </c>
      <c r="BK308" s="150">
        <f>ROUND(I308*H308,2)</f>
        <v>0</v>
      </c>
      <c r="BL308" s="14" t="s">
        <v>233</v>
      </c>
      <c r="BM308" s="260" t="s">
        <v>697</v>
      </c>
    </row>
    <row r="309" s="2" customFormat="1" ht="24.15" customHeight="1">
      <c r="A309" s="37"/>
      <c r="B309" s="38"/>
      <c r="C309" s="248" t="s">
        <v>698</v>
      </c>
      <c r="D309" s="248" t="s">
        <v>193</v>
      </c>
      <c r="E309" s="249" t="s">
        <v>699</v>
      </c>
      <c r="F309" s="250" t="s">
        <v>700</v>
      </c>
      <c r="G309" s="251" t="s">
        <v>360</v>
      </c>
      <c r="H309" s="252">
        <v>1</v>
      </c>
      <c r="I309" s="253"/>
      <c r="J309" s="254">
        <f>ROUND(I309*H309,2)</f>
        <v>0</v>
      </c>
      <c r="K309" s="255"/>
      <c r="L309" s="40"/>
      <c r="M309" s="256" t="s">
        <v>1</v>
      </c>
      <c r="N309" s="257" t="s">
        <v>40</v>
      </c>
      <c r="O309" s="90"/>
      <c r="P309" s="258">
        <f>O309*H309</f>
        <v>0</v>
      </c>
      <c r="Q309" s="258">
        <v>0</v>
      </c>
      <c r="R309" s="258">
        <f>Q309*H309</f>
        <v>0</v>
      </c>
      <c r="S309" s="258">
        <v>0</v>
      </c>
      <c r="T309" s="25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60" t="s">
        <v>233</v>
      </c>
      <c r="AT309" s="260" t="s">
        <v>193</v>
      </c>
      <c r="AU309" s="260" t="s">
        <v>84</v>
      </c>
      <c r="AY309" s="14" t="s">
        <v>190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4" t="s">
        <v>82</v>
      </c>
      <c r="BK309" s="150">
        <f>ROUND(I309*H309,2)</f>
        <v>0</v>
      </c>
      <c r="BL309" s="14" t="s">
        <v>233</v>
      </c>
      <c r="BM309" s="260" t="s">
        <v>701</v>
      </c>
    </row>
    <row r="310" s="2" customFormat="1" ht="24.15" customHeight="1">
      <c r="A310" s="37"/>
      <c r="B310" s="38"/>
      <c r="C310" s="248" t="s">
        <v>464</v>
      </c>
      <c r="D310" s="248" t="s">
        <v>193</v>
      </c>
      <c r="E310" s="249" t="s">
        <v>702</v>
      </c>
      <c r="F310" s="250" t="s">
        <v>703</v>
      </c>
      <c r="G310" s="251" t="s">
        <v>360</v>
      </c>
      <c r="H310" s="252">
        <v>1</v>
      </c>
      <c r="I310" s="253"/>
      <c r="J310" s="254">
        <f>ROUND(I310*H310,2)</f>
        <v>0</v>
      </c>
      <c r="K310" s="255"/>
      <c r="L310" s="40"/>
      <c r="M310" s="256" t="s">
        <v>1</v>
      </c>
      <c r="N310" s="257" t="s">
        <v>40</v>
      </c>
      <c r="O310" s="90"/>
      <c r="P310" s="258">
        <f>O310*H310</f>
        <v>0</v>
      </c>
      <c r="Q310" s="258">
        <v>0</v>
      </c>
      <c r="R310" s="258">
        <f>Q310*H310</f>
        <v>0</v>
      </c>
      <c r="S310" s="258">
        <v>0</v>
      </c>
      <c r="T310" s="25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60" t="s">
        <v>233</v>
      </c>
      <c r="AT310" s="260" t="s">
        <v>193</v>
      </c>
      <c r="AU310" s="260" t="s">
        <v>84</v>
      </c>
      <c r="AY310" s="14" t="s">
        <v>190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4" t="s">
        <v>82</v>
      </c>
      <c r="BK310" s="150">
        <f>ROUND(I310*H310,2)</f>
        <v>0</v>
      </c>
      <c r="BL310" s="14" t="s">
        <v>233</v>
      </c>
      <c r="BM310" s="260" t="s">
        <v>704</v>
      </c>
    </row>
    <row r="311" s="2" customFormat="1" ht="24.15" customHeight="1">
      <c r="A311" s="37"/>
      <c r="B311" s="38"/>
      <c r="C311" s="248" t="s">
        <v>705</v>
      </c>
      <c r="D311" s="248" t="s">
        <v>193</v>
      </c>
      <c r="E311" s="249" t="s">
        <v>706</v>
      </c>
      <c r="F311" s="250" t="s">
        <v>707</v>
      </c>
      <c r="G311" s="251" t="s">
        <v>196</v>
      </c>
      <c r="H311" s="252">
        <v>1</v>
      </c>
      <c r="I311" s="253"/>
      <c r="J311" s="254">
        <f>ROUND(I311*H311,2)</f>
        <v>0</v>
      </c>
      <c r="K311" s="255"/>
      <c r="L311" s="40"/>
      <c r="M311" s="256" t="s">
        <v>1</v>
      </c>
      <c r="N311" s="257" t="s">
        <v>40</v>
      </c>
      <c r="O311" s="90"/>
      <c r="P311" s="258">
        <f>O311*H311</f>
        <v>0</v>
      </c>
      <c r="Q311" s="258">
        <v>0</v>
      </c>
      <c r="R311" s="258">
        <f>Q311*H311</f>
        <v>0</v>
      </c>
      <c r="S311" s="258">
        <v>0</v>
      </c>
      <c r="T311" s="25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60" t="s">
        <v>233</v>
      </c>
      <c r="AT311" s="260" t="s">
        <v>193</v>
      </c>
      <c r="AU311" s="260" t="s">
        <v>84</v>
      </c>
      <c r="AY311" s="14" t="s">
        <v>190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4" t="s">
        <v>82</v>
      </c>
      <c r="BK311" s="150">
        <f>ROUND(I311*H311,2)</f>
        <v>0</v>
      </c>
      <c r="BL311" s="14" t="s">
        <v>233</v>
      </c>
      <c r="BM311" s="260" t="s">
        <v>708</v>
      </c>
    </row>
    <row r="312" s="2" customFormat="1" ht="21.75" customHeight="1">
      <c r="A312" s="37"/>
      <c r="B312" s="38"/>
      <c r="C312" s="248" t="s">
        <v>469</v>
      </c>
      <c r="D312" s="248" t="s">
        <v>193</v>
      </c>
      <c r="E312" s="249" t="s">
        <v>709</v>
      </c>
      <c r="F312" s="250" t="s">
        <v>710</v>
      </c>
      <c r="G312" s="251" t="s">
        <v>196</v>
      </c>
      <c r="H312" s="252">
        <v>1</v>
      </c>
      <c r="I312" s="253"/>
      <c r="J312" s="254">
        <f>ROUND(I312*H312,2)</f>
        <v>0</v>
      </c>
      <c r="K312" s="255"/>
      <c r="L312" s="40"/>
      <c r="M312" s="256" t="s">
        <v>1</v>
      </c>
      <c r="N312" s="257" t="s">
        <v>40</v>
      </c>
      <c r="O312" s="90"/>
      <c r="P312" s="258">
        <f>O312*H312</f>
        <v>0</v>
      </c>
      <c r="Q312" s="258">
        <v>0</v>
      </c>
      <c r="R312" s="258">
        <f>Q312*H312</f>
        <v>0</v>
      </c>
      <c r="S312" s="258">
        <v>0</v>
      </c>
      <c r="T312" s="25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60" t="s">
        <v>233</v>
      </c>
      <c r="AT312" s="260" t="s">
        <v>193</v>
      </c>
      <c r="AU312" s="260" t="s">
        <v>84</v>
      </c>
      <c r="AY312" s="14" t="s">
        <v>190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4" t="s">
        <v>82</v>
      </c>
      <c r="BK312" s="150">
        <f>ROUND(I312*H312,2)</f>
        <v>0</v>
      </c>
      <c r="BL312" s="14" t="s">
        <v>233</v>
      </c>
      <c r="BM312" s="260" t="s">
        <v>711</v>
      </c>
    </row>
    <row r="313" s="2" customFormat="1" ht="16.5" customHeight="1">
      <c r="A313" s="37"/>
      <c r="B313" s="38"/>
      <c r="C313" s="248" t="s">
        <v>712</v>
      </c>
      <c r="D313" s="248" t="s">
        <v>193</v>
      </c>
      <c r="E313" s="249" t="s">
        <v>713</v>
      </c>
      <c r="F313" s="250" t="s">
        <v>714</v>
      </c>
      <c r="G313" s="251" t="s">
        <v>196</v>
      </c>
      <c r="H313" s="252">
        <v>1</v>
      </c>
      <c r="I313" s="253"/>
      <c r="J313" s="254">
        <f>ROUND(I313*H313,2)</f>
        <v>0</v>
      </c>
      <c r="K313" s="255"/>
      <c r="L313" s="40"/>
      <c r="M313" s="256" t="s">
        <v>1</v>
      </c>
      <c r="N313" s="257" t="s">
        <v>40</v>
      </c>
      <c r="O313" s="90"/>
      <c r="P313" s="258">
        <f>O313*H313</f>
        <v>0</v>
      </c>
      <c r="Q313" s="258">
        <v>0</v>
      </c>
      <c r="R313" s="258">
        <f>Q313*H313</f>
        <v>0</v>
      </c>
      <c r="S313" s="258">
        <v>0</v>
      </c>
      <c r="T313" s="25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60" t="s">
        <v>233</v>
      </c>
      <c r="AT313" s="260" t="s">
        <v>193</v>
      </c>
      <c r="AU313" s="260" t="s">
        <v>84</v>
      </c>
      <c r="AY313" s="14" t="s">
        <v>190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4" t="s">
        <v>82</v>
      </c>
      <c r="BK313" s="150">
        <f>ROUND(I313*H313,2)</f>
        <v>0</v>
      </c>
      <c r="BL313" s="14" t="s">
        <v>233</v>
      </c>
      <c r="BM313" s="260" t="s">
        <v>715</v>
      </c>
    </row>
    <row r="314" s="2" customFormat="1" ht="24.15" customHeight="1">
      <c r="A314" s="37"/>
      <c r="B314" s="38"/>
      <c r="C314" s="248" t="s">
        <v>472</v>
      </c>
      <c r="D314" s="248" t="s">
        <v>193</v>
      </c>
      <c r="E314" s="249" t="s">
        <v>716</v>
      </c>
      <c r="F314" s="250" t="s">
        <v>717</v>
      </c>
      <c r="G314" s="251" t="s">
        <v>196</v>
      </c>
      <c r="H314" s="252">
        <v>2</v>
      </c>
      <c r="I314" s="253"/>
      <c r="J314" s="254">
        <f>ROUND(I314*H314,2)</f>
        <v>0</v>
      </c>
      <c r="K314" s="255"/>
      <c r="L314" s="40"/>
      <c r="M314" s="256" t="s">
        <v>1</v>
      </c>
      <c r="N314" s="257" t="s">
        <v>40</v>
      </c>
      <c r="O314" s="90"/>
      <c r="P314" s="258">
        <f>O314*H314</f>
        <v>0</v>
      </c>
      <c r="Q314" s="258">
        <v>0</v>
      </c>
      <c r="R314" s="258">
        <f>Q314*H314</f>
        <v>0</v>
      </c>
      <c r="S314" s="258">
        <v>0</v>
      </c>
      <c r="T314" s="25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60" t="s">
        <v>233</v>
      </c>
      <c r="AT314" s="260" t="s">
        <v>193</v>
      </c>
      <c r="AU314" s="260" t="s">
        <v>84</v>
      </c>
      <c r="AY314" s="14" t="s">
        <v>190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4" t="s">
        <v>82</v>
      </c>
      <c r="BK314" s="150">
        <f>ROUND(I314*H314,2)</f>
        <v>0</v>
      </c>
      <c r="BL314" s="14" t="s">
        <v>233</v>
      </c>
      <c r="BM314" s="260" t="s">
        <v>718</v>
      </c>
    </row>
    <row r="315" s="2" customFormat="1" ht="33" customHeight="1">
      <c r="A315" s="37"/>
      <c r="B315" s="38"/>
      <c r="C315" s="248" t="s">
        <v>719</v>
      </c>
      <c r="D315" s="248" t="s">
        <v>193</v>
      </c>
      <c r="E315" s="249" t="s">
        <v>720</v>
      </c>
      <c r="F315" s="250" t="s">
        <v>721</v>
      </c>
      <c r="G315" s="251" t="s">
        <v>196</v>
      </c>
      <c r="H315" s="252">
        <v>2</v>
      </c>
      <c r="I315" s="253"/>
      <c r="J315" s="254">
        <f>ROUND(I315*H315,2)</f>
        <v>0</v>
      </c>
      <c r="K315" s="255"/>
      <c r="L315" s="40"/>
      <c r="M315" s="256" t="s">
        <v>1</v>
      </c>
      <c r="N315" s="257" t="s">
        <v>40</v>
      </c>
      <c r="O315" s="90"/>
      <c r="P315" s="258">
        <f>O315*H315</f>
        <v>0</v>
      </c>
      <c r="Q315" s="258">
        <v>0</v>
      </c>
      <c r="R315" s="258">
        <f>Q315*H315</f>
        <v>0</v>
      </c>
      <c r="S315" s="258">
        <v>0</v>
      </c>
      <c r="T315" s="25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60" t="s">
        <v>233</v>
      </c>
      <c r="AT315" s="260" t="s">
        <v>193</v>
      </c>
      <c r="AU315" s="260" t="s">
        <v>84</v>
      </c>
      <c r="AY315" s="14" t="s">
        <v>190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4" t="s">
        <v>82</v>
      </c>
      <c r="BK315" s="150">
        <f>ROUND(I315*H315,2)</f>
        <v>0</v>
      </c>
      <c r="BL315" s="14" t="s">
        <v>233</v>
      </c>
      <c r="BM315" s="260" t="s">
        <v>722</v>
      </c>
    </row>
    <row r="316" s="2" customFormat="1" ht="37.8" customHeight="1">
      <c r="A316" s="37"/>
      <c r="B316" s="38"/>
      <c r="C316" s="248" t="s">
        <v>476</v>
      </c>
      <c r="D316" s="248" t="s">
        <v>193</v>
      </c>
      <c r="E316" s="249" t="s">
        <v>723</v>
      </c>
      <c r="F316" s="250" t="s">
        <v>724</v>
      </c>
      <c r="G316" s="251" t="s">
        <v>360</v>
      </c>
      <c r="H316" s="252">
        <v>2</v>
      </c>
      <c r="I316" s="253"/>
      <c r="J316" s="254">
        <f>ROUND(I316*H316,2)</f>
        <v>0</v>
      </c>
      <c r="K316" s="255"/>
      <c r="L316" s="40"/>
      <c r="M316" s="256" t="s">
        <v>1</v>
      </c>
      <c r="N316" s="257" t="s">
        <v>40</v>
      </c>
      <c r="O316" s="90"/>
      <c r="P316" s="258">
        <f>O316*H316</f>
        <v>0</v>
      </c>
      <c r="Q316" s="258">
        <v>0</v>
      </c>
      <c r="R316" s="258">
        <f>Q316*H316</f>
        <v>0</v>
      </c>
      <c r="S316" s="258">
        <v>0</v>
      </c>
      <c r="T316" s="25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60" t="s">
        <v>233</v>
      </c>
      <c r="AT316" s="260" t="s">
        <v>193</v>
      </c>
      <c r="AU316" s="260" t="s">
        <v>84</v>
      </c>
      <c r="AY316" s="14" t="s">
        <v>190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4" t="s">
        <v>82</v>
      </c>
      <c r="BK316" s="150">
        <f>ROUND(I316*H316,2)</f>
        <v>0</v>
      </c>
      <c r="BL316" s="14" t="s">
        <v>233</v>
      </c>
      <c r="BM316" s="260" t="s">
        <v>725</v>
      </c>
    </row>
    <row r="317" s="2" customFormat="1" ht="24.15" customHeight="1">
      <c r="A317" s="37"/>
      <c r="B317" s="38"/>
      <c r="C317" s="248" t="s">
        <v>726</v>
      </c>
      <c r="D317" s="248" t="s">
        <v>193</v>
      </c>
      <c r="E317" s="249" t="s">
        <v>727</v>
      </c>
      <c r="F317" s="250" t="s">
        <v>728</v>
      </c>
      <c r="G317" s="251" t="s">
        <v>360</v>
      </c>
      <c r="H317" s="252">
        <v>1</v>
      </c>
      <c r="I317" s="253"/>
      <c r="J317" s="254">
        <f>ROUND(I317*H317,2)</f>
        <v>0</v>
      </c>
      <c r="K317" s="255"/>
      <c r="L317" s="40"/>
      <c r="M317" s="256" t="s">
        <v>1</v>
      </c>
      <c r="N317" s="257" t="s">
        <v>40</v>
      </c>
      <c r="O317" s="90"/>
      <c r="P317" s="258">
        <f>O317*H317</f>
        <v>0</v>
      </c>
      <c r="Q317" s="258">
        <v>0</v>
      </c>
      <c r="R317" s="258">
        <f>Q317*H317</f>
        <v>0</v>
      </c>
      <c r="S317" s="258">
        <v>0</v>
      </c>
      <c r="T317" s="25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60" t="s">
        <v>233</v>
      </c>
      <c r="AT317" s="260" t="s">
        <v>193</v>
      </c>
      <c r="AU317" s="260" t="s">
        <v>84</v>
      </c>
      <c r="AY317" s="14" t="s">
        <v>190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4" t="s">
        <v>82</v>
      </c>
      <c r="BK317" s="150">
        <f>ROUND(I317*H317,2)</f>
        <v>0</v>
      </c>
      <c r="BL317" s="14" t="s">
        <v>233</v>
      </c>
      <c r="BM317" s="260" t="s">
        <v>729</v>
      </c>
    </row>
    <row r="318" s="2" customFormat="1" ht="24.15" customHeight="1">
      <c r="A318" s="37"/>
      <c r="B318" s="38"/>
      <c r="C318" s="248" t="s">
        <v>479</v>
      </c>
      <c r="D318" s="248" t="s">
        <v>193</v>
      </c>
      <c r="E318" s="249" t="s">
        <v>730</v>
      </c>
      <c r="F318" s="250" t="s">
        <v>731</v>
      </c>
      <c r="G318" s="251" t="s">
        <v>360</v>
      </c>
      <c r="H318" s="252">
        <v>1</v>
      </c>
      <c r="I318" s="253"/>
      <c r="J318" s="254">
        <f>ROUND(I318*H318,2)</f>
        <v>0</v>
      </c>
      <c r="K318" s="255"/>
      <c r="L318" s="40"/>
      <c r="M318" s="256" t="s">
        <v>1</v>
      </c>
      <c r="N318" s="257" t="s">
        <v>40</v>
      </c>
      <c r="O318" s="90"/>
      <c r="P318" s="258">
        <f>O318*H318</f>
        <v>0</v>
      </c>
      <c r="Q318" s="258">
        <v>0</v>
      </c>
      <c r="R318" s="258">
        <f>Q318*H318</f>
        <v>0</v>
      </c>
      <c r="S318" s="258">
        <v>0</v>
      </c>
      <c r="T318" s="25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60" t="s">
        <v>233</v>
      </c>
      <c r="AT318" s="260" t="s">
        <v>193</v>
      </c>
      <c r="AU318" s="260" t="s">
        <v>84</v>
      </c>
      <c r="AY318" s="14" t="s">
        <v>190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4" t="s">
        <v>82</v>
      </c>
      <c r="BK318" s="150">
        <f>ROUND(I318*H318,2)</f>
        <v>0</v>
      </c>
      <c r="BL318" s="14" t="s">
        <v>233</v>
      </c>
      <c r="BM318" s="260" t="s">
        <v>732</v>
      </c>
    </row>
    <row r="319" s="2" customFormat="1" ht="24.15" customHeight="1">
      <c r="A319" s="37"/>
      <c r="B319" s="38"/>
      <c r="C319" s="248" t="s">
        <v>733</v>
      </c>
      <c r="D319" s="248" t="s">
        <v>193</v>
      </c>
      <c r="E319" s="249" t="s">
        <v>734</v>
      </c>
      <c r="F319" s="250" t="s">
        <v>735</v>
      </c>
      <c r="G319" s="251" t="s">
        <v>196</v>
      </c>
      <c r="H319" s="252">
        <v>2</v>
      </c>
      <c r="I319" s="253"/>
      <c r="J319" s="254">
        <f>ROUND(I319*H319,2)</f>
        <v>0</v>
      </c>
      <c r="K319" s="255"/>
      <c r="L319" s="40"/>
      <c r="M319" s="256" t="s">
        <v>1</v>
      </c>
      <c r="N319" s="257" t="s">
        <v>40</v>
      </c>
      <c r="O319" s="90"/>
      <c r="P319" s="258">
        <f>O319*H319</f>
        <v>0</v>
      </c>
      <c r="Q319" s="258">
        <v>0</v>
      </c>
      <c r="R319" s="258">
        <f>Q319*H319</f>
        <v>0</v>
      </c>
      <c r="S319" s="258">
        <v>0</v>
      </c>
      <c r="T319" s="25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60" t="s">
        <v>233</v>
      </c>
      <c r="AT319" s="260" t="s">
        <v>193</v>
      </c>
      <c r="AU319" s="260" t="s">
        <v>84</v>
      </c>
      <c r="AY319" s="14" t="s">
        <v>190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4" t="s">
        <v>82</v>
      </c>
      <c r="BK319" s="150">
        <f>ROUND(I319*H319,2)</f>
        <v>0</v>
      </c>
      <c r="BL319" s="14" t="s">
        <v>233</v>
      </c>
      <c r="BM319" s="260" t="s">
        <v>736</v>
      </c>
    </row>
    <row r="320" s="2" customFormat="1" ht="24.15" customHeight="1">
      <c r="A320" s="37"/>
      <c r="B320" s="38"/>
      <c r="C320" s="248" t="s">
        <v>483</v>
      </c>
      <c r="D320" s="248" t="s">
        <v>193</v>
      </c>
      <c r="E320" s="249" t="s">
        <v>737</v>
      </c>
      <c r="F320" s="250" t="s">
        <v>738</v>
      </c>
      <c r="G320" s="251" t="s">
        <v>196</v>
      </c>
      <c r="H320" s="252">
        <v>2</v>
      </c>
      <c r="I320" s="253"/>
      <c r="J320" s="254">
        <f>ROUND(I320*H320,2)</f>
        <v>0</v>
      </c>
      <c r="K320" s="255"/>
      <c r="L320" s="40"/>
      <c r="M320" s="256" t="s">
        <v>1</v>
      </c>
      <c r="N320" s="257" t="s">
        <v>40</v>
      </c>
      <c r="O320" s="90"/>
      <c r="P320" s="258">
        <f>O320*H320</f>
        <v>0</v>
      </c>
      <c r="Q320" s="258">
        <v>0</v>
      </c>
      <c r="R320" s="258">
        <f>Q320*H320</f>
        <v>0</v>
      </c>
      <c r="S320" s="258">
        <v>0</v>
      </c>
      <c r="T320" s="25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60" t="s">
        <v>233</v>
      </c>
      <c r="AT320" s="260" t="s">
        <v>193</v>
      </c>
      <c r="AU320" s="260" t="s">
        <v>84</v>
      </c>
      <c r="AY320" s="14" t="s">
        <v>190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4" t="s">
        <v>82</v>
      </c>
      <c r="BK320" s="150">
        <f>ROUND(I320*H320,2)</f>
        <v>0</v>
      </c>
      <c r="BL320" s="14" t="s">
        <v>233</v>
      </c>
      <c r="BM320" s="260" t="s">
        <v>739</v>
      </c>
    </row>
    <row r="321" s="2" customFormat="1" ht="16.5" customHeight="1">
      <c r="A321" s="37"/>
      <c r="B321" s="38"/>
      <c r="C321" s="248" t="s">
        <v>740</v>
      </c>
      <c r="D321" s="248" t="s">
        <v>193</v>
      </c>
      <c r="E321" s="249" t="s">
        <v>741</v>
      </c>
      <c r="F321" s="250" t="s">
        <v>742</v>
      </c>
      <c r="G321" s="251" t="s">
        <v>196</v>
      </c>
      <c r="H321" s="252">
        <v>2</v>
      </c>
      <c r="I321" s="253"/>
      <c r="J321" s="254">
        <f>ROUND(I321*H321,2)</f>
        <v>0</v>
      </c>
      <c r="K321" s="255"/>
      <c r="L321" s="40"/>
      <c r="M321" s="256" t="s">
        <v>1</v>
      </c>
      <c r="N321" s="257" t="s">
        <v>40</v>
      </c>
      <c r="O321" s="90"/>
      <c r="P321" s="258">
        <f>O321*H321</f>
        <v>0</v>
      </c>
      <c r="Q321" s="258">
        <v>0</v>
      </c>
      <c r="R321" s="258">
        <f>Q321*H321</f>
        <v>0</v>
      </c>
      <c r="S321" s="258">
        <v>0</v>
      </c>
      <c r="T321" s="25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60" t="s">
        <v>233</v>
      </c>
      <c r="AT321" s="260" t="s">
        <v>193</v>
      </c>
      <c r="AU321" s="260" t="s">
        <v>84</v>
      </c>
      <c r="AY321" s="14" t="s">
        <v>190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4" t="s">
        <v>82</v>
      </c>
      <c r="BK321" s="150">
        <f>ROUND(I321*H321,2)</f>
        <v>0</v>
      </c>
      <c r="BL321" s="14" t="s">
        <v>233</v>
      </c>
      <c r="BM321" s="260" t="s">
        <v>743</v>
      </c>
    </row>
    <row r="322" s="2" customFormat="1" ht="24.15" customHeight="1">
      <c r="A322" s="37"/>
      <c r="B322" s="38"/>
      <c r="C322" s="248" t="s">
        <v>486</v>
      </c>
      <c r="D322" s="248" t="s">
        <v>193</v>
      </c>
      <c r="E322" s="249" t="s">
        <v>744</v>
      </c>
      <c r="F322" s="250" t="s">
        <v>745</v>
      </c>
      <c r="G322" s="251" t="s">
        <v>360</v>
      </c>
      <c r="H322" s="252">
        <v>1</v>
      </c>
      <c r="I322" s="253"/>
      <c r="J322" s="254">
        <f>ROUND(I322*H322,2)</f>
        <v>0</v>
      </c>
      <c r="K322" s="255"/>
      <c r="L322" s="40"/>
      <c r="M322" s="256" t="s">
        <v>1</v>
      </c>
      <c r="N322" s="257" t="s">
        <v>40</v>
      </c>
      <c r="O322" s="90"/>
      <c r="P322" s="258">
        <f>O322*H322</f>
        <v>0</v>
      </c>
      <c r="Q322" s="258">
        <v>0</v>
      </c>
      <c r="R322" s="258">
        <f>Q322*H322</f>
        <v>0</v>
      </c>
      <c r="S322" s="258">
        <v>0</v>
      </c>
      <c r="T322" s="25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60" t="s">
        <v>233</v>
      </c>
      <c r="AT322" s="260" t="s">
        <v>193</v>
      </c>
      <c r="AU322" s="260" t="s">
        <v>84</v>
      </c>
      <c r="AY322" s="14" t="s">
        <v>190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4" t="s">
        <v>82</v>
      </c>
      <c r="BK322" s="150">
        <f>ROUND(I322*H322,2)</f>
        <v>0</v>
      </c>
      <c r="BL322" s="14" t="s">
        <v>233</v>
      </c>
      <c r="BM322" s="260" t="s">
        <v>746</v>
      </c>
    </row>
    <row r="323" s="2" customFormat="1" ht="21.75" customHeight="1">
      <c r="A323" s="37"/>
      <c r="B323" s="38"/>
      <c r="C323" s="261" t="s">
        <v>747</v>
      </c>
      <c r="D323" s="261" t="s">
        <v>218</v>
      </c>
      <c r="E323" s="262" t="s">
        <v>748</v>
      </c>
      <c r="F323" s="263" t="s">
        <v>749</v>
      </c>
      <c r="G323" s="264" t="s">
        <v>196</v>
      </c>
      <c r="H323" s="265">
        <v>1</v>
      </c>
      <c r="I323" s="266"/>
      <c r="J323" s="267">
        <f>ROUND(I323*H323,2)</f>
        <v>0</v>
      </c>
      <c r="K323" s="268"/>
      <c r="L323" s="269"/>
      <c r="M323" s="270" t="s">
        <v>1</v>
      </c>
      <c r="N323" s="271" t="s">
        <v>40</v>
      </c>
      <c r="O323" s="90"/>
      <c r="P323" s="258">
        <f>O323*H323</f>
        <v>0</v>
      </c>
      <c r="Q323" s="258">
        <v>0</v>
      </c>
      <c r="R323" s="258">
        <f>Q323*H323</f>
        <v>0</v>
      </c>
      <c r="S323" s="258">
        <v>0</v>
      </c>
      <c r="T323" s="25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60" t="s">
        <v>268</v>
      </c>
      <c r="AT323" s="260" t="s">
        <v>218</v>
      </c>
      <c r="AU323" s="260" t="s">
        <v>84</v>
      </c>
      <c r="AY323" s="14" t="s">
        <v>190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4" t="s">
        <v>82</v>
      </c>
      <c r="BK323" s="150">
        <f>ROUND(I323*H323,2)</f>
        <v>0</v>
      </c>
      <c r="BL323" s="14" t="s">
        <v>233</v>
      </c>
      <c r="BM323" s="260" t="s">
        <v>750</v>
      </c>
    </row>
    <row r="324" s="2" customFormat="1" ht="21.75" customHeight="1">
      <c r="A324" s="37"/>
      <c r="B324" s="38"/>
      <c r="C324" s="261" t="s">
        <v>490</v>
      </c>
      <c r="D324" s="261" t="s">
        <v>218</v>
      </c>
      <c r="E324" s="262" t="s">
        <v>751</v>
      </c>
      <c r="F324" s="263" t="s">
        <v>752</v>
      </c>
      <c r="G324" s="264" t="s">
        <v>196</v>
      </c>
      <c r="H324" s="265">
        <v>2</v>
      </c>
      <c r="I324" s="266"/>
      <c r="J324" s="267">
        <f>ROUND(I324*H324,2)</f>
        <v>0</v>
      </c>
      <c r="K324" s="268"/>
      <c r="L324" s="269"/>
      <c r="M324" s="270" t="s">
        <v>1</v>
      </c>
      <c r="N324" s="271" t="s">
        <v>40</v>
      </c>
      <c r="O324" s="90"/>
      <c r="P324" s="258">
        <f>O324*H324</f>
        <v>0</v>
      </c>
      <c r="Q324" s="258">
        <v>0</v>
      </c>
      <c r="R324" s="258">
        <f>Q324*H324</f>
        <v>0</v>
      </c>
      <c r="S324" s="258">
        <v>0</v>
      </c>
      <c r="T324" s="25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60" t="s">
        <v>268</v>
      </c>
      <c r="AT324" s="260" t="s">
        <v>218</v>
      </c>
      <c r="AU324" s="260" t="s">
        <v>84</v>
      </c>
      <c r="AY324" s="14" t="s">
        <v>190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4" t="s">
        <v>82</v>
      </c>
      <c r="BK324" s="150">
        <f>ROUND(I324*H324,2)</f>
        <v>0</v>
      </c>
      <c r="BL324" s="14" t="s">
        <v>233</v>
      </c>
      <c r="BM324" s="260" t="s">
        <v>753</v>
      </c>
    </row>
    <row r="325" s="2" customFormat="1" ht="16.5" customHeight="1">
      <c r="A325" s="37"/>
      <c r="B325" s="38"/>
      <c r="C325" s="261" t="s">
        <v>754</v>
      </c>
      <c r="D325" s="261" t="s">
        <v>218</v>
      </c>
      <c r="E325" s="262" t="s">
        <v>755</v>
      </c>
      <c r="F325" s="263" t="s">
        <v>756</v>
      </c>
      <c r="G325" s="264" t="s">
        <v>196</v>
      </c>
      <c r="H325" s="265">
        <v>1</v>
      </c>
      <c r="I325" s="266"/>
      <c r="J325" s="267">
        <f>ROUND(I325*H325,2)</f>
        <v>0</v>
      </c>
      <c r="K325" s="268"/>
      <c r="L325" s="269"/>
      <c r="M325" s="270" t="s">
        <v>1</v>
      </c>
      <c r="N325" s="271" t="s">
        <v>40</v>
      </c>
      <c r="O325" s="90"/>
      <c r="P325" s="258">
        <f>O325*H325</f>
        <v>0</v>
      </c>
      <c r="Q325" s="258">
        <v>0</v>
      </c>
      <c r="R325" s="258">
        <f>Q325*H325</f>
        <v>0</v>
      </c>
      <c r="S325" s="258">
        <v>0</v>
      </c>
      <c r="T325" s="25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60" t="s">
        <v>268</v>
      </c>
      <c r="AT325" s="260" t="s">
        <v>218</v>
      </c>
      <c r="AU325" s="260" t="s">
        <v>84</v>
      </c>
      <c r="AY325" s="14" t="s">
        <v>190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4" t="s">
        <v>82</v>
      </c>
      <c r="BK325" s="150">
        <f>ROUND(I325*H325,2)</f>
        <v>0</v>
      </c>
      <c r="BL325" s="14" t="s">
        <v>233</v>
      </c>
      <c r="BM325" s="260" t="s">
        <v>757</v>
      </c>
    </row>
    <row r="326" s="2" customFormat="1" ht="24.15" customHeight="1">
      <c r="A326" s="37"/>
      <c r="B326" s="38"/>
      <c r="C326" s="248" t="s">
        <v>493</v>
      </c>
      <c r="D326" s="248" t="s">
        <v>193</v>
      </c>
      <c r="E326" s="249" t="s">
        <v>758</v>
      </c>
      <c r="F326" s="250" t="s">
        <v>759</v>
      </c>
      <c r="G326" s="251" t="s">
        <v>360</v>
      </c>
      <c r="H326" s="252">
        <v>4</v>
      </c>
      <c r="I326" s="253"/>
      <c r="J326" s="254">
        <f>ROUND(I326*H326,2)</f>
        <v>0</v>
      </c>
      <c r="K326" s="255"/>
      <c r="L326" s="40"/>
      <c r="M326" s="256" t="s">
        <v>1</v>
      </c>
      <c r="N326" s="257" t="s">
        <v>40</v>
      </c>
      <c r="O326" s="90"/>
      <c r="P326" s="258">
        <f>O326*H326</f>
        <v>0</v>
      </c>
      <c r="Q326" s="258">
        <v>0</v>
      </c>
      <c r="R326" s="258">
        <f>Q326*H326</f>
        <v>0</v>
      </c>
      <c r="S326" s="258">
        <v>0</v>
      </c>
      <c r="T326" s="25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60" t="s">
        <v>233</v>
      </c>
      <c r="AT326" s="260" t="s">
        <v>193</v>
      </c>
      <c r="AU326" s="260" t="s">
        <v>84</v>
      </c>
      <c r="AY326" s="14" t="s">
        <v>190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4" t="s">
        <v>82</v>
      </c>
      <c r="BK326" s="150">
        <f>ROUND(I326*H326,2)</f>
        <v>0</v>
      </c>
      <c r="BL326" s="14" t="s">
        <v>233</v>
      </c>
      <c r="BM326" s="260" t="s">
        <v>760</v>
      </c>
    </row>
    <row r="327" s="2" customFormat="1" ht="16.5" customHeight="1">
      <c r="A327" s="37"/>
      <c r="B327" s="38"/>
      <c r="C327" s="261" t="s">
        <v>761</v>
      </c>
      <c r="D327" s="261" t="s">
        <v>218</v>
      </c>
      <c r="E327" s="262" t="s">
        <v>762</v>
      </c>
      <c r="F327" s="263" t="s">
        <v>763</v>
      </c>
      <c r="G327" s="264" t="s">
        <v>196</v>
      </c>
      <c r="H327" s="265">
        <v>2</v>
      </c>
      <c r="I327" s="266"/>
      <c r="J327" s="267">
        <f>ROUND(I327*H327,2)</f>
        <v>0</v>
      </c>
      <c r="K327" s="268"/>
      <c r="L327" s="269"/>
      <c r="M327" s="270" t="s">
        <v>1</v>
      </c>
      <c r="N327" s="271" t="s">
        <v>40</v>
      </c>
      <c r="O327" s="90"/>
      <c r="P327" s="258">
        <f>O327*H327</f>
        <v>0</v>
      </c>
      <c r="Q327" s="258">
        <v>0</v>
      </c>
      <c r="R327" s="258">
        <f>Q327*H327</f>
        <v>0</v>
      </c>
      <c r="S327" s="258">
        <v>0</v>
      </c>
      <c r="T327" s="25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60" t="s">
        <v>268</v>
      </c>
      <c r="AT327" s="260" t="s">
        <v>218</v>
      </c>
      <c r="AU327" s="260" t="s">
        <v>84</v>
      </c>
      <c r="AY327" s="14" t="s">
        <v>190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4" t="s">
        <v>82</v>
      </c>
      <c r="BK327" s="150">
        <f>ROUND(I327*H327,2)</f>
        <v>0</v>
      </c>
      <c r="BL327" s="14" t="s">
        <v>233</v>
      </c>
      <c r="BM327" s="260" t="s">
        <v>764</v>
      </c>
    </row>
    <row r="328" s="2" customFormat="1" ht="16.5" customHeight="1">
      <c r="A328" s="37"/>
      <c r="B328" s="38"/>
      <c r="C328" s="261" t="s">
        <v>497</v>
      </c>
      <c r="D328" s="261" t="s">
        <v>218</v>
      </c>
      <c r="E328" s="262" t="s">
        <v>765</v>
      </c>
      <c r="F328" s="263" t="s">
        <v>766</v>
      </c>
      <c r="G328" s="264" t="s">
        <v>196</v>
      </c>
      <c r="H328" s="265">
        <v>1</v>
      </c>
      <c r="I328" s="266"/>
      <c r="J328" s="267">
        <f>ROUND(I328*H328,2)</f>
        <v>0</v>
      </c>
      <c r="K328" s="268"/>
      <c r="L328" s="269"/>
      <c r="M328" s="270" t="s">
        <v>1</v>
      </c>
      <c r="N328" s="271" t="s">
        <v>40</v>
      </c>
      <c r="O328" s="90"/>
      <c r="P328" s="258">
        <f>O328*H328</f>
        <v>0</v>
      </c>
      <c r="Q328" s="258">
        <v>0</v>
      </c>
      <c r="R328" s="258">
        <f>Q328*H328</f>
        <v>0</v>
      </c>
      <c r="S328" s="258">
        <v>0</v>
      </c>
      <c r="T328" s="25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60" t="s">
        <v>268</v>
      </c>
      <c r="AT328" s="260" t="s">
        <v>218</v>
      </c>
      <c r="AU328" s="260" t="s">
        <v>84</v>
      </c>
      <c r="AY328" s="14" t="s">
        <v>190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4" t="s">
        <v>82</v>
      </c>
      <c r="BK328" s="150">
        <f>ROUND(I328*H328,2)</f>
        <v>0</v>
      </c>
      <c r="BL328" s="14" t="s">
        <v>233</v>
      </c>
      <c r="BM328" s="260" t="s">
        <v>767</v>
      </c>
    </row>
    <row r="329" s="2" customFormat="1" ht="21.75" customHeight="1">
      <c r="A329" s="37"/>
      <c r="B329" s="38"/>
      <c r="C329" s="261" t="s">
        <v>768</v>
      </c>
      <c r="D329" s="261" t="s">
        <v>218</v>
      </c>
      <c r="E329" s="262" t="s">
        <v>769</v>
      </c>
      <c r="F329" s="263" t="s">
        <v>770</v>
      </c>
      <c r="G329" s="264" t="s">
        <v>196</v>
      </c>
      <c r="H329" s="265">
        <v>1</v>
      </c>
      <c r="I329" s="266"/>
      <c r="J329" s="267">
        <f>ROUND(I329*H329,2)</f>
        <v>0</v>
      </c>
      <c r="K329" s="268"/>
      <c r="L329" s="269"/>
      <c r="M329" s="270" t="s">
        <v>1</v>
      </c>
      <c r="N329" s="271" t="s">
        <v>40</v>
      </c>
      <c r="O329" s="90"/>
      <c r="P329" s="258">
        <f>O329*H329</f>
        <v>0</v>
      </c>
      <c r="Q329" s="258">
        <v>0</v>
      </c>
      <c r="R329" s="258">
        <f>Q329*H329</f>
        <v>0</v>
      </c>
      <c r="S329" s="258">
        <v>0</v>
      </c>
      <c r="T329" s="25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60" t="s">
        <v>268</v>
      </c>
      <c r="AT329" s="260" t="s">
        <v>218</v>
      </c>
      <c r="AU329" s="260" t="s">
        <v>84</v>
      </c>
      <c r="AY329" s="14" t="s">
        <v>190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4" t="s">
        <v>82</v>
      </c>
      <c r="BK329" s="150">
        <f>ROUND(I329*H329,2)</f>
        <v>0</v>
      </c>
      <c r="BL329" s="14" t="s">
        <v>233</v>
      </c>
      <c r="BM329" s="260" t="s">
        <v>771</v>
      </c>
    </row>
    <row r="330" s="2" customFormat="1" ht="16.5" customHeight="1">
      <c r="A330" s="37"/>
      <c r="B330" s="38"/>
      <c r="C330" s="248" t="s">
        <v>500</v>
      </c>
      <c r="D330" s="248" t="s">
        <v>193</v>
      </c>
      <c r="E330" s="249" t="s">
        <v>772</v>
      </c>
      <c r="F330" s="250" t="s">
        <v>773</v>
      </c>
      <c r="G330" s="251" t="s">
        <v>196</v>
      </c>
      <c r="H330" s="252">
        <v>2</v>
      </c>
      <c r="I330" s="253"/>
      <c r="J330" s="254">
        <f>ROUND(I330*H330,2)</f>
        <v>0</v>
      </c>
      <c r="K330" s="255"/>
      <c r="L330" s="40"/>
      <c r="M330" s="256" t="s">
        <v>1</v>
      </c>
      <c r="N330" s="257" t="s">
        <v>40</v>
      </c>
      <c r="O330" s="90"/>
      <c r="P330" s="258">
        <f>O330*H330</f>
        <v>0</v>
      </c>
      <c r="Q330" s="258">
        <v>0</v>
      </c>
      <c r="R330" s="258">
        <f>Q330*H330</f>
        <v>0</v>
      </c>
      <c r="S330" s="258">
        <v>0</v>
      </c>
      <c r="T330" s="25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60" t="s">
        <v>233</v>
      </c>
      <c r="AT330" s="260" t="s">
        <v>193</v>
      </c>
      <c r="AU330" s="260" t="s">
        <v>84</v>
      </c>
      <c r="AY330" s="14" t="s">
        <v>190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4" t="s">
        <v>82</v>
      </c>
      <c r="BK330" s="150">
        <f>ROUND(I330*H330,2)</f>
        <v>0</v>
      </c>
      <c r="BL330" s="14" t="s">
        <v>233</v>
      </c>
      <c r="BM330" s="260" t="s">
        <v>774</v>
      </c>
    </row>
    <row r="331" s="2" customFormat="1" ht="16.5" customHeight="1">
      <c r="A331" s="37"/>
      <c r="B331" s="38"/>
      <c r="C331" s="261" t="s">
        <v>775</v>
      </c>
      <c r="D331" s="261" t="s">
        <v>218</v>
      </c>
      <c r="E331" s="262" t="s">
        <v>776</v>
      </c>
      <c r="F331" s="263" t="s">
        <v>777</v>
      </c>
      <c r="G331" s="264" t="s">
        <v>196</v>
      </c>
      <c r="H331" s="265">
        <v>2</v>
      </c>
      <c r="I331" s="266"/>
      <c r="J331" s="267">
        <f>ROUND(I331*H331,2)</f>
        <v>0</v>
      </c>
      <c r="K331" s="268"/>
      <c r="L331" s="269"/>
      <c r="M331" s="270" t="s">
        <v>1</v>
      </c>
      <c r="N331" s="271" t="s">
        <v>40</v>
      </c>
      <c r="O331" s="90"/>
      <c r="P331" s="258">
        <f>O331*H331</f>
        <v>0</v>
      </c>
      <c r="Q331" s="258">
        <v>0</v>
      </c>
      <c r="R331" s="258">
        <f>Q331*H331</f>
        <v>0</v>
      </c>
      <c r="S331" s="258">
        <v>0</v>
      </c>
      <c r="T331" s="25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60" t="s">
        <v>268</v>
      </c>
      <c r="AT331" s="260" t="s">
        <v>218</v>
      </c>
      <c r="AU331" s="260" t="s">
        <v>84</v>
      </c>
      <c r="AY331" s="14" t="s">
        <v>190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4" t="s">
        <v>82</v>
      </c>
      <c r="BK331" s="150">
        <f>ROUND(I331*H331,2)</f>
        <v>0</v>
      </c>
      <c r="BL331" s="14" t="s">
        <v>233</v>
      </c>
      <c r="BM331" s="260" t="s">
        <v>778</v>
      </c>
    </row>
    <row r="332" s="2" customFormat="1" ht="24.15" customHeight="1">
      <c r="A332" s="37"/>
      <c r="B332" s="38"/>
      <c r="C332" s="248" t="s">
        <v>504</v>
      </c>
      <c r="D332" s="248" t="s">
        <v>193</v>
      </c>
      <c r="E332" s="249" t="s">
        <v>779</v>
      </c>
      <c r="F332" s="250" t="s">
        <v>780</v>
      </c>
      <c r="G332" s="251" t="s">
        <v>309</v>
      </c>
      <c r="H332" s="272"/>
      <c r="I332" s="253"/>
      <c r="J332" s="254">
        <f>ROUND(I332*H332,2)</f>
        <v>0</v>
      </c>
      <c r="K332" s="255"/>
      <c r="L332" s="40"/>
      <c r="M332" s="256" t="s">
        <v>1</v>
      </c>
      <c r="N332" s="257" t="s">
        <v>40</v>
      </c>
      <c r="O332" s="90"/>
      <c r="P332" s="258">
        <f>O332*H332</f>
        <v>0</v>
      </c>
      <c r="Q332" s="258">
        <v>0</v>
      </c>
      <c r="R332" s="258">
        <f>Q332*H332</f>
        <v>0</v>
      </c>
      <c r="S332" s="258">
        <v>0</v>
      </c>
      <c r="T332" s="25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60" t="s">
        <v>233</v>
      </c>
      <c r="AT332" s="260" t="s">
        <v>193</v>
      </c>
      <c r="AU332" s="260" t="s">
        <v>84</v>
      </c>
      <c r="AY332" s="14" t="s">
        <v>190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4" t="s">
        <v>82</v>
      </c>
      <c r="BK332" s="150">
        <f>ROUND(I332*H332,2)</f>
        <v>0</v>
      </c>
      <c r="BL332" s="14" t="s">
        <v>233</v>
      </c>
      <c r="BM332" s="260" t="s">
        <v>781</v>
      </c>
    </row>
    <row r="333" s="2" customFormat="1" ht="24.15" customHeight="1">
      <c r="A333" s="37"/>
      <c r="B333" s="38"/>
      <c r="C333" s="248" t="s">
        <v>782</v>
      </c>
      <c r="D333" s="248" t="s">
        <v>193</v>
      </c>
      <c r="E333" s="249" t="s">
        <v>783</v>
      </c>
      <c r="F333" s="250" t="s">
        <v>784</v>
      </c>
      <c r="G333" s="251" t="s">
        <v>309</v>
      </c>
      <c r="H333" s="272"/>
      <c r="I333" s="253"/>
      <c r="J333" s="254">
        <f>ROUND(I333*H333,2)</f>
        <v>0</v>
      </c>
      <c r="K333" s="255"/>
      <c r="L333" s="40"/>
      <c r="M333" s="256" t="s">
        <v>1</v>
      </c>
      <c r="N333" s="257" t="s">
        <v>40</v>
      </c>
      <c r="O333" s="90"/>
      <c r="P333" s="258">
        <f>O333*H333</f>
        <v>0</v>
      </c>
      <c r="Q333" s="258">
        <v>0</v>
      </c>
      <c r="R333" s="258">
        <f>Q333*H333</f>
        <v>0</v>
      </c>
      <c r="S333" s="258">
        <v>0</v>
      </c>
      <c r="T333" s="25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60" t="s">
        <v>233</v>
      </c>
      <c r="AT333" s="260" t="s">
        <v>193</v>
      </c>
      <c r="AU333" s="260" t="s">
        <v>84</v>
      </c>
      <c r="AY333" s="14" t="s">
        <v>190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4" t="s">
        <v>82</v>
      </c>
      <c r="BK333" s="150">
        <f>ROUND(I333*H333,2)</f>
        <v>0</v>
      </c>
      <c r="BL333" s="14" t="s">
        <v>233</v>
      </c>
      <c r="BM333" s="260" t="s">
        <v>785</v>
      </c>
    </row>
    <row r="334" s="12" customFormat="1" ht="22.8" customHeight="1">
      <c r="A334" s="12"/>
      <c r="B334" s="232"/>
      <c r="C334" s="233"/>
      <c r="D334" s="234" t="s">
        <v>74</v>
      </c>
      <c r="E334" s="246" t="s">
        <v>786</v>
      </c>
      <c r="F334" s="246" t="s">
        <v>787</v>
      </c>
      <c r="G334" s="233"/>
      <c r="H334" s="233"/>
      <c r="I334" s="236"/>
      <c r="J334" s="247">
        <f>BK334</f>
        <v>0</v>
      </c>
      <c r="K334" s="233"/>
      <c r="L334" s="238"/>
      <c r="M334" s="239"/>
      <c r="N334" s="240"/>
      <c r="O334" s="240"/>
      <c r="P334" s="241">
        <f>SUM(P335:P350)</f>
        <v>0</v>
      </c>
      <c r="Q334" s="240"/>
      <c r="R334" s="241">
        <f>SUM(R335:R350)</f>
        <v>0</v>
      </c>
      <c r="S334" s="240"/>
      <c r="T334" s="242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43" t="s">
        <v>84</v>
      </c>
      <c r="AT334" s="244" t="s">
        <v>74</v>
      </c>
      <c r="AU334" s="244" t="s">
        <v>82</v>
      </c>
      <c r="AY334" s="243" t="s">
        <v>190</v>
      </c>
      <c r="BK334" s="245">
        <f>SUM(BK335:BK350)</f>
        <v>0</v>
      </c>
    </row>
    <row r="335" s="2" customFormat="1" ht="16.5" customHeight="1">
      <c r="A335" s="37"/>
      <c r="B335" s="38"/>
      <c r="C335" s="248" t="s">
        <v>507</v>
      </c>
      <c r="D335" s="248" t="s">
        <v>193</v>
      </c>
      <c r="E335" s="249" t="s">
        <v>788</v>
      </c>
      <c r="F335" s="250" t="s">
        <v>789</v>
      </c>
      <c r="G335" s="251" t="s">
        <v>267</v>
      </c>
      <c r="H335" s="252">
        <v>22</v>
      </c>
      <c r="I335" s="253"/>
      <c r="J335" s="254">
        <f>ROUND(I335*H335,2)</f>
        <v>0</v>
      </c>
      <c r="K335" s="255"/>
      <c r="L335" s="40"/>
      <c r="M335" s="256" t="s">
        <v>1</v>
      </c>
      <c r="N335" s="257" t="s">
        <v>40</v>
      </c>
      <c r="O335" s="90"/>
      <c r="P335" s="258">
        <f>O335*H335</f>
        <v>0</v>
      </c>
      <c r="Q335" s="258">
        <v>0</v>
      </c>
      <c r="R335" s="258">
        <f>Q335*H335</f>
        <v>0</v>
      </c>
      <c r="S335" s="258">
        <v>0</v>
      </c>
      <c r="T335" s="25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60" t="s">
        <v>233</v>
      </c>
      <c r="AT335" s="260" t="s">
        <v>193</v>
      </c>
      <c r="AU335" s="260" t="s">
        <v>84</v>
      </c>
      <c r="AY335" s="14" t="s">
        <v>190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4" t="s">
        <v>82</v>
      </c>
      <c r="BK335" s="150">
        <f>ROUND(I335*H335,2)</f>
        <v>0</v>
      </c>
      <c r="BL335" s="14" t="s">
        <v>233</v>
      </c>
      <c r="BM335" s="260" t="s">
        <v>790</v>
      </c>
    </row>
    <row r="336" s="2" customFormat="1" ht="24.15" customHeight="1">
      <c r="A336" s="37"/>
      <c r="B336" s="38"/>
      <c r="C336" s="248" t="s">
        <v>791</v>
      </c>
      <c r="D336" s="248" t="s">
        <v>193</v>
      </c>
      <c r="E336" s="249" t="s">
        <v>792</v>
      </c>
      <c r="F336" s="250" t="s">
        <v>793</v>
      </c>
      <c r="G336" s="251" t="s">
        <v>267</v>
      </c>
      <c r="H336" s="252">
        <v>30</v>
      </c>
      <c r="I336" s="253"/>
      <c r="J336" s="254">
        <f>ROUND(I336*H336,2)</f>
        <v>0</v>
      </c>
      <c r="K336" s="255"/>
      <c r="L336" s="40"/>
      <c r="M336" s="256" t="s">
        <v>1</v>
      </c>
      <c r="N336" s="257" t="s">
        <v>40</v>
      </c>
      <c r="O336" s="90"/>
      <c r="P336" s="258">
        <f>O336*H336</f>
        <v>0</v>
      </c>
      <c r="Q336" s="258">
        <v>0</v>
      </c>
      <c r="R336" s="258">
        <f>Q336*H336</f>
        <v>0</v>
      </c>
      <c r="S336" s="258">
        <v>0</v>
      </c>
      <c r="T336" s="25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60" t="s">
        <v>233</v>
      </c>
      <c r="AT336" s="260" t="s">
        <v>193</v>
      </c>
      <c r="AU336" s="260" t="s">
        <v>84</v>
      </c>
      <c r="AY336" s="14" t="s">
        <v>190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4" t="s">
        <v>82</v>
      </c>
      <c r="BK336" s="150">
        <f>ROUND(I336*H336,2)</f>
        <v>0</v>
      </c>
      <c r="BL336" s="14" t="s">
        <v>233</v>
      </c>
      <c r="BM336" s="260" t="s">
        <v>794</v>
      </c>
    </row>
    <row r="337" s="2" customFormat="1" ht="24.15" customHeight="1">
      <c r="A337" s="37"/>
      <c r="B337" s="38"/>
      <c r="C337" s="248" t="s">
        <v>511</v>
      </c>
      <c r="D337" s="248" t="s">
        <v>193</v>
      </c>
      <c r="E337" s="249" t="s">
        <v>795</v>
      </c>
      <c r="F337" s="250" t="s">
        <v>796</v>
      </c>
      <c r="G337" s="251" t="s">
        <v>267</v>
      </c>
      <c r="H337" s="252">
        <v>13</v>
      </c>
      <c r="I337" s="253"/>
      <c r="J337" s="254">
        <f>ROUND(I337*H337,2)</f>
        <v>0</v>
      </c>
      <c r="K337" s="255"/>
      <c r="L337" s="40"/>
      <c r="M337" s="256" t="s">
        <v>1</v>
      </c>
      <c r="N337" s="257" t="s">
        <v>40</v>
      </c>
      <c r="O337" s="90"/>
      <c r="P337" s="258">
        <f>O337*H337</f>
        <v>0</v>
      </c>
      <c r="Q337" s="258">
        <v>0</v>
      </c>
      <c r="R337" s="258">
        <f>Q337*H337</f>
        <v>0</v>
      </c>
      <c r="S337" s="258">
        <v>0</v>
      </c>
      <c r="T337" s="25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60" t="s">
        <v>233</v>
      </c>
      <c r="AT337" s="260" t="s">
        <v>193</v>
      </c>
      <c r="AU337" s="260" t="s">
        <v>84</v>
      </c>
      <c r="AY337" s="14" t="s">
        <v>190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4" t="s">
        <v>82</v>
      </c>
      <c r="BK337" s="150">
        <f>ROUND(I337*H337,2)</f>
        <v>0</v>
      </c>
      <c r="BL337" s="14" t="s">
        <v>233</v>
      </c>
      <c r="BM337" s="260" t="s">
        <v>797</v>
      </c>
    </row>
    <row r="338" s="2" customFormat="1" ht="24.15" customHeight="1">
      <c r="A338" s="37"/>
      <c r="B338" s="38"/>
      <c r="C338" s="248" t="s">
        <v>798</v>
      </c>
      <c r="D338" s="248" t="s">
        <v>193</v>
      </c>
      <c r="E338" s="249" t="s">
        <v>799</v>
      </c>
      <c r="F338" s="250" t="s">
        <v>800</v>
      </c>
      <c r="G338" s="251" t="s">
        <v>267</v>
      </c>
      <c r="H338" s="252">
        <v>1</v>
      </c>
      <c r="I338" s="253"/>
      <c r="J338" s="254">
        <f>ROUND(I338*H338,2)</f>
        <v>0</v>
      </c>
      <c r="K338" s="255"/>
      <c r="L338" s="40"/>
      <c r="M338" s="256" t="s">
        <v>1</v>
      </c>
      <c r="N338" s="257" t="s">
        <v>40</v>
      </c>
      <c r="O338" s="90"/>
      <c r="P338" s="258">
        <f>O338*H338</f>
        <v>0</v>
      </c>
      <c r="Q338" s="258">
        <v>0</v>
      </c>
      <c r="R338" s="258">
        <f>Q338*H338</f>
        <v>0</v>
      </c>
      <c r="S338" s="258">
        <v>0</v>
      </c>
      <c r="T338" s="25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60" t="s">
        <v>233</v>
      </c>
      <c r="AT338" s="260" t="s">
        <v>193</v>
      </c>
      <c r="AU338" s="260" t="s">
        <v>84</v>
      </c>
      <c r="AY338" s="14" t="s">
        <v>190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4" t="s">
        <v>82</v>
      </c>
      <c r="BK338" s="150">
        <f>ROUND(I338*H338,2)</f>
        <v>0</v>
      </c>
      <c r="BL338" s="14" t="s">
        <v>233</v>
      </c>
      <c r="BM338" s="260" t="s">
        <v>801</v>
      </c>
    </row>
    <row r="339" s="2" customFormat="1" ht="24.15" customHeight="1">
      <c r="A339" s="37"/>
      <c r="B339" s="38"/>
      <c r="C339" s="248" t="s">
        <v>514</v>
      </c>
      <c r="D339" s="248" t="s">
        <v>193</v>
      </c>
      <c r="E339" s="249" t="s">
        <v>802</v>
      </c>
      <c r="F339" s="250" t="s">
        <v>803</v>
      </c>
      <c r="G339" s="251" t="s">
        <v>267</v>
      </c>
      <c r="H339" s="252">
        <v>21</v>
      </c>
      <c r="I339" s="253"/>
      <c r="J339" s="254">
        <f>ROUND(I339*H339,2)</f>
        <v>0</v>
      </c>
      <c r="K339" s="255"/>
      <c r="L339" s="40"/>
      <c r="M339" s="256" t="s">
        <v>1</v>
      </c>
      <c r="N339" s="257" t="s">
        <v>40</v>
      </c>
      <c r="O339" s="90"/>
      <c r="P339" s="258">
        <f>O339*H339</f>
        <v>0</v>
      </c>
      <c r="Q339" s="258">
        <v>0</v>
      </c>
      <c r="R339" s="258">
        <f>Q339*H339</f>
        <v>0</v>
      </c>
      <c r="S339" s="258">
        <v>0</v>
      </c>
      <c r="T339" s="25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60" t="s">
        <v>233</v>
      </c>
      <c r="AT339" s="260" t="s">
        <v>193</v>
      </c>
      <c r="AU339" s="260" t="s">
        <v>84</v>
      </c>
      <c r="AY339" s="14" t="s">
        <v>190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4" t="s">
        <v>82</v>
      </c>
      <c r="BK339" s="150">
        <f>ROUND(I339*H339,2)</f>
        <v>0</v>
      </c>
      <c r="BL339" s="14" t="s">
        <v>233</v>
      </c>
      <c r="BM339" s="260" t="s">
        <v>804</v>
      </c>
    </row>
    <row r="340" s="2" customFormat="1" ht="33" customHeight="1">
      <c r="A340" s="37"/>
      <c r="B340" s="38"/>
      <c r="C340" s="248" t="s">
        <v>805</v>
      </c>
      <c r="D340" s="248" t="s">
        <v>193</v>
      </c>
      <c r="E340" s="249" t="s">
        <v>806</v>
      </c>
      <c r="F340" s="250" t="s">
        <v>807</v>
      </c>
      <c r="G340" s="251" t="s">
        <v>267</v>
      </c>
      <c r="H340" s="252">
        <v>15</v>
      </c>
      <c r="I340" s="253"/>
      <c r="J340" s="254">
        <f>ROUND(I340*H340,2)</f>
        <v>0</v>
      </c>
      <c r="K340" s="255"/>
      <c r="L340" s="40"/>
      <c r="M340" s="256" t="s">
        <v>1</v>
      </c>
      <c r="N340" s="257" t="s">
        <v>40</v>
      </c>
      <c r="O340" s="90"/>
      <c r="P340" s="258">
        <f>O340*H340</f>
        <v>0</v>
      </c>
      <c r="Q340" s="258">
        <v>0</v>
      </c>
      <c r="R340" s="258">
        <f>Q340*H340</f>
        <v>0</v>
      </c>
      <c r="S340" s="258">
        <v>0</v>
      </c>
      <c r="T340" s="25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60" t="s">
        <v>233</v>
      </c>
      <c r="AT340" s="260" t="s">
        <v>193</v>
      </c>
      <c r="AU340" s="260" t="s">
        <v>84</v>
      </c>
      <c r="AY340" s="14" t="s">
        <v>190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4" t="s">
        <v>82</v>
      </c>
      <c r="BK340" s="150">
        <f>ROUND(I340*H340,2)</f>
        <v>0</v>
      </c>
      <c r="BL340" s="14" t="s">
        <v>233</v>
      </c>
      <c r="BM340" s="260" t="s">
        <v>808</v>
      </c>
    </row>
    <row r="341" s="2" customFormat="1" ht="24.15" customHeight="1">
      <c r="A341" s="37"/>
      <c r="B341" s="38"/>
      <c r="C341" s="248" t="s">
        <v>518</v>
      </c>
      <c r="D341" s="248" t="s">
        <v>193</v>
      </c>
      <c r="E341" s="249" t="s">
        <v>809</v>
      </c>
      <c r="F341" s="250" t="s">
        <v>810</v>
      </c>
      <c r="G341" s="251" t="s">
        <v>267</v>
      </c>
      <c r="H341" s="252">
        <v>1</v>
      </c>
      <c r="I341" s="253"/>
      <c r="J341" s="254">
        <f>ROUND(I341*H341,2)</f>
        <v>0</v>
      </c>
      <c r="K341" s="255"/>
      <c r="L341" s="40"/>
      <c r="M341" s="256" t="s">
        <v>1</v>
      </c>
      <c r="N341" s="257" t="s">
        <v>40</v>
      </c>
      <c r="O341" s="90"/>
      <c r="P341" s="258">
        <f>O341*H341</f>
        <v>0</v>
      </c>
      <c r="Q341" s="258">
        <v>0</v>
      </c>
      <c r="R341" s="258">
        <f>Q341*H341</f>
        <v>0</v>
      </c>
      <c r="S341" s="258">
        <v>0</v>
      </c>
      <c r="T341" s="25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60" t="s">
        <v>233</v>
      </c>
      <c r="AT341" s="260" t="s">
        <v>193</v>
      </c>
      <c r="AU341" s="260" t="s">
        <v>84</v>
      </c>
      <c r="AY341" s="14" t="s">
        <v>190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4" t="s">
        <v>82</v>
      </c>
      <c r="BK341" s="150">
        <f>ROUND(I341*H341,2)</f>
        <v>0</v>
      </c>
      <c r="BL341" s="14" t="s">
        <v>233</v>
      </c>
      <c r="BM341" s="260" t="s">
        <v>811</v>
      </c>
    </row>
    <row r="342" s="2" customFormat="1" ht="33" customHeight="1">
      <c r="A342" s="37"/>
      <c r="B342" s="38"/>
      <c r="C342" s="248" t="s">
        <v>812</v>
      </c>
      <c r="D342" s="248" t="s">
        <v>193</v>
      </c>
      <c r="E342" s="249" t="s">
        <v>813</v>
      </c>
      <c r="F342" s="250" t="s">
        <v>814</v>
      </c>
      <c r="G342" s="251" t="s">
        <v>267</v>
      </c>
      <c r="H342" s="252">
        <v>14</v>
      </c>
      <c r="I342" s="253"/>
      <c r="J342" s="254">
        <f>ROUND(I342*H342,2)</f>
        <v>0</v>
      </c>
      <c r="K342" s="255"/>
      <c r="L342" s="40"/>
      <c r="M342" s="256" t="s">
        <v>1</v>
      </c>
      <c r="N342" s="257" t="s">
        <v>40</v>
      </c>
      <c r="O342" s="90"/>
      <c r="P342" s="258">
        <f>O342*H342</f>
        <v>0</v>
      </c>
      <c r="Q342" s="258">
        <v>0</v>
      </c>
      <c r="R342" s="258">
        <f>Q342*H342</f>
        <v>0</v>
      </c>
      <c r="S342" s="258">
        <v>0</v>
      </c>
      <c r="T342" s="25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60" t="s">
        <v>233</v>
      </c>
      <c r="AT342" s="260" t="s">
        <v>193</v>
      </c>
      <c r="AU342" s="260" t="s">
        <v>84</v>
      </c>
      <c r="AY342" s="14" t="s">
        <v>190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4" t="s">
        <v>82</v>
      </c>
      <c r="BK342" s="150">
        <f>ROUND(I342*H342,2)</f>
        <v>0</v>
      </c>
      <c r="BL342" s="14" t="s">
        <v>233</v>
      </c>
      <c r="BM342" s="260" t="s">
        <v>815</v>
      </c>
    </row>
    <row r="343" s="2" customFormat="1" ht="24.15" customHeight="1">
      <c r="A343" s="37"/>
      <c r="B343" s="38"/>
      <c r="C343" s="248" t="s">
        <v>519</v>
      </c>
      <c r="D343" s="248" t="s">
        <v>193</v>
      </c>
      <c r="E343" s="249" t="s">
        <v>816</v>
      </c>
      <c r="F343" s="250" t="s">
        <v>817</v>
      </c>
      <c r="G343" s="251" t="s">
        <v>267</v>
      </c>
      <c r="H343" s="252">
        <v>13</v>
      </c>
      <c r="I343" s="253"/>
      <c r="J343" s="254">
        <f>ROUND(I343*H343,2)</f>
        <v>0</v>
      </c>
      <c r="K343" s="255"/>
      <c r="L343" s="40"/>
      <c r="M343" s="256" t="s">
        <v>1</v>
      </c>
      <c r="N343" s="257" t="s">
        <v>40</v>
      </c>
      <c r="O343" s="90"/>
      <c r="P343" s="258">
        <f>O343*H343</f>
        <v>0</v>
      </c>
      <c r="Q343" s="258">
        <v>0</v>
      </c>
      <c r="R343" s="258">
        <f>Q343*H343</f>
        <v>0</v>
      </c>
      <c r="S343" s="258">
        <v>0</v>
      </c>
      <c r="T343" s="25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60" t="s">
        <v>233</v>
      </c>
      <c r="AT343" s="260" t="s">
        <v>193</v>
      </c>
      <c r="AU343" s="260" t="s">
        <v>84</v>
      </c>
      <c r="AY343" s="14" t="s">
        <v>190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4" t="s">
        <v>82</v>
      </c>
      <c r="BK343" s="150">
        <f>ROUND(I343*H343,2)</f>
        <v>0</v>
      </c>
      <c r="BL343" s="14" t="s">
        <v>233</v>
      </c>
      <c r="BM343" s="260" t="s">
        <v>818</v>
      </c>
    </row>
    <row r="344" s="2" customFormat="1" ht="21.75" customHeight="1">
      <c r="A344" s="37"/>
      <c r="B344" s="38"/>
      <c r="C344" s="248" t="s">
        <v>819</v>
      </c>
      <c r="D344" s="248" t="s">
        <v>193</v>
      </c>
      <c r="E344" s="249" t="s">
        <v>820</v>
      </c>
      <c r="F344" s="250" t="s">
        <v>821</v>
      </c>
      <c r="G344" s="251" t="s">
        <v>196</v>
      </c>
      <c r="H344" s="252">
        <v>2</v>
      </c>
      <c r="I344" s="253"/>
      <c r="J344" s="254">
        <f>ROUND(I344*H344,2)</f>
        <v>0</v>
      </c>
      <c r="K344" s="255"/>
      <c r="L344" s="40"/>
      <c r="M344" s="256" t="s">
        <v>1</v>
      </c>
      <c r="N344" s="257" t="s">
        <v>40</v>
      </c>
      <c r="O344" s="90"/>
      <c r="P344" s="258">
        <f>O344*H344</f>
        <v>0</v>
      </c>
      <c r="Q344" s="258">
        <v>0</v>
      </c>
      <c r="R344" s="258">
        <f>Q344*H344</f>
        <v>0</v>
      </c>
      <c r="S344" s="258">
        <v>0</v>
      </c>
      <c r="T344" s="25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60" t="s">
        <v>233</v>
      </c>
      <c r="AT344" s="260" t="s">
        <v>193</v>
      </c>
      <c r="AU344" s="260" t="s">
        <v>84</v>
      </c>
      <c r="AY344" s="14" t="s">
        <v>190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4" t="s">
        <v>82</v>
      </c>
      <c r="BK344" s="150">
        <f>ROUND(I344*H344,2)</f>
        <v>0</v>
      </c>
      <c r="BL344" s="14" t="s">
        <v>233</v>
      </c>
      <c r="BM344" s="260" t="s">
        <v>822</v>
      </c>
    </row>
    <row r="345" s="2" customFormat="1" ht="21.75" customHeight="1">
      <c r="A345" s="37"/>
      <c r="B345" s="38"/>
      <c r="C345" s="248" t="s">
        <v>521</v>
      </c>
      <c r="D345" s="248" t="s">
        <v>193</v>
      </c>
      <c r="E345" s="249" t="s">
        <v>823</v>
      </c>
      <c r="F345" s="250" t="s">
        <v>824</v>
      </c>
      <c r="G345" s="251" t="s">
        <v>196</v>
      </c>
      <c r="H345" s="252">
        <v>6</v>
      </c>
      <c r="I345" s="253"/>
      <c r="J345" s="254">
        <f>ROUND(I345*H345,2)</f>
        <v>0</v>
      </c>
      <c r="K345" s="255"/>
      <c r="L345" s="40"/>
      <c r="M345" s="256" t="s">
        <v>1</v>
      </c>
      <c r="N345" s="257" t="s">
        <v>40</v>
      </c>
      <c r="O345" s="90"/>
      <c r="P345" s="258">
        <f>O345*H345</f>
        <v>0</v>
      </c>
      <c r="Q345" s="258">
        <v>0</v>
      </c>
      <c r="R345" s="258">
        <f>Q345*H345</f>
        <v>0</v>
      </c>
      <c r="S345" s="258">
        <v>0</v>
      </c>
      <c r="T345" s="25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60" t="s">
        <v>233</v>
      </c>
      <c r="AT345" s="260" t="s">
        <v>193</v>
      </c>
      <c r="AU345" s="260" t="s">
        <v>84</v>
      </c>
      <c r="AY345" s="14" t="s">
        <v>190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4" t="s">
        <v>82</v>
      </c>
      <c r="BK345" s="150">
        <f>ROUND(I345*H345,2)</f>
        <v>0</v>
      </c>
      <c r="BL345" s="14" t="s">
        <v>233</v>
      </c>
      <c r="BM345" s="260" t="s">
        <v>825</v>
      </c>
    </row>
    <row r="346" s="2" customFormat="1" ht="21.75" customHeight="1">
      <c r="A346" s="37"/>
      <c r="B346" s="38"/>
      <c r="C346" s="248" t="s">
        <v>826</v>
      </c>
      <c r="D346" s="248" t="s">
        <v>193</v>
      </c>
      <c r="E346" s="249" t="s">
        <v>827</v>
      </c>
      <c r="F346" s="250" t="s">
        <v>828</v>
      </c>
      <c r="G346" s="251" t="s">
        <v>267</v>
      </c>
      <c r="H346" s="252">
        <v>37</v>
      </c>
      <c r="I346" s="253"/>
      <c r="J346" s="254">
        <f>ROUND(I346*H346,2)</f>
        <v>0</v>
      </c>
      <c r="K346" s="255"/>
      <c r="L346" s="40"/>
      <c r="M346" s="256" t="s">
        <v>1</v>
      </c>
      <c r="N346" s="257" t="s">
        <v>40</v>
      </c>
      <c r="O346" s="90"/>
      <c r="P346" s="258">
        <f>O346*H346</f>
        <v>0</v>
      </c>
      <c r="Q346" s="258">
        <v>0</v>
      </c>
      <c r="R346" s="258">
        <f>Q346*H346</f>
        <v>0</v>
      </c>
      <c r="S346" s="258">
        <v>0</v>
      </c>
      <c r="T346" s="25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60" t="s">
        <v>233</v>
      </c>
      <c r="AT346" s="260" t="s">
        <v>193</v>
      </c>
      <c r="AU346" s="260" t="s">
        <v>84</v>
      </c>
      <c r="AY346" s="14" t="s">
        <v>190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4" t="s">
        <v>82</v>
      </c>
      <c r="BK346" s="150">
        <f>ROUND(I346*H346,2)</f>
        <v>0</v>
      </c>
      <c r="BL346" s="14" t="s">
        <v>233</v>
      </c>
      <c r="BM346" s="260" t="s">
        <v>829</v>
      </c>
    </row>
    <row r="347" s="2" customFormat="1" ht="24.15" customHeight="1">
      <c r="A347" s="37"/>
      <c r="B347" s="38"/>
      <c r="C347" s="248" t="s">
        <v>522</v>
      </c>
      <c r="D347" s="248" t="s">
        <v>193</v>
      </c>
      <c r="E347" s="249" t="s">
        <v>830</v>
      </c>
      <c r="F347" s="250" t="s">
        <v>831</v>
      </c>
      <c r="G347" s="251" t="s">
        <v>267</v>
      </c>
      <c r="H347" s="252">
        <v>14</v>
      </c>
      <c r="I347" s="253"/>
      <c r="J347" s="254">
        <f>ROUND(I347*H347,2)</f>
        <v>0</v>
      </c>
      <c r="K347" s="255"/>
      <c r="L347" s="40"/>
      <c r="M347" s="256" t="s">
        <v>1</v>
      </c>
      <c r="N347" s="257" t="s">
        <v>40</v>
      </c>
      <c r="O347" s="90"/>
      <c r="P347" s="258">
        <f>O347*H347</f>
        <v>0</v>
      </c>
      <c r="Q347" s="258">
        <v>0</v>
      </c>
      <c r="R347" s="258">
        <f>Q347*H347</f>
        <v>0</v>
      </c>
      <c r="S347" s="258">
        <v>0</v>
      </c>
      <c r="T347" s="25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60" t="s">
        <v>233</v>
      </c>
      <c r="AT347" s="260" t="s">
        <v>193</v>
      </c>
      <c r="AU347" s="260" t="s">
        <v>84</v>
      </c>
      <c r="AY347" s="14" t="s">
        <v>190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4" t="s">
        <v>82</v>
      </c>
      <c r="BK347" s="150">
        <f>ROUND(I347*H347,2)</f>
        <v>0</v>
      </c>
      <c r="BL347" s="14" t="s">
        <v>233</v>
      </c>
      <c r="BM347" s="260" t="s">
        <v>832</v>
      </c>
    </row>
    <row r="348" s="2" customFormat="1" ht="24.15" customHeight="1">
      <c r="A348" s="37"/>
      <c r="B348" s="38"/>
      <c r="C348" s="248" t="s">
        <v>833</v>
      </c>
      <c r="D348" s="248" t="s">
        <v>193</v>
      </c>
      <c r="E348" s="249" t="s">
        <v>834</v>
      </c>
      <c r="F348" s="250" t="s">
        <v>835</v>
      </c>
      <c r="G348" s="251" t="s">
        <v>267</v>
      </c>
      <c r="H348" s="252">
        <v>13</v>
      </c>
      <c r="I348" s="253"/>
      <c r="J348" s="254">
        <f>ROUND(I348*H348,2)</f>
        <v>0</v>
      </c>
      <c r="K348" s="255"/>
      <c r="L348" s="40"/>
      <c r="M348" s="256" t="s">
        <v>1</v>
      </c>
      <c r="N348" s="257" t="s">
        <v>40</v>
      </c>
      <c r="O348" s="90"/>
      <c r="P348" s="258">
        <f>O348*H348</f>
        <v>0</v>
      </c>
      <c r="Q348" s="258">
        <v>0</v>
      </c>
      <c r="R348" s="258">
        <f>Q348*H348</f>
        <v>0</v>
      </c>
      <c r="S348" s="258">
        <v>0</v>
      </c>
      <c r="T348" s="25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60" t="s">
        <v>233</v>
      </c>
      <c r="AT348" s="260" t="s">
        <v>193</v>
      </c>
      <c r="AU348" s="260" t="s">
        <v>84</v>
      </c>
      <c r="AY348" s="14" t="s">
        <v>190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4" t="s">
        <v>82</v>
      </c>
      <c r="BK348" s="150">
        <f>ROUND(I348*H348,2)</f>
        <v>0</v>
      </c>
      <c r="BL348" s="14" t="s">
        <v>233</v>
      </c>
      <c r="BM348" s="260" t="s">
        <v>836</v>
      </c>
    </row>
    <row r="349" s="2" customFormat="1" ht="24.15" customHeight="1">
      <c r="A349" s="37"/>
      <c r="B349" s="38"/>
      <c r="C349" s="248" t="s">
        <v>526</v>
      </c>
      <c r="D349" s="248" t="s">
        <v>193</v>
      </c>
      <c r="E349" s="249" t="s">
        <v>837</v>
      </c>
      <c r="F349" s="250" t="s">
        <v>838</v>
      </c>
      <c r="G349" s="251" t="s">
        <v>309</v>
      </c>
      <c r="H349" s="272"/>
      <c r="I349" s="253"/>
      <c r="J349" s="254">
        <f>ROUND(I349*H349,2)</f>
        <v>0</v>
      </c>
      <c r="K349" s="255"/>
      <c r="L349" s="40"/>
      <c r="M349" s="256" t="s">
        <v>1</v>
      </c>
      <c r="N349" s="257" t="s">
        <v>40</v>
      </c>
      <c r="O349" s="90"/>
      <c r="P349" s="258">
        <f>O349*H349</f>
        <v>0</v>
      </c>
      <c r="Q349" s="258">
        <v>0</v>
      </c>
      <c r="R349" s="258">
        <f>Q349*H349</f>
        <v>0</v>
      </c>
      <c r="S349" s="258">
        <v>0</v>
      </c>
      <c r="T349" s="25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60" t="s">
        <v>233</v>
      </c>
      <c r="AT349" s="260" t="s">
        <v>193</v>
      </c>
      <c r="AU349" s="260" t="s">
        <v>84</v>
      </c>
      <c r="AY349" s="14" t="s">
        <v>190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4" t="s">
        <v>82</v>
      </c>
      <c r="BK349" s="150">
        <f>ROUND(I349*H349,2)</f>
        <v>0</v>
      </c>
      <c r="BL349" s="14" t="s">
        <v>233</v>
      </c>
      <c r="BM349" s="260" t="s">
        <v>839</v>
      </c>
    </row>
    <row r="350" s="2" customFormat="1" ht="24.15" customHeight="1">
      <c r="A350" s="37"/>
      <c r="B350" s="38"/>
      <c r="C350" s="248" t="s">
        <v>840</v>
      </c>
      <c r="D350" s="248" t="s">
        <v>193</v>
      </c>
      <c r="E350" s="249" t="s">
        <v>841</v>
      </c>
      <c r="F350" s="250" t="s">
        <v>842</v>
      </c>
      <c r="G350" s="251" t="s">
        <v>309</v>
      </c>
      <c r="H350" s="272"/>
      <c r="I350" s="253"/>
      <c r="J350" s="254">
        <f>ROUND(I350*H350,2)</f>
        <v>0</v>
      </c>
      <c r="K350" s="255"/>
      <c r="L350" s="40"/>
      <c r="M350" s="256" t="s">
        <v>1</v>
      </c>
      <c r="N350" s="257" t="s">
        <v>40</v>
      </c>
      <c r="O350" s="90"/>
      <c r="P350" s="258">
        <f>O350*H350</f>
        <v>0</v>
      </c>
      <c r="Q350" s="258">
        <v>0</v>
      </c>
      <c r="R350" s="258">
        <f>Q350*H350</f>
        <v>0</v>
      </c>
      <c r="S350" s="258">
        <v>0</v>
      </c>
      <c r="T350" s="25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60" t="s">
        <v>233</v>
      </c>
      <c r="AT350" s="260" t="s">
        <v>193</v>
      </c>
      <c r="AU350" s="260" t="s">
        <v>84</v>
      </c>
      <c r="AY350" s="14" t="s">
        <v>190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4" t="s">
        <v>82</v>
      </c>
      <c r="BK350" s="150">
        <f>ROUND(I350*H350,2)</f>
        <v>0</v>
      </c>
      <c r="BL350" s="14" t="s">
        <v>233</v>
      </c>
      <c r="BM350" s="260" t="s">
        <v>843</v>
      </c>
    </row>
    <row r="351" s="12" customFormat="1" ht="22.8" customHeight="1">
      <c r="A351" s="12"/>
      <c r="B351" s="232"/>
      <c r="C351" s="233"/>
      <c r="D351" s="234" t="s">
        <v>74</v>
      </c>
      <c r="E351" s="246" t="s">
        <v>844</v>
      </c>
      <c r="F351" s="246" t="s">
        <v>845</v>
      </c>
      <c r="G351" s="233"/>
      <c r="H351" s="233"/>
      <c r="I351" s="236"/>
      <c r="J351" s="247">
        <f>BK351</f>
        <v>0</v>
      </c>
      <c r="K351" s="233"/>
      <c r="L351" s="238"/>
      <c r="M351" s="239"/>
      <c r="N351" s="240"/>
      <c r="O351" s="240"/>
      <c r="P351" s="241">
        <f>SUM(P352:P389)</f>
        <v>0</v>
      </c>
      <c r="Q351" s="240"/>
      <c r="R351" s="241">
        <f>SUM(R352:R389)</f>
        <v>0</v>
      </c>
      <c r="S351" s="240"/>
      <c r="T351" s="242">
        <f>SUM(T352:T389)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43" t="s">
        <v>84</v>
      </c>
      <c r="AT351" s="244" t="s">
        <v>74</v>
      </c>
      <c r="AU351" s="244" t="s">
        <v>82</v>
      </c>
      <c r="AY351" s="243" t="s">
        <v>190</v>
      </c>
      <c r="BK351" s="245">
        <f>SUM(BK352:BK389)</f>
        <v>0</v>
      </c>
    </row>
    <row r="352" s="2" customFormat="1" ht="24.15" customHeight="1">
      <c r="A352" s="37"/>
      <c r="B352" s="38"/>
      <c r="C352" s="248" t="s">
        <v>529</v>
      </c>
      <c r="D352" s="248" t="s">
        <v>193</v>
      </c>
      <c r="E352" s="249" t="s">
        <v>846</v>
      </c>
      <c r="F352" s="250" t="s">
        <v>847</v>
      </c>
      <c r="G352" s="251" t="s">
        <v>196</v>
      </c>
      <c r="H352" s="252">
        <v>6</v>
      </c>
      <c r="I352" s="253"/>
      <c r="J352" s="254">
        <f>ROUND(I352*H352,2)</f>
        <v>0</v>
      </c>
      <c r="K352" s="255"/>
      <c r="L352" s="40"/>
      <c r="M352" s="256" t="s">
        <v>1</v>
      </c>
      <c r="N352" s="257" t="s">
        <v>40</v>
      </c>
      <c r="O352" s="90"/>
      <c r="P352" s="258">
        <f>O352*H352</f>
        <v>0</v>
      </c>
      <c r="Q352" s="258">
        <v>0</v>
      </c>
      <c r="R352" s="258">
        <f>Q352*H352</f>
        <v>0</v>
      </c>
      <c r="S352" s="258">
        <v>0</v>
      </c>
      <c r="T352" s="25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60" t="s">
        <v>233</v>
      </c>
      <c r="AT352" s="260" t="s">
        <v>193</v>
      </c>
      <c r="AU352" s="260" t="s">
        <v>84</v>
      </c>
      <c r="AY352" s="14" t="s">
        <v>190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4" t="s">
        <v>82</v>
      </c>
      <c r="BK352" s="150">
        <f>ROUND(I352*H352,2)</f>
        <v>0</v>
      </c>
      <c r="BL352" s="14" t="s">
        <v>233</v>
      </c>
      <c r="BM352" s="260" t="s">
        <v>848</v>
      </c>
    </row>
    <row r="353" s="2" customFormat="1" ht="24.15" customHeight="1">
      <c r="A353" s="37"/>
      <c r="B353" s="38"/>
      <c r="C353" s="248" t="s">
        <v>849</v>
      </c>
      <c r="D353" s="248" t="s">
        <v>193</v>
      </c>
      <c r="E353" s="249" t="s">
        <v>850</v>
      </c>
      <c r="F353" s="250" t="s">
        <v>851</v>
      </c>
      <c r="G353" s="251" t="s">
        <v>196</v>
      </c>
      <c r="H353" s="252">
        <v>2</v>
      </c>
      <c r="I353" s="253"/>
      <c r="J353" s="254">
        <f>ROUND(I353*H353,2)</f>
        <v>0</v>
      </c>
      <c r="K353" s="255"/>
      <c r="L353" s="40"/>
      <c r="M353" s="256" t="s">
        <v>1</v>
      </c>
      <c r="N353" s="257" t="s">
        <v>40</v>
      </c>
      <c r="O353" s="90"/>
      <c r="P353" s="258">
        <f>O353*H353</f>
        <v>0</v>
      </c>
      <c r="Q353" s="258">
        <v>0</v>
      </c>
      <c r="R353" s="258">
        <f>Q353*H353</f>
        <v>0</v>
      </c>
      <c r="S353" s="258">
        <v>0</v>
      </c>
      <c r="T353" s="25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60" t="s">
        <v>233</v>
      </c>
      <c r="AT353" s="260" t="s">
        <v>193</v>
      </c>
      <c r="AU353" s="260" t="s">
        <v>84</v>
      </c>
      <c r="AY353" s="14" t="s">
        <v>190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4" t="s">
        <v>82</v>
      </c>
      <c r="BK353" s="150">
        <f>ROUND(I353*H353,2)</f>
        <v>0</v>
      </c>
      <c r="BL353" s="14" t="s">
        <v>233</v>
      </c>
      <c r="BM353" s="260" t="s">
        <v>852</v>
      </c>
    </row>
    <row r="354" s="2" customFormat="1" ht="24.15" customHeight="1">
      <c r="A354" s="37"/>
      <c r="B354" s="38"/>
      <c r="C354" s="248" t="s">
        <v>535</v>
      </c>
      <c r="D354" s="248" t="s">
        <v>193</v>
      </c>
      <c r="E354" s="249" t="s">
        <v>853</v>
      </c>
      <c r="F354" s="250" t="s">
        <v>854</v>
      </c>
      <c r="G354" s="251" t="s">
        <v>196</v>
      </c>
      <c r="H354" s="252">
        <v>13</v>
      </c>
      <c r="I354" s="253"/>
      <c r="J354" s="254">
        <f>ROUND(I354*H354,2)</f>
        <v>0</v>
      </c>
      <c r="K354" s="255"/>
      <c r="L354" s="40"/>
      <c r="M354" s="256" t="s">
        <v>1</v>
      </c>
      <c r="N354" s="257" t="s">
        <v>40</v>
      </c>
      <c r="O354" s="90"/>
      <c r="P354" s="258">
        <f>O354*H354</f>
        <v>0</v>
      </c>
      <c r="Q354" s="258">
        <v>0</v>
      </c>
      <c r="R354" s="258">
        <f>Q354*H354</f>
        <v>0</v>
      </c>
      <c r="S354" s="258">
        <v>0</v>
      </c>
      <c r="T354" s="25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60" t="s">
        <v>233</v>
      </c>
      <c r="AT354" s="260" t="s">
        <v>193</v>
      </c>
      <c r="AU354" s="260" t="s">
        <v>84</v>
      </c>
      <c r="AY354" s="14" t="s">
        <v>190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4" t="s">
        <v>82</v>
      </c>
      <c r="BK354" s="150">
        <f>ROUND(I354*H354,2)</f>
        <v>0</v>
      </c>
      <c r="BL354" s="14" t="s">
        <v>233</v>
      </c>
      <c r="BM354" s="260" t="s">
        <v>855</v>
      </c>
    </row>
    <row r="355" s="2" customFormat="1" ht="24.15" customHeight="1">
      <c r="A355" s="37"/>
      <c r="B355" s="38"/>
      <c r="C355" s="248" t="s">
        <v>856</v>
      </c>
      <c r="D355" s="248" t="s">
        <v>193</v>
      </c>
      <c r="E355" s="249" t="s">
        <v>857</v>
      </c>
      <c r="F355" s="250" t="s">
        <v>858</v>
      </c>
      <c r="G355" s="251" t="s">
        <v>196</v>
      </c>
      <c r="H355" s="252">
        <v>11</v>
      </c>
      <c r="I355" s="253"/>
      <c r="J355" s="254">
        <f>ROUND(I355*H355,2)</f>
        <v>0</v>
      </c>
      <c r="K355" s="255"/>
      <c r="L355" s="40"/>
      <c r="M355" s="256" t="s">
        <v>1</v>
      </c>
      <c r="N355" s="257" t="s">
        <v>40</v>
      </c>
      <c r="O355" s="90"/>
      <c r="P355" s="258">
        <f>O355*H355</f>
        <v>0</v>
      </c>
      <c r="Q355" s="258">
        <v>0</v>
      </c>
      <c r="R355" s="258">
        <f>Q355*H355</f>
        <v>0</v>
      </c>
      <c r="S355" s="258">
        <v>0</v>
      </c>
      <c r="T355" s="25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60" t="s">
        <v>233</v>
      </c>
      <c r="AT355" s="260" t="s">
        <v>193</v>
      </c>
      <c r="AU355" s="260" t="s">
        <v>84</v>
      </c>
      <c r="AY355" s="14" t="s">
        <v>190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4" t="s">
        <v>82</v>
      </c>
      <c r="BK355" s="150">
        <f>ROUND(I355*H355,2)</f>
        <v>0</v>
      </c>
      <c r="BL355" s="14" t="s">
        <v>233</v>
      </c>
      <c r="BM355" s="260" t="s">
        <v>859</v>
      </c>
    </row>
    <row r="356" s="2" customFormat="1" ht="24.15" customHeight="1">
      <c r="A356" s="37"/>
      <c r="B356" s="38"/>
      <c r="C356" s="248" t="s">
        <v>538</v>
      </c>
      <c r="D356" s="248" t="s">
        <v>193</v>
      </c>
      <c r="E356" s="249" t="s">
        <v>860</v>
      </c>
      <c r="F356" s="250" t="s">
        <v>861</v>
      </c>
      <c r="G356" s="251" t="s">
        <v>196</v>
      </c>
      <c r="H356" s="252">
        <v>6</v>
      </c>
      <c r="I356" s="253"/>
      <c r="J356" s="254">
        <f>ROUND(I356*H356,2)</f>
        <v>0</v>
      </c>
      <c r="K356" s="255"/>
      <c r="L356" s="40"/>
      <c r="M356" s="256" t="s">
        <v>1</v>
      </c>
      <c r="N356" s="257" t="s">
        <v>40</v>
      </c>
      <c r="O356" s="90"/>
      <c r="P356" s="258">
        <f>O356*H356</f>
        <v>0</v>
      </c>
      <c r="Q356" s="258">
        <v>0</v>
      </c>
      <c r="R356" s="258">
        <f>Q356*H356</f>
        <v>0</v>
      </c>
      <c r="S356" s="258">
        <v>0</v>
      </c>
      <c r="T356" s="25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60" t="s">
        <v>233</v>
      </c>
      <c r="AT356" s="260" t="s">
        <v>193</v>
      </c>
      <c r="AU356" s="260" t="s">
        <v>84</v>
      </c>
      <c r="AY356" s="14" t="s">
        <v>190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4" t="s">
        <v>82</v>
      </c>
      <c r="BK356" s="150">
        <f>ROUND(I356*H356,2)</f>
        <v>0</v>
      </c>
      <c r="BL356" s="14" t="s">
        <v>233</v>
      </c>
      <c r="BM356" s="260" t="s">
        <v>862</v>
      </c>
    </row>
    <row r="357" s="2" customFormat="1" ht="24.15" customHeight="1">
      <c r="A357" s="37"/>
      <c r="B357" s="38"/>
      <c r="C357" s="248" t="s">
        <v>863</v>
      </c>
      <c r="D357" s="248" t="s">
        <v>193</v>
      </c>
      <c r="E357" s="249" t="s">
        <v>864</v>
      </c>
      <c r="F357" s="250" t="s">
        <v>865</v>
      </c>
      <c r="G357" s="251" t="s">
        <v>196</v>
      </c>
      <c r="H357" s="252">
        <v>14</v>
      </c>
      <c r="I357" s="253"/>
      <c r="J357" s="254">
        <f>ROUND(I357*H357,2)</f>
        <v>0</v>
      </c>
      <c r="K357" s="255"/>
      <c r="L357" s="40"/>
      <c r="M357" s="256" t="s">
        <v>1</v>
      </c>
      <c r="N357" s="257" t="s">
        <v>40</v>
      </c>
      <c r="O357" s="90"/>
      <c r="P357" s="258">
        <f>O357*H357</f>
        <v>0</v>
      </c>
      <c r="Q357" s="258">
        <v>0</v>
      </c>
      <c r="R357" s="258">
        <f>Q357*H357</f>
        <v>0</v>
      </c>
      <c r="S357" s="258">
        <v>0</v>
      </c>
      <c r="T357" s="25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60" t="s">
        <v>233</v>
      </c>
      <c r="AT357" s="260" t="s">
        <v>193</v>
      </c>
      <c r="AU357" s="260" t="s">
        <v>84</v>
      </c>
      <c r="AY357" s="14" t="s">
        <v>190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4" t="s">
        <v>82</v>
      </c>
      <c r="BK357" s="150">
        <f>ROUND(I357*H357,2)</f>
        <v>0</v>
      </c>
      <c r="BL357" s="14" t="s">
        <v>233</v>
      </c>
      <c r="BM357" s="260" t="s">
        <v>866</v>
      </c>
    </row>
    <row r="358" s="2" customFormat="1" ht="24.15" customHeight="1">
      <c r="A358" s="37"/>
      <c r="B358" s="38"/>
      <c r="C358" s="248" t="s">
        <v>542</v>
      </c>
      <c r="D358" s="248" t="s">
        <v>193</v>
      </c>
      <c r="E358" s="249" t="s">
        <v>867</v>
      </c>
      <c r="F358" s="250" t="s">
        <v>868</v>
      </c>
      <c r="G358" s="251" t="s">
        <v>196</v>
      </c>
      <c r="H358" s="252">
        <v>2</v>
      </c>
      <c r="I358" s="253"/>
      <c r="J358" s="254">
        <f>ROUND(I358*H358,2)</f>
        <v>0</v>
      </c>
      <c r="K358" s="255"/>
      <c r="L358" s="40"/>
      <c r="M358" s="256" t="s">
        <v>1</v>
      </c>
      <c r="N358" s="257" t="s">
        <v>40</v>
      </c>
      <c r="O358" s="90"/>
      <c r="P358" s="258">
        <f>O358*H358</f>
        <v>0</v>
      </c>
      <c r="Q358" s="258">
        <v>0</v>
      </c>
      <c r="R358" s="258">
        <f>Q358*H358</f>
        <v>0</v>
      </c>
      <c r="S358" s="258">
        <v>0</v>
      </c>
      <c r="T358" s="25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60" t="s">
        <v>233</v>
      </c>
      <c r="AT358" s="260" t="s">
        <v>193</v>
      </c>
      <c r="AU358" s="260" t="s">
        <v>84</v>
      </c>
      <c r="AY358" s="14" t="s">
        <v>190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4" t="s">
        <v>82</v>
      </c>
      <c r="BK358" s="150">
        <f>ROUND(I358*H358,2)</f>
        <v>0</v>
      </c>
      <c r="BL358" s="14" t="s">
        <v>233</v>
      </c>
      <c r="BM358" s="260" t="s">
        <v>869</v>
      </c>
    </row>
    <row r="359" s="2" customFormat="1" ht="16.5" customHeight="1">
      <c r="A359" s="37"/>
      <c r="B359" s="38"/>
      <c r="C359" s="248" t="s">
        <v>870</v>
      </c>
      <c r="D359" s="248" t="s">
        <v>193</v>
      </c>
      <c r="E359" s="249" t="s">
        <v>871</v>
      </c>
      <c r="F359" s="250" t="s">
        <v>872</v>
      </c>
      <c r="G359" s="251" t="s">
        <v>360</v>
      </c>
      <c r="H359" s="252">
        <v>4</v>
      </c>
      <c r="I359" s="253"/>
      <c r="J359" s="254">
        <f>ROUND(I359*H359,2)</f>
        <v>0</v>
      </c>
      <c r="K359" s="255"/>
      <c r="L359" s="40"/>
      <c r="M359" s="256" t="s">
        <v>1</v>
      </c>
      <c r="N359" s="257" t="s">
        <v>40</v>
      </c>
      <c r="O359" s="90"/>
      <c r="P359" s="258">
        <f>O359*H359</f>
        <v>0</v>
      </c>
      <c r="Q359" s="258">
        <v>0</v>
      </c>
      <c r="R359" s="258">
        <f>Q359*H359</f>
        <v>0</v>
      </c>
      <c r="S359" s="258">
        <v>0</v>
      </c>
      <c r="T359" s="25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60" t="s">
        <v>233</v>
      </c>
      <c r="AT359" s="260" t="s">
        <v>193</v>
      </c>
      <c r="AU359" s="260" t="s">
        <v>84</v>
      </c>
      <c r="AY359" s="14" t="s">
        <v>190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4" t="s">
        <v>82</v>
      </c>
      <c r="BK359" s="150">
        <f>ROUND(I359*H359,2)</f>
        <v>0</v>
      </c>
      <c r="BL359" s="14" t="s">
        <v>233</v>
      </c>
      <c r="BM359" s="260" t="s">
        <v>873</v>
      </c>
    </row>
    <row r="360" s="2" customFormat="1" ht="21.75" customHeight="1">
      <c r="A360" s="37"/>
      <c r="B360" s="38"/>
      <c r="C360" s="261" t="s">
        <v>545</v>
      </c>
      <c r="D360" s="261" t="s">
        <v>218</v>
      </c>
      <c r="E360" s="262" t="s">
        <v>874</v>
      </c>
      <c r="F360" s="263" t="s">
        <v>875</v>
      </c>
      <c r="G360" s="264" t="s">
        <v>196</v>
      </c>
      <c r="H360" s="265">
        <v>4</v>
      </c>
      <c r="I360" s="266"/>
      <c r="J360" s="267">
        <f>ROUND(I360*H360,2)</f>
        <v>0</v>
      </c>
      <c r="K360" s="268"/>
      <c r="L360" s="269"/>
      <c r="M360" s="270" t="s">
        <v>1</v>
      </c>
      <c r="N360" s="271" t="s">
        <v>40</v>
      </c>
      <c r="O360" s="90"/>
      <c r="P360" s="258">
        <f>O360*H360</f>
        <v>0</v>
      </c>
      <c r="Q360" s="258">
        <v>0</v>
      </c>
      <c r="R360" s="258">
        <f>Q360*H360</f>
        <v>0</v>
      </c>
      <c r="S360" s="258">
        <v>0</v>
      </c>
      <c r="T360" s="25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60" t="s">
        <v>268</v>
      </c>
      <c r="AT360" s="260" t="s">
        <v>218</v>
      </c>
      <c r="AU360" s="260" t="s">
        <v>84</v>
      </c>
      <c r="AY360" s="14" t="s">
        <v>190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4" t="s">
        <v>82</v>
      </c>
      <c r="BK360" s="150">
        <f>ROUND(I360*H360,2)</f>
        <v>0</v>
      </c>
      <c r="BL360" s="14" t="s">
        <v>233</v>
      </c>
      <c r="BM360" s="260" t="s">
        <v>876</v>
      </c>
    </row>
    <row r="361" s="2" customFormat="1" ht="24.15" customHeight="1">
      <c r="A361" s="37"/>
      <c r="B361" s="38"/>
      <c r="C361" s="248" t="s">
        <v>877</v>
      </c>
      <c r="D361" s="248" t="s">
        <v>193</v>
      </c>
      <c r="E361" s="249" t="s">
        <v>878</v>
      </c>
      <c r="F361" s="250" t="s">
        <v>879</v>
      </c>
      <c r="G361" s="251" t="s">
        <v>360</v>
      </c>
      <c r="H361" s="252">
        <v>2</v>
      </c>
      <c r="I361" s="253"/>
      <c r="J361" s="254">
        <f>ROUND(I361*H361,2)</f>
        <v>0</v>
      </c>
      <c r="K361" s="255"/>
      <c r="L361" s="40"/>
      <c r="M361" s="256" t="s">
        <v>1</v>
      </c>
      <c r="N361" s="257" t="s">
        <v>40</v>
      </c>
      <c r="O361" s="90"/>
      <c r="P361" s="258">
        <f>O361*H361</f>
        <v>0</v>
      </c>
      <c r="Q361" s="258">
        <v>0</v>
      </c>
      <c r="R361" s="258">
        <f>Q361*H361</f>
        <v>0</v>
      </c>
      <c r="S361" s="258">
        <v>0</v>
      </c>
      <c r="T361" s="25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60" t="s">
        <v>233</v>
      </c>
      <c r="AT361" s="260" t="s">
        <v>193</v>
      </c>
      <c r="AU361" s="260" t="s">
        <v>84</v>
      </c>
      <c r="AY361" s="14" t="s">
        <v>190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4" t="s">
        <v>82</v>
      </c>
      <c r="BK361" s="150">
        <f>ROUND(I361*H361,2)</f>
        <v>0</v>
      </c>
      <c r="BL361" s="14" t="s">
        <v>233</v>
      </c>
      <c r="BM361" s="260" t="s">
        <v>880</v>
      </c>
    </row>
    <row r="362" s="2" customFormat="1" ht="24.15" customHeight="1">
      <c r="A362" s="37"/>
      <c r="B362" s="38"/>
      <c r="C362" s="248" t="s">
        <v>549</v>
      </c>
      <c r="D362" s="248" t="s">
        <v>193</v>
      </c>
      <c r="E362" s="249" t="s">
        <v>881</v>
      </c>
      <c r="F362" s="250" t="s">
        <v>882</v>
      </c>
      <c r="G362" s="251" t="s">
        <v>196</v>
      </c>
      <c r="H362" s="252">
        <v>2</v>
      </c>
      <c r="I362" s="253"/>
      <c r="J362" s="254">
        <f>ROUND(I362*H362,2)</f>
        <v>0</v>
      </c>
      <c r="K362" s="255"/>
      <c r="L362" s="40"/>
      <c r="M362" s="256" t="s">
        <v>1</v>
      </c>
      <c r="N362" s="257" t="s">
        <v>40</v>
      </c>
      <c r="O362" s="90"/>
      <c r="P362" s="258">
        <f>O362*H362</f>
        <v>0</v>
      </c>
      <c r="Q362" s="258">
        <v>0</v>
      </c>
      <c r="R362" s="258">
        <f>Q362*H362</f>
        <v>0</v>
      </c>
      <c r="S362" s="258">
        <v>0</v>
      </c>
      <c r="T362" s="25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60" t="s">
        <v>233</v>
      </c>
      <c r="AT362" s="260" t="s">
        <v>193</v>
      </c>
      <c r="AU362" s="260" t="s">
        <v>84</v>
      </c>
      <c r="AY362" s="14" t="s">
        <v>190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4" t="s">
        <v>82</v>
      </c>
      <c r="BK362" s="150">
        <f>ROUND(I362*H362,2)</f>
        <v>0</v>
      </c>
      <c r="BL362" s="14" t="s">
        <v>233</v>
      </c>
      <c r="BM362" s="260" t="s">
        <v>883</v>
      </c>
    </row>
    <row r="363" s="2" customFormat="1" ht="24.15" customHeight="1">
      <c r="A363" s="37"/>
      <c r="B363" s="38"/>
      <c r="C363" s="248" t="s">
        <v>884</v>
      </c>
      <c r="D363" s="248" t="s">
        <v>193</v>
      </c>
      <c r="E363" s="249" t="s">
        <v>885</v>
      </c>
      <c r="F363" s="250" t="s">
        <v>886</v>
      </c>
      <c r="G363" s="251" t="s">
        <v>196</v>
      </c>
      <c r="H363" s="252">
        <v>2</v>
      </c>
      <c r="I363" s="253"/>
      <c r="J363" s="254">
        <f>ROUND(I363*H363,2)</f>
        <v>0</v>
      </c>
      <c r="K363" s="255"/>
      <c r="L363" s="40"/>
      <c r="M363" s="256" t="s">
        <v>1</v>
      </c>
      <c r="N363" s="257" t="s">
        <v>40</v>
      </c>
      <c r="O363" s="90"/>
      <c r="P363" s="258">
        <f>O363*H363</f>
        <v>0</v>
      </c>
      <c r="Q363" s="258">
        <v>0</v>
      </c>
      <c r="R363" s="258">
        <f>Q363*H363</f>
        <v>0</v>
      </c>
      <c r="S363" s="258">
        <v>0</v>
      </c>
      <c r="T363" s="25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60" t="s">
        <v>233</v>
      </c>
      <c r="AT363" s="260" t="s">
        <v>193</v>
      </c>
      <c r="AU363" s="260" t="s">
        <v>84</v>
      </c>
      <c r="AY363" s="14" t="s">
        <v>190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4" t="s">
        <v>82</v>
      </c>
      <c r="BK363" s="150">
        <f>ROUND(I363*H363,2)</f>
        <v>0</v>
      </c>
      <c r="BL363" s="14" t="s">
        <v>233</v>
      </c>
      <c r="BM363" s="260" t="s">
        <v>887</v>
      </c>
    </row>
    <row r="364" s="2" customFormat="1" ht="24.15" customHeight="1">
      <c r="A364" s="37"/>
      <c r="B364" s="38"/>
      <c r="C364" s="248" t="s">
        <v>552</v>
      </c>
      <c r="D364" s="248" t="s">
        <v>193</v>
      </c>
      <c r="E364" s="249" t="s">
        <v>888</v>
      </c>
      <c r="F364" s="250" t="s">
        <v>889</v>
      </c>
      <c r="G364" s="251" t="s">
        <v>196</v>
      </c>
      <c r="H364" s="252">
        <v>1</v>
      </c>
      <c r="I364" s="253"/>
      <c r="J364" s="254">
        <f>ROUND(I364*H364,2)</f>
        <v>0</v>
      </c>
      <c r="K364" s="255"/>
      <c r="L364" s="40"/>
      <c r="M364" s="256" t="s">
        <v>1</v>
      </c>
      <c r="N364" s="257" t="s">
        <v>40</v>
      </c>
      <c r="O364" s="90"/>
      <c r="P364" s="258">
        <f>O364*H364</f>
        <v>0</v>
      </c>
      <c r="Q364" s="258">
        <v>0</v>
      </c>
      <c r="R364" s="258">
        <f>Q364*H364</f>
        <v>0</v>
      </c>
      <c r="S364" s="258">
        <v>0</v>
      </c>
      <c r="T364" s="25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60" t="s">
        <v>233</v>
      </c>
      <c r="AT364" s="260" t="s">
        <v>193</v>
      </c>
      <c r="AU364" s="260" t="s">
        <v>84</v>
      </c>
      <c r="AY364" s="14" t="s">
        <v>190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4" t="s">
        <v>82</v>
      </c>
      <c r="BK364" s="150">
        <f>ROUND(I364*H364,2)</f>
        <v>0</v>
      </c>
      <c r="BL364" s="14" t="s">
        <v>233</v>
      </c>
      <c r="BM364" s="260" t="s">
        <v>890</v>
      </c>
    </row>
    <row r="365" s="2" customFormat="1" ht="21.75" customHeight="1">
      <c r="A365" s="37"/>
      <c r="B365" s="38"/>
      <c r="C365" s="248" t="s">
        <v>891</v>
      </c>
      <c r="D365" s="248" t="s">
        <v>193</v>
      </c>
      <c r="E365" s="249" t="s">
        <v>892</v>
      </c>
      <c r="F365" s="250" t="s">
        <v>893</v>
      </c>
      <c r="G365" s="251" t="s">
        <v>196</v>
      </c>
      <c r="H365" s="252">
        <v>1</v>
      </c>
      <c r="I365" s="253"/>
      <c r="J365" s="254">
        <f>ROUND(I365*H365,2)</f>
        <v>0</v>
      </c>
      <c r="K365" s="255"/>
      <c r="L365" s="40"/>
      <c r="M365" s="256" t="s">
        <v>1</v>
      </c>
      <c r="N365" s="257" t="s">
        <v>40</v>
      </c>
      <c r="O365" s="90"/>
      <c r="P365" s="258">
        <f>O365*H365</f>
        <v>0</v>
      </c>
      <c r="Q365" s="258">
        <v>0</v>
      </c>
      <c r="R365" s="258">
        <f>Q365*H365</f>
        <v>0</v>
      </c>
      <c r="S365" s="258">
        <v>0</v>
      </c>
      <c r="T365" s="25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60" t="s">
        <v>233</v>
      </c>
      <c r="AT365" s="260" t="s">
        <v>193</v>
      </c>
      <c r="AU365" s="260" t="s">
        <v>84</v>
      </c>
      <c r="AY365" s="14" t="s">
        <v>190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4" t="s">
        <v>82</v>
      </c>
      <c r="BK365" s="150">
        <f>ROUND(I365*H365,2)</f>
        <v>0</v>
      </c>
      <c r="BL365" s="14" t="s">
        <v>233</v>
      </c>
      <c r="BM365" s="260" t="s">
        <v>894</v>
      </c>
    </row>
    <row r="366" s="2" customFormat="1" ht="21.75" customHeight="1">
      <c r="A366" s="37"/>
      <c r="B366" s="38"/>
      <c r="C366" s="248" t="s">
        <v>556</v>
      </c>
      <c r="D366" s="248" t="s">
        <v>193</v>
      </c>
      <c r="E366" s="249" t="s">
        <v>895</v>
      </c>
      <c r="F366" s="250" t="s">
        <v>896</v>
      </c>
      <c r="G366" s="251" t="s">
        <v>196</v>
      </c>
      <c r="H366" s="252">
        <v>4</v>
      </c>
      <c r="I366" s="253"/>
      <c r="J366" s="254">
        <f>ROUND(I366*H366,2)</f>
        <v>0</v>
      </c>
      <c r="K366" s="255"/>
      <c r="L366" s="40"/>
      <c r="M366" s="256" t="s">
        <v>1</v>
      </c>
      <c r="N366" s="257" t="s">
        <v>40</v>
      </c>
      <c r="O366" s="90"/>
      <c r="P366" s="258">
        <f>O366*H366</f>
        <v>0</v>
      </c>
      <c r="Q366" s="258">
        <v>0</v>
      </c>
      <c r="R366" s="258">
        <f>Q366*H366</f>
        <v>0</v>
      </c>
      <c r="S366" s="258">
        <v>0</v>
      </c>
      <c r="T366" s="25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60" t="s">
        <v>233</v>
      </c>
      <c r="AT366" s="260" t="s">
        <v>193</v>
      </c>
      <c r="AU366" s="260" t="s">
        <v>84</v>
      </c>
      <c r="AY366" s="14" t="s">
        <v>190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4" t="s">
        <v>82</v>
      </c>
      <c r="BK366" s="150">
        <f>ROUND(I366*H366,2)</f>
        <v>0</v>
      </c>
      <c r="BL366" s="14" t="s">
        <v>233</v>
      </c>
      <c r="BM366" s="260" t="s">
        <v>897</v>
      </c>
    </row>
    <row r="367" s="2" customFormat="1" ht="21.75" customHeight="1">
      <c r="A367" s="37"/>
      <c r="B367" s="38"/>
      <c r="C367" s="248" t="s">
        <v>898</v>
      </c>
      <c r="D367" s="248" t="s">
        <v>193</v>
      </c>
      <c r="E367" s="249" t="s">
        <v>899</v>
      </c>
      <c r="F367" s="250" t="s">
        <v>900</v>
      </c>
      <c r="G367" s="251" t="s">
        <v>196</v>
      </c>
      <c r="H367" s="252">
        <v>4</v>
      </c>
      <c r="I367" s="253"/>
      <c r="J367" s="254">
        <f>ROUND(I367*H367,2)</f>
        <v>0</v>
      </c>
      <c r="K367" s="255"/>
      <c r="L367" s="40"/>
      <c r="M367" s="256" t="s">
        <v>1</v>
      </c>
      <c r="N367" s="257" t="s">
        <v>40</v>
      </c>
      <c r="O367" s="90"/>
      <c r="P367" s="258">
        <f>O367*H367</f>
        <v>0</v>
      </c>
      <c r="Q367" s="258">
        <v>0</v>
      </c>
      <c r="R367" s="258">
        <f>Q367*H367</f>
        <v>0</v>
      </c>
      <c r="S367" s="258">
        <v>0</v>
      </c>
      <c r="T367" s="25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60" t="s">
        <v>233</v>
      </c>
      <c r="AT367" s="260" t="s">
        <v>193</v>
      </c>
      <c r="AU367" s="260" t="s">
        <v>84</v>
      </c>
      <c r="AY367" s="14" t="s">
        <v>190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4" t="s">
        <v>82</v>
      </c>
      <c r="BK367" s="150">
        <f>ROUND(I367*H367,2)</f>
        <v>0</v>
      </c>
      <c r="BL367" s="14" t="s">
        <v>233</v>
      </c>
      <c r="BM367" s="260" t="s">
        <v>901</v>
      </c>
    </row>
    <row r="368" s="2" customFormat="1" ht="21.75" customHeight="1">
      <c r="A368" s="37"/>
      <c r="B368" s="38"/>
      <c r="C368" s="248" t="s">
        <v>559</v>
      </c>
      <c r="D368" s="248" t="s">
        <v>193</v>
      </c>
      <c r="E368" s="249" t="s">
        <v>902</v>
      </c>
      <c r="F368" s="250" t="s">
        <v>903</v>
      </c>
      <c r="G368" s="251" t="s">
        <v>196</v>
      </c>
      <c r="H368" s="252">
        <v>5</v>
      </c>
      <c r="I368" s="253"/>
      <c r="J368" s="254">
        <f>ROUND(I368*H368,2)</f>
        <v>0</v>
      </c>
      <c r="K368" s="255"/>
      <c r="L368" s="40"/>
      <c r="M368" s="256" t="s">
        <v>1</v>
      </c>
      <c r="N368" s="257" t="s">
        <v>40</v>
      </c>
      <c r="O368" s="90"/>
      <c r="P368" s="258">
        <f>O368*H368</f>
        <v>0</v>
      </c>
      <c r="Q368" s="258">
        <v>0</v>
      </c>
      <c r="R368" s="258">
        <f>Q368*H368</f>
        <v>0</v>
      </c>
      <c r="S368" s="258">
        <v>0</v>
      </c>
      <c r="T368" s="25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60" t="s">
        <v>233</v>
      </c>
      <c r="AT368" s="260" t="s">
        <v>193</v>
      </c>
      <c r="AU368" s="260" t="s">
        <v>84</v>
      </c>
      <c r="AY368" s="14" t="s">
        <v>190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4" t="s">
        <v>82</v>
      </c>
      <c r="BK368" s="150">
        <f>ROUND(I368*H368,2)</f>
        <v>0</v>
      </c>
      <c r="BL368" s="14" t="s">
        <v>233</v>
      </c>
      <c r="BM368" s="260" t="s">
        <v>904</v>
      </c>
    </row>
    <row r="369" s="2" customFormat="1" ht="21.75" customHeight="1">
      <c r="A369" s="37"/>
      <c r="B369" s="38"/>
      <c r="C369" s="248" t="s">
        <v>905</v>
      </c>
      <c r="D369" s="248" t="s">
        <v>193</v>
      </c>
      <c r="E369" s="249" t="s">
        <v>906</v>
      </c>
      <c r="F369" s="250" t="s">
        <v>907</v>
      </c>
      <c r="G369" s="251" t="s">
        <v>196</v>
      </c>
      <c r="H369" s="252">
        <v>3</v>
      </c>
      <c r="I369" s="253"/>
      <c r="J369" s="254">
        <f>ROUND(I369*H369,2)</f>
        <v>0</v>
      </c>
      <c r="K369" s="255"/>
      <c r="L369" s="40"/>
      <c r="M369" s="256" t="s">
        <v>1</v>
      </c>
      <c r="N369" s="257" t="s">
        <v>40</v>
      </c>
      <c r="O369" s="90"/>
      <c r="P369" s="258">
        <f>O369*H369</f>
        <v>0</v>
      </c>
      <c r="Q369" s="258">
        <v>0</v>
      </c>
      <c r="R369" s="258">
        <f>Q369*H369</f>
        <v>0</v>
      </c>
      <c r="S369" s="258">
        <v>0</v>
      </c>
      <c r="T369" s="25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60" t="s">
        <v>233</v>
      </c>
      <c r="AT369" s="260" t="s">
        <v>193</v>
      </c>
      <c r="AU369" s="260" t="s">
        <v>84</v>
      </c>
      <c r="AY369" s="14" t="s">
        <v>190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4" t="s">
        <v>82</v>
      </c>
      <c r="BK369" s="150">
        <f>ROUND(I369*H369,2)</f>
        <v>0</v>
      </c>
      <c r="BL369" s="14" t="s">
        <v>233</v>
      </c>
      <c r="BM369" s="260" t="s">
        <v>908</v>
      </c>
    </row>
    <row r="370" s="2" customFormat="1" ht="21.75" customHeight="1">
      <c r="A370" s="37"/>
      <c r="B370" s="38"/>
      <c r="C370" s="248" t="s">
        <v>563</v>
      </c>
      <c r="D370" s="248" t="s">
        <v>193</v>
      </c>
      <c r="E370" s="249" t="s">
        <v>909</v>
      </c>
      <c r="F370" s="250" t="s">
        <v>910</v>
      </c>
      <c r="G370" s="251" t="s">
        <v>196</v>
      </c>
      <c r="H370" s="252">
        <v>2</v>
      </c>
      <c r="I370" s="253"/>
      <c r="J370" s="254">
        <f>ROUND(I370*H370,2)</f>
        <v>0</v>
      </c>
      <c r="K370" s="255"/>
      <c r="L370" s="40"/>
      <c r="M370" s="256" t="s">
        <v>1</v>
      </c>
      <c r="N370" s="257" t="s">
        <v>40</v>
      </c>
      <c r="O370" s="90"/>
      <c r="P370" s="258">
        <f>O370*H370</f>
        <v>0</v>
      </c>
      <c r="Q370" s="258">
        <v>0</v>
      </c>
      <c r="R370" s="258">
        <f>Q370*H370</f>
        <v>0</v>
      </c>
      <c r="S370" s="258">
        <v>0</v>
      </c>
      <c r="T370" s="25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60" t="s">
        <v>233</v>
      </c>
      <c r="AT370" s="260" t="s">
        <v>193</v>
      </c>
      <c r="AU370" s="260" t="s">
        <v>84</v>
      </c>
      <c r="AY370" s="14" t="s">
        <v>190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4" t="s">
        <v>82</v>
      </c>
      <c r="BK370" s="150">
        <f>ROUND(I370*H370,2)</f>
        <v>0</v>
      </c>
      <c r="BL370" s="14" t="s">
        <v>233</v>
      </c>
      <c r="BM370" s="260" t="s">
        <v>911</v>
      </c>
    </row>
    <row r="371" s="2" customFormat="1" ht="21.75" customHeight="1">
      <c r="A371" s="37"/>
      <c r="B371" s="38"/>
      <c r="C371" s="248" t="s">
        <v>912</v>
      </c>
      <c r="D371" s="248" t="s">
        <v>193</v>
      </c>
      <c r="E371" s="249" t="s">
        <v>913</v>
      </c>
      <c r="F371" s="250" t="s">
        <v>914</v>
      </c>
      <c r="G371" s="251" t="s">
        <v>196</v>
      </c>
      <c r="H371" s="252">
        <v>4</v>
      </c>
      <c r="I371" s="253"/>
      <c r="J371" s="254">
        <f>ROUND(I371*H371,2)</f>
        <v>0</v>
      </c>
      <c r="K371" s="255"/>
      <c r="L371" s="40"/>
      <c r="M371" s="256" t="s">
        <v>1</v>
      </c>
      <c r="N371" s="257" t="s">
        <v>40</v>
      </c>
      <c r="O371" s="90"/>
      <c r="P371" s="258">
        <f>O371*H371</f>
        <v>0</v>
      </c>
      <c r="Q371" s="258">
        <v>0</v>
      </c>
      <c r="R371" s="258">
        <f>Q371*H371</f>
        <v>0</v>
      </c>
      <c r="S371" s="258">
        <v>0</v>
      </c>
      <c r="T371" s="25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60" t="s">
        <v>233</v>
      </c>
      <c r="AT371" s="260" t="s">
        <v>193</v>
      </c>
      <c r="AU371" s="260" t="s">
        <v>84</v>
      </c>
      <c r="AY371" s="14" t="s">
        <v>190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4" t="s">
        <v>82</v>
      </c>
      <c r="BK371" s="150">
        <f>ROUND(I371*H371,2)</f>
        <v>0</v>
      </c>
      <c r="BL371" s="14" t="s">
        <v>233</v>
      </c>
      <c r="BM371" s="260" t="s">
        <v>915</v>
      </c>
    </row>
    <row r="372" s="2" customFormat="1" ht="24.15" customHeight="1">
      <c r="A372" s="37"/>
      <c r="B372" s="38"/>
      <c r="C372" s="248" t="s">
        <v>568</v>
      </c>
      <c r="D372" s="248" t="s">
        <v>193</v>
      </c>
      <c r="E372" s="249" t="s">
        <v>916</v>
      </c>
      <c r="F372" s="250" t="s">
        <v>917</v>
      </c>
      <c r="G372" s="251" t="s">
        <v>196</v>
      </c>
      <c r="H372" s="252">
        <v>7</v>
      </c>
      <c r="I372" s="253"/>
      <c r="J372" s="254">
        <f>ROUND(I372*H372,2)</f>
        <v>0</v>
      </c>
      <c r="K372" s="255"/>
      <c r="L372" s="40"/>
      <c r="M372" s="256" t="s">
        <v>1</v>
      </c>
      <c r="N372" s="257" t="s">
        <v>40</v>
      </c>
      <c r="O372" s="90"/>
      <c r="P372" s="258">
        <f>O372*H372</f>
        <v>0</v>
      </c>
      <c r="Q372" s="258">
        <v>0</v>
      </c>
      <c r="R372" s="258">
        <f>Q372*H372</f>
        <v>0</v>
      </c>
      <c r="S372" s="258">
        <v>0</v>
      </c>
      <c r="T372" s="25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60" t="s">
        <v>233</v>
      </c>
      <c r="AT372" s="260" t="s">
        <v>193</v>
      </c>
      <c r="AU372" s="260" t="s">
        <v>84</v>
      </c>
      <c r="AY372" s="14" t="s">
        <v>190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4" t="s">
        <v>82</v>
      </c>
      <c r="BK372" s="150">
        <f>ROUND(I372*H372,2)</f>
        <v>0</v>
      </c>
      <c r="BL372" s="14" t="s">
        <v>233</v>
      </c>
      <c r="BM372" s="260" t="s">
        <v>918</v>
      </c>
    </row>
    <row r="373" s="2" customFormat="1" ht="24.15" customHeight="1">
      <c r="A373" s="37"/>
      <c r="B373" s="38"/>
      <c r="C373" s="248" t="s">
        <v>919</v>
      </c>
      <c r="D373" s="248" t="s">
        <v>193</v>
      </c>
      <c r="E373" s="249" t="s">
        <v>920</v>
      </c>
      <c r="F373" s="250" t="s">
        <v>921</v>
      </c>
      <c r="G373" s="251" t="s">
        <v>196</v>
      </c>
      <c r="H373" s="252">
        <v>4</v>
      </c>
      <c r="I373" s="253"/>
      <c r="J373" s="254">
        <f>ROUND(I373*H373,2)</f>
        <v>0</v>
      </c>
      <c r="K373" s="255"/>
      <c r="L373" s="40"/>
      <c r="M373" s="256" t="s">
        <v>1</v>
      </c>
      <c r="N373" s="257" t="s">
        <v>40</v>
      </c>
      <c r="O373" s="90"/>
      <c r="P373" s="258">
        <f>O373*H373</f>
        <v>0</v>
      </c>
      <c r="Q373" s="258">
        <v>0</v>
      </c>
      <c r="R373" s="258">
        <f>Q373*H373</f>
        <v>0</v>
      </c>
      <c r="S373" s="258">
        <v>0</v>
      </c>
      <c r="T373" s="25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60" t="s">
        <v>233</v>
      </c>
      <c r="AT373" s="260" t="s">
        <v>193</v>
      </c>
      <c r="AU373" s="260" t="s">
        <v>84</v>
      </c>
      <c r="AY373" s="14" t="s">
        <v>190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4" t="s">
        <v>82</v>
      </c>
      <c r="BK373" s="150">
        <f>ROUND(I373*H373,2)</f>
        <v>0</v>
      </c>
      <c r="BL373" s="14" t="s">
        <v>233</v>
      </c>
      <c r="BM373" s="260" t="s">
        <v>922</v>
      </c>
    </row>
    <row r="374" s="2" customFormat="1" ht="21.75" customHeight="1">
      <c r="A374" s="37"/>
      <c r="B374" s="38"/>
      <c r="C374" s="248" t="s">
        <v>572</v>
      </c>
      <c r="D374" s="248" t="s">
        <v>193</v>
      </c>
      <c r="E374" s="249" t="s">
        <v>923</v>
      </c>
      <c r="F374" s="250" t="s">
        <v>924</v>
      </c>
      <c r="G374" s="251" t="s">
        <v>196</v>
      </c>
      <c r="H374" s="252">
        <v>2</v>
      </c>
      <c r="I374" s="253"/>
      <c r="J374" s="254">
        <f>ROUND(I374*H374,2)</f>
        <v>0</v>
      </c>
      <c r="K374" s="255"/>
      <c r="L374" s="40"/>
      <c r="M374" s="256" t="s">
        <v>1</v>
      </c>
      <c r="N374" s="257" t="s">
        <v>40</v>
      </c>
      <c r="O374" s="90"/>
      <c r="P374" s="258">
        <f>O374*H374</f>
        <v>0</v>
      </c>
      <c r="Q374" s="258">
        <v>0</v>
      </c>
      <c r="R374" s="258">
        <f>Q374*H374</f>
        <v>0</v>
      </c>
      <c r="S374" s="258">
        <v>0</v>
      </c>
      <c r="T374" s="25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60" t="s">
        <v>233</v>
      </c>
      <c r="AT374" s="260" t="s">
        <v>193</v>
      </c>
      <c r="AU374" s="260" t="s">
        <v>84</v>
      </c>
      <c r="AY374" s="14" t="s">
        <v>190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4" t="s">
        <v>82</v>
      </c>
      <c r="BK374" s="150">
        <f>ROUND(I374*H374,2)</f>
        <v>0</v>
      </c>
      <c r="BL374" s="14" t="s">
        <v>233</v>
      </c>
      <c r="BM374" s="260" t="s">
        <v>925</v>
      </c>
    </row>
    <row r="375" s="2" customFormat="1" ht="21.75" customHeight="1">
      <c r="A375" s="37"/>
      <c r="B375" s="38"/>
      <c r="C375" s="248" t="s">
        <v>926</v>
      </c>
      <c r="D375" s="248" t="s">
        <v>193</v>
      </c>
      <c r="E375" s="249" t="s">
        <v>927</v>
      </c>
      <c r="F375" s="250" t="s">
        <v>928</v>
      </c>
      <c r="G375" s="251" t="s">
        <v>196</v>
      </c>
      <c r="H375" s="252">
        <v>4</v>
      </c>
      <c r="I375" s="253"/>
      <c r="J375" s="254">
        <f>ROUND(I375*H375,2)</f>
        <v>0</v>
      </c>
      <c r="K375" s="255"/>
      <c r="L375" s="40"/>
      <c r="M375" s="256" t="s">
        <v>1</v>
      </c>
      <c r="N375" s="257" t="s">
        <v>40</v>
      </c>
      <c r="O375" s="90"/>
      <c r="P375" s="258">
        <f>O375*H375</f>
        <v>0</v>
      </c>
      <c r="Q375" s="258">
        <v>0</v>
      </c>
      <c r="R375" s="258">
        <f>Q375*H375</f>
        <v>0</v>
      </c>
      <c r="S375" s="258">
        <v>0</v>
      </c>
      <c r="T375" s="25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60" t="s">
        <v>233</v>
      </c>
      <c r="AT375" s="260" t="s">
        <v>193</v>
      </c>
      <c r="AU375" s="260" t="s">
        <v>84</v>
      </c>
      <c r="AY375" s="14" t="s">
        <v>190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4" t="s">
        <v>82</v>
      </c>
      <c r="BK375" s="150">
        <f>ROUND(I375*H375,2)</f>
        <v>0</v>
      </c>
      <c r="BL375" s="14" t="s">
        <v>233</v>
      </c>
      <c r="BM375" s="260" t="s">
        <v>929</v>
      </c>
    </row>
    <row r="376" s="2" customFormat="1" ht="21.75" customHeight="1">
      <c r="A376" s="37"/>
      <c r="B376" s="38"/>
      <c r="C376" s="248" t="s">
        <v>575</v>
      </c>
      <c r="D376" s="248" t="s">
        <v>193</v>
      </c>
      <c r="E376" s="249" t="s">
        <v>930</v>
      </c>
      <c r="F376" s="250" t="s">
        <v>931</v>
      </c>
      <c r="G376" s="251" t="s">
        <v>196</v>
      </c>
      <c r="H376" s="252">
        <v>4</v>
      </c>
      <c r="I376" s="253"/>
      <c r="J376" s="254">
        <f>ROUND(I376*H376,2)</f>
        <v>0</v>
      </c>
      <c r="K376" s="255"/>
      <c r="L376" s="40"/>
      <c r="M376" s="256" t="s">
        <v>1</v>
      </c>
      <c r="N376" s="257" t="s">
        <v>40</v>
      </c>
      <c r="O376" s="90"/>
      <c r="P376" s="258">
        <f>O376*H376</f>
        <v>0</v>
      </c>
      <c r="Q376" s="258">
        <v>0</v>
      </c>
      <c r="R376" s="258">
        <f>Q376*H376</f>
        <v>0</v>
      </c>
      <c r="S376" s="258">
        <v>0</v>
      </c>
      <c r="T376" s="25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60" t="s">
        <v>233</v>
      </c>
      <c r="AT376" s="260" t="s">
        <v>193</v>
      </c>
      <c r="AU376" s="260" t="s">
        <v>84</v>
      </c>
      <c r="AY376" s="14" t="s">
        <v>190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4" t="s">
        <v>82</v>
      </c>
      <c r="BK376" s="150">
        <f>ROUND(I376*H376,2)</f>
        <v>0</v>
      </c>
      <c r="BL376" s="14" t="s">
        <v>233</v>
      </c>
      <c r="BM376" s="260" t="s">
        <v>932</v>
      </c>
    </row>
    <row r="377" s="2" customFormat="1" ht="24.15" customHeight="1">
      <c r="A377" s="37"/>
      <c r="B377" s="38"/>
      <c r="C377" s="248" t="s">
        <v>933</v>
      </c>
      <c r="D377" s="248" t="s">
        <v>193</v>
      </c>
      <c r="E377" s="249" t="s">
        <v>934</v>
      </c>
      <c r="F377" s="250" t="s">
        <v>935</v>
      </c>
      <c r="G377" s="251" t="s">
        <v>196</v>
      </c>
      <c r="H377" s="252">
        <v>3</v>
      </c>
      <c r="I377" s="253"/>
      <c r="J377" s="254">
        <f>ROUND(I377*H377,2)</f>
        <v>0</v>
      </c>
      <c r="K377" s="255"/>
      <c r="L377" s="40"/>
      <c r="M377" s="256" t="s">
        <v>1</v>
      </c>
      <c r="N377" s="257" t="s">
        <v>40</v>
      </c>
      <c r="O377" s="90"/>
      <c r="P377" s="258">
        <f>O377*H377</f>
        <v>0</v>
      </c>
      <c r="Q377" s="258">
        <v>0</v>
      </c>
      <c r="R377" s="258">
        <f>Q377*H377</f>
        <v>0</v>
      </c>
      <c r="S377" s="258">
        <v>0</v>
      </c>
      <c r="T377" s="25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60" t="s">
        <v>233</v>
      </c>
      <c r="AT377" s="260" t="s">
        <v>193</v>
      </c>
      <c r="AU377" s="260" t="s">
        <v>84</v>
      </c>
      <c r="AY377" s="14" t="s">
        <v>190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4" t="s">
        <v>82</v>
      </c>
      <c r="BK377" s="150">
        <f>ROUND(I377*H377,2)</f>
        <v>0</v>
      </c>
      <c r="BL377" s="14" t="s">
        <v>233</v>
      </c>
      <c r="BM377" s="260" t="s">
        <v>936</v>
      </c>
    </row>
    <row r="378" s="2" customFormat="1" ht="21.75" customHeight="1">
      <c r="A378" s="37"/>
      <c r="B378" s="38"/>
      <c r="C378" s="248" t="s">
        <v>579</v>
      </c>
      <c r="D378" s="248" t="s">
        <v>193</v>
      </c>
      <c r="E378" s="249" t="s">
        <v>937</v>
      </c>
      <c r="F378" s="250" t="s">
        <v>938</v>
      </c>
      <c r="G378" s="251" t="s">
        <v>196</v>
      </c>
      <c r="H378" s="252">
        <v>2</v>
      </c>
      <c r="I378" s="253"/>
      <c r="J378" s="254">
        <f>ROUND(I378*H378,2)</f>
        <v>0</v>
      </c>
      <c r="K378" s="255"/>
      <c r="L378" s="40"/>
      <c r="M378" s="256" t="s">
        <v>1</v>
      </c>
      <c r="N378" s="257" t="s">
        <v>40</v>
      </c>
      <c r="O378" s="90"/>
      <c r="P378" s="258">
        <f>O378*H378</f>
        <v>0</v>
      </c>
      <c r="Q378" s="258">
        <v>0</v>
      </c>
      <c r="R378" s="258">
        <f>Q378*H378</f>
        <v>0</v>
      </c>
      <c r="S378" s="258">
        <v>0</v>
      </c>
      <c r="T378" s="25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60" t="s">
        <v>233</v>
      </c>
      <c r="AT378" s="260" t="s">
        <v>193</v>
      </c>
      <c r="AU378" s="260" t="s">
        <v>84</v>
      </c>
      <c r="AY378" s="14" t="s">
        <v>190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4" t="s">
        <v>82</v>
      </c>
      <c r="BK378" s="150">
        <f>ROUND(I378*H378,2)</f>
        <v>0</v>
      </c>
      <c r="BL378" s="14" t="s">
        <v>233</v>
      </c>
      <c r="BM378" s="260" t="s">
        <v>939</v>
      </c>
    </row>
    <row r="379" s="2" customFormat="1" ht="24.15" customHeight="1">
      <c r="A379" s="37"/>
      <c r="B379" s="38"/>
      <c r="C379" s="248" t="s">
        <v>940</v>
      </c>
      <c r="D379" s="248" t="s">
        <v>193</v>
      </c>
      <c r="E379" s="249" t="s">
        <v>941</v>
      </c>
      <c r="F379" s="250" t="s">
        <v>942</v>
      </c>
      <c r="G379" s="251" t="s">
        <v>196</v>
      </c>
      <c r="H379" s="252">
        <v>2</v>
      </c>
      <c r="I379" s="253"/>
      <c r="J379" s="254">
        <f>ROUND(I379*H379,2)</f>
        <v>0</v>
      </c>
      <c r="K379" s="255"/>
      <c r="L379" s="40"/>
      <c r="M379" s="256" t="s">
        <v>1</v>
      </c>
      <c r="N379" s="257" t="s">
        <v>40</v>
      </c>
      <c r="O379" s="90"/>
      <c r="P379" s="258">
        <f>O379*H379</f>
        <v>0</v>
      </c>
      <c r="Q379" s="258">
        <v>0</v>
      </c>
      <c r="R379" s="258">
        <f>Q379*H379</f>
        <v>0</v>
      </c>
      <c r="S379" s="258">
        <v>0</v>
      </c>
      <c r="T379" s="25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60" t="s">
        <v>233</v>
      </c>
      <c r="AT379" s="260" t="s">
        <v>193</v>
      </c>
      <c r="AU379" s="260" t="s">
        <v>84</v>
      </c>
      <c r="AY379" s="14" t="s">
        <v>190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4" t="s">
        <v>82</v>
      </c>
      <c r="BK379" s="150">
        <f>ROUND(I379*H379,2)</f>
        <v>0</v>
      </c>
      <c r="BL379" s="14" t="s">
        <v>233</v>
      </c>
      <c r="BM379" s="260" t="s">
        <v>943</v>
      </c>
    </row>
    <row r="380" s="2" customFormat="1" ht="16.5" customHeight="1">
      <c r="A380" s="37"/>
      <c r="B380" s="38"/>
      <c r="C380" s="261" t="s">
        <v>582</v>
      </c>
      <c r="D380" s="261" t="s">
        <v>218</v>
      </c>
      <c r="E380" s="262" t="s">
        <v>944</v>
      </c>
      <c r="F380" s="263" t="s">
        <v>945</v>
      </c>
      <c r="G380" s="264" t="s">
        <v>196</v>
      </c>
      <c r="H380" s="265">
        <v>2</v>
      </c>
      <c r="I380" s="266"/>
      <c r="J380" s="267">
        <f>ROUND(I380*H380,2)</f>
        <v>0</v>
      </c>
      <c r="K380" s="268"/>
      <c r="L380" s="269"/>
      <c r="M380" s="270" t="s">
        <v>1</v>
      </c>
      <c r="N380" s="271" t="s">
        <v>40</v>
      </c>
      <c r="O380" s="90"/>
      <c r="P380" s="258">
        <f>O380*H380</f>
        <v>0</v>
      </c>
      <c r="Q380" s="258">
        <v>0</v>
      </c>
      <c r="R380" s="258">
        <f>Q380*H380</f>
        <v>0</v>
      </c>
      <c r="S380" s="258">
        <v>0</v>
      </c>
      <c r="T380" s="25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60" t="s">
        <v>268</v>
      </c>
      <c r="AT380" s="260" t="s">
        <v>218</v>
      </c>
      <c r="AU380" s="260" t="s">
        <v>84</v>
      </c>
      <c r="AY380" s="14" t="s">
        <v>190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4" t="s">
        <v>82</v>
      </c>
      <c r="BK380" s="150">
        <f>ROUND(I380*H380,2)</f>
        <v>0</v>
      </c>
      <c r="BL380" s="14" t="s">
        <v>233</v>
      </c>
      <c r="BM380" s="260" t="s">
        <v>946</v>
      </c>
    </row>
    <row r="381" s="2" customFormat="1" ht="33" customHeight="1">
      <c r="A381" s="37"/>
      <c r="B381" s="38"/>
      <c r="C381" s="248" t="s">
        <v>947</v>
      </c>
      <c r="D381" s="248" t="s">
        <v>193</v>
      </c>
      <c r="E381" s="249" t="s">
        <v>948</v>
      </c>
      <c r="F381" s="250" t="s">
        <v>949</v>
      </c>
      <c r="G381" s="251" t="s">
        <v>196</v>
      </c>
      <c r="H381" s="252">
        <v>4</v>
      </c>
      <c r="I381" s="253"/>
      <c r="J381" s="254">
        <f>ROUND(I381*H381,2)</f>
        <v>0</v>
      </c>
      <c r="K381" s="255"/>
      <c r="L381" s="40"/>
      <c r="M381" s="256" t="s">
        <v>1</v>
      </c>
      <c r="N381" s="257" t="s">
        <v>40</v>
      </c>
      <c r="O381" s="90"/>
      <c r="P381" s="258">
        <f>O381*H381</f>
        <v>0</v>
      </c>
      <c r="Q381" s="258">
        <v>0</v>
      </c>
      <c r="R381" s="258">
        <f>Q381*H381</f>
        <v>0</v>
      </c>
      <c r="S381" s="258">
        <v>0</v>
      </c>
      <c r="T381" s="25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60" t="s">
        <v>233</v>
      </c>
      <c r="AT381" s="260" t="s">
        <v>193</v>
      </c>
      <c r="AU381" s="260" t="s">
        <v>84</v>
      </c>
      <c r="AY381" s="14" t="s">
        <v>190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4" t="s">
        <v>82</v>
      </c>
      <c r="BK381" s="150">
        <f>ROUND(I381*H381,2)</f>
        <v>0</v>
      </c>
      <c r="BL381" s="14" t="s">
        <v>233</v>
      </c>
      <c r="BM381" s="260" t="s">
        <v>950</v>
      </c>
    </row>
    <row r="382" s="2" customFormat="1" ht="16.5" customHeight="1">
      <c r="A382" s="37"/>
      <c r="B382" s="38"/>
      <c r="C382" s="248" t="s">
        <v>586</v>
      </c>
      <c r="D382" s="248" t="s">
        <v>193</v>
      </c>
      <c r="E382" s="249" t="s">
        <v>425</v>
      </c>
      <c r="F382" s="250" t="s">
        <v>426</v>
      </c>
      <c r="G382" s="251" t="s">
        <v>196</v>
      </c>
      <c r="H382" s="252">
        <v>4</v>
      </c>
      <c r="I382" s="253"/>
      <c r="J382" s="254">
        <f>ROUND(I382*H382,2)</f>
        <v>0</v>
      </c>
      <c r="K382" s="255"/>
      <c r="L382" s="40"/>
      <c r="M382" s="256" t="s">
        <v>1</v>
      </c>
      <c r="N382" s="257" t="s">
        <v>40</v>
      </c>
      <c r="O382" s="90"/>
      <c r="P382" s="258">
        <f>O382*H382</f>
        <v>0</v>
      </c>
      <c r="Q382" s="258">
        <v>0</v>
      </c>
      <c r="R382" s="258">
        <f>Q382*H382</f>
        <v>0</v>
      </c>
      <c r="S382" s="258">
        <v>0</v>
      </c>
      <c r="T382" s="25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60" t="s">
        <v>233</v>
      </c>
      <c r="AT382" s="260" t="s">
        <v>193</v>
      </c>
      <c r="AU382" s="260" t="s">
        <v>84</v>
      </c>
      <c r="AY382" s="14" t="s">
        <v>190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4" t="s">
        <v>82</v>
      </c>
      <c r="BK382" s="150">
        <f>ROUND(I382*H382,2)</f>
        <v>0</v>
      </c>
      <c r="BL382" s="14" t="s">
        <v>233</v>
      </c>
      <c r="BM382" s="260" t="s">
        <v>951</v>
      </c>
    </row>
    <row r="383" s="2" customFormat="1" ht="24.15" customHeight="1">
      <c r="A383" s="37"/>
      <c r="B383" s="38"/>
      <c r="C383" s="248" t="s">
        <v>952</v>
      </c>
      <c r="D383" s="248" t="s">
        <v>193</v>
      </c>
      <c r="E383" s="249" t="s">
        <v>953</v>
      </c>
      <c r="F383" s="250" t="s">
        <v>954</v>
      </c>
      <c r="G383" s="251" t="s">
        <v>196</v>
      </c>
      <c r="H383" s="252">
        <v>2</v>
      </c>
      <c r="I383" s="253"/>
      <c r="J383" s="254">
        <f>ROUND(I383*H383,2)</f>
        <v>0</v>
      </c>
      <c r="K383" s="255"/>
      <c r="L383" s="40"/>
      <c r="M383" s="256" t="s">
        <v>1</v>
      </c>
      <c r="N383" s="257" t="s">
        <v>40</v>
      </c>
      <c r="O383" s="90"/>
      <c r="P383" s="258">
        <f>O383*H383</f>
        <v>0</v>
      </c>
      <c r="Q383" s="258">
        <v>0</v>
      </c>
      <c r="R383" s="258">
        <f>Q383*H383</f>
        <v>0</v>
      </c>
      <c r="S383" s="258">
        <v>0</v>
      </c>
      <c r="T383" s="25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60" t="s">
        <v>233</v>
      </c>
      <c r="AT383" s="260" t="s">
        <v>193</v>
      </c>
      <c r="AU383" s="260" t="s">
        <v>84</v>
      </c>
      <c r="AY383" s="14" t="s">
        <v>190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4" t="s">
        <v>82</v>
      </c>
      <c r="BK383" s="150">
        <f>ROUND(I383*H383,2)</f>
        <v>0</v>
      </c>
      <c r="BL383" s="14" t="s">
        <v>233</v>
      </c>
      <c r="BM383" s="260" t="s">
        <v>955</v>
      </c>
    </row>
    <row r="384" s="2" customFormat="1" ht="24.15" customHeight="1">
      <c r="A384" s="37"/>
      <c r="B384" s="38"/>
      <c r="C384" s="248" t="s">
        <v>589</v>
      </c>
      <c r="D384" s="248" t="s">
        <v>193</v>
      </c>
      <c r="E384" s="249" t="s">
        <v>422</v>
      </c>
      <c r="F384" s="250" t="s">
        <v>423</v>
      </c>
      <c r="G384" s="251" t="s">
        <v>196</v>
      </c>
      <c r="H384" s="252">
        <v>2</v>
      </c>
      <c r="I384" s="253"/>
      <c r="J384" s="254">
        <f>ROUND(I384*H384,2)</f>
        <v>0</v>
      </c>
      <c r="K384" s="255"/>
      <c r="L384" s="40"/>
      <c r="M384" s="256" t="s">
        <v>1</v>
      </c>
      <c r="N384" s="257" t="s">
        <v>40</v>
      </c>
      <c r="O384" s="90"/>
      <c r="P384" s="258">
        <f>O384*H384</f>
        <v>0</v>
      </c>
      <c r="Q384" s="258">
        <v>0</v>
      </c>
      <c r="R384" s="258">
        <f>Q384*H384</f>
        <v>0</v>
      </c>
      <c r="S384" s="258">
        <v>0</v>
      </c>
      <c r="T384" s="25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60" t="s">
        <v>233</v>
      </c>
      <c r="AT384" s="260" t="s">
        <v>193</v>
      </c>
      <c r="AU384" s="260" t="s">
        <v>84</v>
      </c>
      <c r="AY384" s="14" t="s">
        <v>190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4" t="s">
        <v>82</v>
      </c>
      <c r="BK384" s="150">
        <f>ROUND(I384*H384,2)</f>
        <v>0</v>
      </c>
      <c r="BL384" s="14" t="s">
        <v>233</v>
      </c>
      <c r="BM384" s="260" t="s">
        <v>956</v>
      </c>
    </row>
    <row r="385" s="2" customFormat="1" ht="24.15" customHeight="1">
      <c r="A385" s="37"/>
      <c r="B385" s="38"/>
      <c r="C385" s="248" t="s">
        <v>957</v>
      </c>
      <c r="D385" s="248" t="s">
        <v>193</v>
      </c>
      <c r="E385" s="249" t="s">
        <v>958</v>
      </c>
      <c r="F385" s="250" t="s">
        <v>959</v>
      </c>
      <c r="G385" s="251" t="s">
        <v>196</v>
      </c>
      <c r="H385" s="252">
        <v>2</v>
      </c>
      <c r="I385" s="253"/>
      <c r="J385" s="254">
        <f>ROUND(I385*H385,2)</f>
        <v>0</v>
      </c>
      <c r="K385" s="255"/>
      <c r="L385" s="40"/>
      <c r="M385" s="256" t="s">
        <v>1</v>
      </c>
      <c r="N385" s="257" t="s">
        <v>40</v>
      </c>
      <c r="O385" s="90"/>
      <c r="P385" s="258">
        <f>O385*H385</f>
        <v>0</v>
      </c>
      <c r="Q385" s="258">
        <v>0</v>
      </c>
      <c r="R385" s="258">
        <f>Q385*H385</f>
        <v>0</v>
      </c>
      <c r="S385" s="258">
        <v>0</v>
      </c>
      <c r="T385" s="25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60" t="s">
        <v>233</v>
      </c>
      <c r="AT385" s="260" t="s">
        <v>193</v>
      </c>
      <c r="AU385" s="260" t="s">
        <v>84</v>
      </c>
      <c r="AY385" s="14" t="s">
        <v>190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4" t="s">
        <v>82</v>
      </c>
      <c r="BK385" s="150">
        <f>ROUND(I385*H385,2)</f>
        <v>0</v>
      </c>
      <c r="BL385" s="14" t="s">
        <v>233</v>
      </c>
      <c r="BM385" s="260" t="s">
        <v>960</v>
      </c>
    </row>
    <row r="386" s="2" customFormat="1" ht="16.5" customHeight="1">
      <c r="A386" s="37"/>
      <c r="B386" s="38"/>
      <c r="C386" s="248" t="s">
        <v>593</v>
      </c>
      <c r="D386" s="248" t="s">
        <v>193</v>
      </c>
      <c r="E386" s="249" t="s">
        <v>961</v>
      </c>
      <c r="F386" s="250" t="s">
        <v>962</v>
      </c>
      <c r="G386" s="251" t="s">
        <v>196</v>
      </c>
      <c r="H386" s="252">
        <v>1</v>
      </c>
      <c r="I386" s="253"/>
      <c r="J386" s="254">
        <f>ROUND(I386*H386,2)</f>
        <v>0</v>
      </c>
      <c r="K386" s="255"/>
      <c r="L386" s="40"/>
      <c r="M386" s="256" t="s">
        <v>1</v>
      </c>
      <c r="N386" s="257" t="s">
        <v>40</v>
      </c>
      <c r="O386" s="90"/>
      <c r="P386" s="258">
        <f>O386*H386</f>
        <v>0</v>
      </c>
      <c r="Q386" s="258">
        <v>0</v>
      </c>
      <c r="R386" s="258">
        <f>Q386*H386</f>
        <v>0</v>
      </c>
      <c r="S386" s="258">
        <v>0</v>
      </c>
      <c r="T386" s="25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60" t="s">
        <v>233</v>
      </c>
      <c r="AT386" s="260" t="s">
        <v>193</v>
      </c>
      <c r="AU386" s="260" t="s">
        <v>84</v>
      </c>
      <c r="AY386" s="14" t="s">
        <v>190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4" t="s">
        <v>82</v>
      </c>
      <c r="BK386" s="150">
        <f>ROUND(I386*H386,2)</f>
        <v>0</v>
      </c>
      <c r="BL386" s="14" t="s">
        <v>233</v>
      </c>
      <c r="BM386" s="260" t="s">
        <v>963</v>
      </c>
    </row>
    <row r="387" s="2" customFormat="1" ht="16.5" customHeight="1">
      <c r="A387" s="37"/>
      <c r="B387" s="38"/>
      <c r="C387" s="248" t="s">
        <v>964</v>
      </c>
      <c r="D387" s="248" t="s">
        <v>193</v>
      </c>
      <c r="E387" s="249" t="s">
        <v>965</v>
      </c>
      <c r="F387" s="250" t="s">
        <v>966</v>
      </c>
      <c r="G387" s="251" t="s">
        <v>196</v>
      </c>
      <c r="H387" s="252">
        <v>4</v>
      </c>
      <c r="I387" s="253"/>
      <c r="J387" s="254">
        <f>ROUND(I387*H387,2)</f>
        <v>0</v>
      </c>
      <c r="K387" s="255"/>
      <c r="L387" s="40"/>
      <c r="M387" s="256" t="s">
        <v>1</v>
      </c>
      <c r="N387" s="257" t="s">
        <v>40</v>
      </c>
      <c r="O387" s="90"/>
      <c r="P387" s="258">
        <f>O387*H387</f>
        <v>0</v>
      </c>
      <c r="Q387" s="258">
        <v>0</v>
      </c>
      <c r="R387" s="258">
        <f>Q387*H387</f>
        <v>0</v>
      </c>
      <c r="S387" s="258">
        <v>0</v>
      </c>
      <c r="T387" s="25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60" t="s">
        <v>233</v>
      </c>
      <c r="AT387" s="260" t="s">
        <v>193</v>
      </c>
      <c r="AU387" s="260" t="s">
        <v>84</v>
      </c>
      <c r="AY387" s="14" t="s">
        <v>190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4" t="s">
        <v>82</v>
      </c>
      <c r="BK387" s="150">
        <f>ROUND(I387*H387,2)</f>
        <v>0</v>
      </c>
      <c r="BL387" s="14" t="s">
        <v>233</v>
      </c>
      <c r="BM387" s="260" t="s">
        <v>967</v>
      </c>
    </row>
    <row r="388" s="2" customFormat="1" ht="24.15" customHeight="1">
      <c r="A388" s="37"/>
      <c r="B388" s="38"/>
      <c r="C388" s="248" t="s">
        <v>596</v>
      </c>
      <c r="D388" s="248" t="s">
        <v>193</v>
      </c>
      <c r="E388" s="249" t="s">
        <v>968</v>
      </c>
      <c r="F388" s="250" t="s">
        <v>969</v>
      </c>
      <c r="G388" s="251" t="s">
        <v>309</v>
      </c>
      <c r="H388" s="272"/>
      <c r="I388" s="253"/>
      <c r="J388" s="254">
        <f>ROUND(I388*H388,2)</f>
        <v>0</v>
      </c>
      <c r="K388" s="255"/>
      <c r="L388" s="40"/>
      <c r="M388" s="256" t="s">
        <v>1</v>
      </c>
      <c r="N388" s="257" t="s">
        <v>40</v>
      </c>
      <c r="O388" s="90"/>
      <c r="P388" s="258">
        <f>O388*H388</f>
        <v>0</v>
      </c>
      <c r="Q388" s="258">
        <v>0</v>
      </c>
      <c r="R388" s="258">
        <f>Q388*H388</f>
        <v>0</v>
      </c>
      <c r="S388" s="258">
        <v>0</v>
      </c>
      <c r="T388" s="25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60" t="s">
        <v>233</v>
      </c>
      <c r="AT388" s="260" t="s">
        <v>193</v>
      </c>
      <c r="AU388" s="260" t="s">
        <v>84</v>
      </c>
      <c r="AY388" s="14" t="s">
        <v>190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4" t="s">
        <v>82</v>
      </c>
      <c r="BK388" s="150">
        <f>ROUND(I388*H388,2)</f>
        <v>0</v>
      </c>
      <c r="BL388" s="14" t="s">
        <v>233</v>
      </c>
      <c r="BM388" s="260" t="s">
        <v>970</v>
      </c>
    </row>
    <row r="389" s="2" customFormat="1" ht="24.15" customHeight="1">
      <c r="A389" s="37"/>
      <c r="B389" s="38"/>
      <c r="C389" s="248" t="s">
        <v>971</v>
      </c>
      <c r="D389" s="248" t="s">
        <v>193</v>
      </c>
      <c r="E389" s="249" t="s">
        <v>972</v>
      </c>
      <c r="F389" s="250" t="s">
        <v>973</v>
      </c>
      <c r="G389" s="251" t="s">
        <v>309</v>
      </c>
      <c r="H389" s="272"/>
      <c r="I389" s="253"/>
      <c r="J389" s="254">
        <f>ROUND(I389*H389,2)</f>
        <v>0</v>
      </c>
      <c r="K389" s="255"/>
      <c r="L389" s="40"/>
      <c r="M389" s="256" t="s">
        <v>1</v>
      </c>
      <c r="N389" s="257" t="s">
        <v>40</v>
      </c>
      <c r="O389" s="90"/>
      <c r="P389" s="258">
        <f>O389*H389</f>
        <v>0</v>
      </c>
      <c r="Q389" s="258">
        <v>0</v>
      </c>
      <c r="R389" s="258">
        <f>Q389*H389</f>
        <v>0</v>
      </c>
      <c r="S389" s="258">
        <v>0</v>
      </c>
      <c r="T389" s="25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60" t="s">
        <v>233</v>
      </c>
      <c r="AT389" s="260" t="s">
        <v>193</v>
      </c>
      <c r="AU389" s="260" t="s">
        <v>84</v>
      </c>
      <c r="AY389" s="14" t="s">
        <v>190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4" t="s">
        <v>82</v>
      </c>
      <c r="BK389" s="150">
        <f>ROUND(I389*H389,2)</f>
        <v>0</v>
      </c>
      <c r="BL389" s="14" t="s">
        <v>233</v>
      </c>
      <c r="BM389" s="260" t="s">
        <v>974</v>
      </c>
    </row>
    <row r="390" s="12" customFormat="1" ht="22.8" customHeight="1">
      <c r="A390" s="12"/>
      <c r="B390" s="232"/>
      <c r="C390" s="233"/>
      <c r="D390" s="234" t="s">
        <v>74</v>
      </c>
      <c r="E390" s="246" t="s">
        <v>975</v>
      </c>
      <c r="F390" s="246" t="s">
        <v>976</v>
      </c>
      <c r="G390" s="233"/>
      <c r="H390" s="233"/>
      <c r="I390" s="236"/>
      <c r="J390" s="247">
        <f>BK390</f>
        <v>0</v>
      </c>
      <c r="K390" s="233"/>
      <c r="L390" s="238"/>
      <c r="M390" s="239"/>
      <c r="N390" s="240"/>
      <c r="O390" s="240"/>
      <c r="P390" s="241">
        <f>SUM(P391:P398)</f>
        <v>0</v>
      </c>
      <c r="Q390" s="240"/>
      <c r="R390" s="241">
        <f>SUM(R391:R398)</f>
        <v>0</v>
      </c>
      <c r="S390" s="240"/>
      <c r="T390" s="242">
        <f>SUM(T391:T398)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3" t="s">
        <v>84</v>
      </c>
      <c r="AT390" s="244" t="s">
        <v>74</v>
      </c>
      <c r="AU390" s="244" t="s">
        <v>82</v>
      </c>
      <c r="AY390" s="243" t="s">
        <v>190</v>
      </c>
      <c r="BK390" s="245">
        <f>SUM(BK391:BK398)</f>
        <v>0</v>
      </c>
    </row>
    <row r="391" s="2" customFormat="1" ht="33" customHeight="1">
      <c r="A391" s="37"/>
      <c r="B391" s="38"/>
      <c r="C391" s="248" t="s">
        <v>601</v>
      </c>
      <c r="D391" s="248" t="s">
        <v>193</v>
      </c>
      <c r="E391" s="249" t="s">
        <v>977</v>
      </c>
      <c r="F391" s="250" t="s">
        <v>978</v>
      </c>
      <c r="G391" s="251" t="s">
        <v>196</v>
      </c>
      <c r="H391" s="252">
        <v>4</v>
      </c>
      <c r="I391" s="253"/>
      <c r="J391" s="254">
        <f>ROUND(I391*H391,2)</f>
        <v>0</v>
      </c>
      <c r="K391" s="255"/>
      <c r="L391" s="40"/>
      <c r="M391" s="256" t="s">
        <v>1</v>
      </c>
      <c r="N391" s="257" t="s">
        <v>40</v>
      </c>
      <c r="O391" s="90"/>
      <c r="P391" s="258">
        <f>O391*H391</f>
        <v>0</v>
      </c>
      <c r="Q391" s="258">
        <v>0</v>
      </c>
      <c r="R391" s="258">
        <f>Q391*H391</f>
        <v>0</v>
      </c>
      <c r="S391" s="258">
        <v>0</v>
      </c>
      <c r="T391" s="25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60" t="s">
        <v>233</v>
      </c>
      <c r="AT391" s="260" t="s">
        <v>193</v>
      </c>
      <c r="AU391" s="260" t="s">
        <v>84</v>
      </c>
      <c r="AY391" s="14" t="s">
        <v>190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4" t="s">
        <v>82</v>
      </c>
      <c r="BK391" s="150">
        <f>ROUND(I391*H391,2)</f>
        <v>0</v>
      </c>
      <c r="BL391" s="14" t="s">
        <v>233</v>
      </c>
      <c r="BM391" s="260" t="s">
        <v>979</v>
      </c>
    </row>
    <row r="392" s="2" customFormat="1" ht="33" customHeight="1">
      <c r="A392" s="37"/>
      <c r="B392" s="38"/>
      <c r="C392" s="248" t="s">
        <v>980</v>
      </c>
      <c r="D392" s="248" t="s">
        <v>193</v>
      </c>
      <c r="E392" s="249" t="s">
        <v>981</v>
      </c>
      <c r="F392" s="250" t="s">
        <v>982</v>
      </c>
      <c r="G392" s="251" t="s">
        <v>196</v>
      </c>
      <c r="H392" s="252">
        <v>4</v>
      </c>
      <c r="I392" s="253"/>
      <c r="J392" s="254">
        <f>ROUND(I392*H392,2)</f>
        <v>0</v>
      </c>
      <c r="K392" s="255"/>
      <c r="L392" s="40"/>
      <c r="M392" s="256" t="s">
        <v>1</v>
      </c>
      <c r="N392" s="257" t="s">
        <v>40</v>
      </c>
      <c r="O392" s="90"/>
      <c r="P392" s="258">
        <f>O392*H392</f>
        <v>0</v>
      </c>
      <c r="Q392" s="258">
        <v>0</v>
      </c>
      <c r="R392" s="258">
        <f>Q392*H392</f>
        <v>0</v>
      </c>
      <c r="S392" s="258">
        <v>0</v>
      </c>
      <c r="T392" s="25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60" t="s">
        <v>233</v>
      </c>
      <c r="AT392" s="260" t="s">
        <v>193</v>
      </c>
      <c r="AU392" s="260" t="s">
        <v>84</v>
      </c>
      <c r="AY392" s="14" t="s">
        <v>190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4" t="s">
        <v>82</v>
      </c>
      <c r="BK392" s="150">
        <f>ROUND(I392*H392,2)</f>
        <v>0</v>
      </c>
      <c r="BL392" s="14" t="s">
        <v>233</v>
      </c>
      <c r="BM392" s="260" t="s">
        <v>983</v>
      </c>
    </row>
    <row r="393" s="2" customFormat="1" ht="16.5" customHeight="1">
      <c r="A393" s="37"/>
      <c r="B393" s="38"/>
      <c r="C393" s="261" t="s">
        <v>604</v>
      </c>
      <c r="D393" s="261" t="s">
        <v>218</v>
      </c>
      <c r="E393" s="262" t="s">
        <v>984</v>
      </c>
      <c r="F393" s="263" t="s">
        <v>985</v>
      </c>
      <c r="G393" s="264" t="s">
        <v>196</v>
      </c>
      <c r="H393" s="265">
        <v>4</v>
      </c>
      <c r="I393" s="266"/>
      <c r="J393" s="267">
        <f>ROUND(I393*H393,2)</f>
        <v>0</v>
      </c>
      <c r="K393" s="268"/>
      <c r="L393" s="269"/>
      <c r="M393" s="270" t="s">
        <v>1</v>
      </c>
      <c r="N393" s="271" t="s">
        <v>40</v>
      </c>
      <c r="O393" s="90"/>
      <c r="P393" s="258">
        <f>O393*H393</f>
        <v>0</v>
      </c>
      <c r="Q393" s="258">
        <v>0</v>
      </c>
      <c r="R393" s="258">
        <f>Q393*H393</f>
        <v>0</v>
      </c>
      <c r="S393" s="258">
        <v>0</v>
      </c>
      <c r="T393" s="25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60" t="s">
        <v>268</v>
      </c>
      <c r="AT393" s="260" t="s">
        <v>218</v>
      </c>
      <c r="AU393" s="260" t="s">
        <v>84</v>
      </c>
      <c r="AY393" s="14" t="s">
        <v>190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4" t="s">
        <v>82</v>
      </c>
      <c r="BK393" s="150">
        <f>ROUND(I393*H393,2)</f>
        <v>0</v>
      </c>
      <c r="BL393" s="14" t="s">
        <v>233</v>
      </c>
      <c r="BM393" s="260" t="s">
        <v>986</v>
      </c>
    </row>
    <row r="394" s="2" customFormat="1" ht="24.15" customHeight="1">
      <c r="A394" s="37"/>
      <c r="B394" s="38"/>
      <c r="C394" s="248" t="s">
        <v>987</v>
      </c>
      <c r="D394" s="248" t="s">
        <v>193</v>
      </c>
      <c r="E394" s="249" t="s">
        <v>988</v>
      </c>
      <c r="F394" s="250" t="s">
        <v>989</v>
      </c>
      <c r="G394" s="251" t="s">
        <v>196</v>
      </c>
      <c r="H394" s="252">
        <v>1</v>
      </c>
      <c r="I394" s="253"/>
      <c r="J394" s="254">
        <f>ROUND(I394*H394,2)</f>
        <v>0</v>
      </c>
      <c r="K394" s="255"/>
      <c r="L394" s="40"/>
      <c r="M394" s="256" t="s">
        <v>1</v>
      </c>
      <c r="N394" s="257" t="s">
        <v>40</v>
      </c>
      <c r="O394" s="90"/>
      <c r="P394" s="258">
        <f>O394*H394</f>
        <v>0</v>
      </c>
      <c r="Q394" s="258">
        <v>0</v>
      </c>
      <c r="R394" s="258">
        <f>Q394*H394</f>
        <v>0</v>
      </c>
      <c r="S394" s="258">
        <v>0</v>
      </c>
      <c r="T394" s="25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60" t="s">
        <v>233</v>
      </c>
      <c r="AT394" s="260" t="s">
        <v>193</v>
      </c>
      <c r="AU394" s="260" t="s">
        <v>84</v>
      </c>
      <c r="AY394" s="14" t="s">
        <v>190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4" t="s">
        <v>82</v>
      </c>
      <c r="BK394" s="150">
        <f>ROUND(I394*H394,2)</f>
        <v>0</v>
      </c>
      <c r="BL394" s="14" t="s">
        <v>233</v>
      </c>
      <c r="BM394" s="260" t="s">
        <v>990</v>
      </c>
    </row>
    <row r="395" s="2" customFormat="1" ht="24.15" customHeight="1">
      <c r="A395" s="37"/>
      <c r="B395" s="38"/>
      <c r="C395" s="248" t="s">
        <v>608</v>
      </c>
      <c r="D395" s="248" t="s">
        <v>193</v>
      </c>
      <c r="E395" s="249" t="s">
        <v>991</v>
      </c>
      <c r="F395" s="250" t="s">
        <v>992</v>
      </c>
      <c r="G395" s="251" t="s">
        <v>309</v>
      </c>
      <c r="H395" s="272"/>
      <c r="I395" s="253"/>
      <c r="J395" s="254">
        <f>ROUND(I395*H395,2)</f>
        <v>0</v>
      </c>
      <c r="K395" s="255"/>
      <c r="L395" s="40"/>
      <c r="M395" s="256" t="s">
        <v>1</v>
      </c>
      <c r="N395" s="257" t="s">
        <v>40</v>
      </c>
      <c r="O395" s="90"/>
      <c r="P395" s="258">
        <f>O395*H395</f>
        <v>0</v>
      </c>
      <c r="Q395" s="258">
        <v>0</v>
      </c>
      <c r="R395" s="258">
        <f>Q395*H395</f>
        <v>0</v>
      </c>
      <c r="S395" s="258">
        <v>0</v>
      </c>
      <c r="T395" s="25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60" t="s">
        <v>233</v>
      </c>
      <c r="AT395" s="260" t="s">
        <v>193</v>
      </c>
      <c r="AU395" s="260" t="s">
        <v>84</v>
      </c>
      <c r="AY395" s="14" t="s">
        <v>190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4" t="s">
        <v>82</v>
      </c>
      <c r="BK395" s="150">
        <f>ROUND(I395*H395,2)</f>
        <v>0</v>
      </c>
      <c r="BL395" s="14" t="s">
        <v>233</v>
      </c>
      <c r="BM395" s="260" t="s">
        <v>993</v>
      </c>
    </row>
    <row r="396" s="2" customFormat="1" ht="24.15" customHeight="1">
      <c r="A396" s="37"/>
      <c r="B396" s="38"/>
      <c r="C396" s="248" t="s">
        <v>994</v>
      </c>
      <c r="D396" s="248" t="s">
        <v>193</v>
      </c>
      <c r="E396" s="249" t="s">
        <v>995</v>
      </c>
      <c r="F396" s="250" t="s">
        <v>996</v>
      </c>
      <c r="G396" s="251" t="s">
        <v>309</v>
      </c>
      <c r="H396" s="272"/>
      <c r="I396" s="253"/>
      <c r="J396" s="254">
        <f>ROUND(I396*H396,2)</f>
        <v>0</v>
      </c>
      <c r="K396" s="255"/>
      <c r="L396" s="40"/>
      <c r="M396" s="256" t="s">
        <v>1</v>
      </c>
      <c r="N396" s="257" t="s">
        <v>40</v>
      </c>
      <c r="O396" s="90"/>
      <c r="P396" s="258">
        <f>O396*H396</f>
        <v>0</v>
      </c>
      <c r="Q396" s="258">
        <v>0</v>
      </c>
      <c r="R396" s="258">
        <f>Q396*H396</f>
        <v>0</v>
      </c>
      <c r="S396" s="258">
        <v>0</v>
      </c>
      <c r="T396" s="25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60" t="s">
        <v>233</v>
      </c>
      <c r="AT396" s="260" t="s">
        <v>193</v>
      </c>
      <c r="AU396" s="260" t="s">
        <v>84</v>
      </c>
      <c r="AY396" s="14" t="s">
        <v>190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4" t="s">
        <v>82</v>
      </c>
      <c r="BK396" s="150">
        <f>ROUND(I396*H396,2)</f>
        <v>0</v>
      </c>
      <c r="BL396" s="14" t="s">
        <v>233</v>
      </c>
      <c r="BM396" s="260" t="s">
        <v>997</v>
      </c>
    </row>
    <row r="397" s="2" customFormat="1" ht="24.15" customHeight="1">
      <c r="A397" s="37"/>
      <c r="B397" s="38"/>
      <c r="C397" s="248" t="s">
        <v>611</v>
      </c>
      <c r="D397" s="248" t="s">
        <v>193</v>
      </c>
      <c r="E397" s="249" t="s">
        <v>998</v>
      </c>
      <c r="F397" s="250" t="s">
        <v>999</v>
      </c>
      <c r="G397" s="251" t="s">
        <v>468</v>
      </c>
      <c r="H397" s="252">
        <v>8</v>
      </c>
      <c r="I397" s="253"/>
      <c r="J397" s="254">
        <f>ROUND(I397*H397,2)</f>
        <v>0</v>
      </c>
      <c r="K397" s="255"/>
      <c r="L397" s="40"/>
      <c r="M397" s="256" t="s">
        <v>1</v>
      </c>
      <c r="N397" s="257" t="s">
        <v>40</v>
      </c>
      <c r="O397" s="90"/>
      <c r="P397" s="258">
        <f>O397*H397</f>
        <v>0</v>
      </c>
      <c r="Q397" s="258">
        <v>0</v>
      </c>
      <c r="R397" s="258">
        <f>Q397*H397</f>
        <v>0</v>
      </c>
      <c r="S397" s="258">
        <v>0</v>
      </c>
      <c r="T397" s="25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60" t="s">
        <v>233</v>
      </c>
      <c r="AT397" s="260" t="s">
        <v>193</v>
      </c>
      <c r="AU397" s="260" t="s">
        <v>84</v>
      </c>
      <c r="AY397" s="14" t="s">
        <v>190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4" t="s">
        <v>82</v>
      </c>
      <c r="BK397" s="150">
        <f>ROUND(I397*H397,2)</f>
        <v>0</v>
      </c>
      <c r="BL397" s="14" t="s">
        <v>233</v>
      </c>
      <c r="BM397" s="260" t="s">
        <v>1000</v>
      </c>
    </row>
    <row r="398" s="2" customFormat="1" ht="16.5" customHeight="1">
      <c r="A398" s="37"/>
      <c r="B398" s="38"/>
      <c r="C398" s="261" t="s">
        <v>1001</v>
      </c>
      <c r="D398" s="261" t="s">
        <v>218</v>
      </c>
      <c r="E398" s="262" t="s">
        <v>1002</v>
      </c>
      <c r="F398" s="263" t="s">
        <v>1003</v>
      </c>
      <c r="G398" s="264" t="s">
        <v>360</v>
      </c>
      <c r="H398" s="265">
        <v>1</v>
      </c>
      <c r="I398" s="266"/>
      <c r="J398" s="267">
        <f>ROUND(I398*H398,2)</f>
        <v>0</v>
      </c>
      <c r="K398" s="268"/>
      <c r="L398" s="269"/>
      <c r="M398" s="270" t="s">
        <v>1</v>
      </c>
      <c r="N398" s="271" t="s">
        <v>40</v>
      </c>
      <c r="O398" s="90"/>
      <c r="P398" s="258">
        <f>O398*H398</f>
        <v>0</v>
      </c>
      <c r="Q398" s="258">
        <v>0</v>
      </c>
      <c r="R398" s="258">
        <f>Q398*H398</f>
        <v>0</v>
      </c>
      <c r="S398" s="258">
        <v>0</v>
      </c>
      <c r="T398" s="25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60" t="s">
        <v>268</v>
      </c>
      <c r="AT398" s="260" t="s">
        <v>218</v>
      </c>
      <c r="AU398" s="260" t="s">
        <v>84</v>
      </c>
      <c r="AY398" s="14" t="s">
        <v>190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4" t="s">
        <v>82</v>
      </c>
      <c r="BK398" s="150">
        <f>ROUND(I398*H398,2)</f>
        <v>0</v>
      </c>
      <c r="BL398" s="14" t="s">
        <v>233</v>
      </c>
      <c r="BM398" s="260" t="s">
        <v>1004</v>
      </c>
    </row>
    <row r="399" s="12" customFormat="1" ht="22.8" customHeight="1">
      <c r="A399" s="12"/>
      <c r="B399" s="232"/>
      <c r="C399" s="233"/>
      <c r="D399" s="234" t="s">
        <v>74</v>
      </c>
      <c r="E399" s="246" t="s">
        <v>1005</v>
      </c>
      <c r="F399" s="246" t="s">
        <v>1006</v>
      </c>
      <c r="G399" s="233"/>
      <c r="H399" s="233"/>
      <c r="I399" s="236"/>
      <c r="J399" s="247">
        <f>BK399</f>
        <v>0</v>
      </c>
      <c r="K399" s="233"/>
      <c r="L399" s="238"/>
      <c r="M399" s="239"/>
      <c r="N399" s="240"/>
      <c r="O399" s="240"/>
      <c r="P399" s="241">
        <f>SUM(P400:P403)</f>
        <v>0</v>
      </c>
      <c r="Q399" s="240"/>
      <c r="R399" s="241">
        <f>SUM(R400:R403)</f>
        <v>0</v>
      </c>
      <c r="S399" s="240"/>
      <c r="T399" s="242">
        <f>SUM(T400:T403)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43" t="s">
        <v>84</v>
      </c>
      <c r="AT399" s="244" t="s">
        <v>74</v>
      </c>
      <c r="AU399" s="244" t="s">
        <v>82</v>
      </c>
      <c r="AY399" s="243" t="s">
        <v>190</v>
      </c>
      <c r="BK399" s="245">
        <f>SUM(BK400:BK403)</f>
        <v>0</v>
      </c>
    </row>
    <row r="400" s="2" customFormat="1" ht="21.75" customHeight="1">
      <c r="A400" s="37"/>
      <c r="B400" s="38"/>
      <c r="C400" s="248" t="s">
        <v>615</v>
      </c>
      <c r="D400" s="248" t="s">
        <v>193</v>
      </c>
      <c r="E400" s="249" t="s">
        <v>1007</v>
      </c>
      <c r="F400" s="250" t="s">
        <v>1008</v>
      </c>
      <c r="G400" s="251" t="s">
        <v>196</v>
      </c>
      <c r="H400" s="252">
        <v>1</v>
      </c>
      <c r="I400" s="253"/>
      <c r="J400" s="254">
        <f>ROUND(I400*H400,2)</f>
        <v>0</v>
      </c>
      <c r="K400" s="255"/>
      <c r="L400" s="40"/>
      <c r="M400" s="256" t="s">
        <v>1</v>
      </c>
      <c r="N400" s="257" t="s">
        <v>40</v>
      </c>
      <c r="O400" s="90"/>
      <c r="P400" s="258">
        <f>O400*H400</f>
        <v>0</v>
      </c>
      <c r="Q400" s="258">
        <v>0</v>
      </c>
      <c r="R400" s="258">
        <f>Q400*H400</f>
        <v>0</v>
      </c>
      <c r="S400" s="258">
        <v>0</v>
      </c>
      <c r="T400" s="25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60" t="s">
        <v>233</v>
      </c>
      <c r="AT400" s="260" t="s">
        <v>193</v>
      </c>
      <c r="AU400" s="260" t="s">
        <v>84</v>
      </c>
      <c r="AY400" s="14" t="s">
        <v>190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4" t="s">
        <v>82</v>
      </c>
      <c r="BK400" s="150">
        <f>ROUND(I400*H400,2)</f>
        <v>0</v>
      </c>
      <c r="BL400" s="14" t="s">
        <v>233</v>
      </c>
      <c r="BM400" s="260" t="s">
        <v>1009</v>
      </c>
    </row>
    <row r="401" s="2" customFormat="1" ht="16.5" customHeight="1">
      <c r="A401" s="37"/>
      <c r="B401" s="38"/>
      <c r="C401" s="261" t="s">
        <v>1010</v>
      </c>
      <c r="D401" s="261" t="s">
        <v>218</v>
      </c>
      <c r="E401" s="262" t="s">
        <v>1011</v>
      </c>
      <c r="F401" s="263" t="s">
        <v>1012</v>
      </c>
      <c r="G401" s="264" t="s">
        <v>196</v>
      </c>
      <c r="H401" s="265">
        <v>1</v>
      </c>
      <c r="I401" s="266"/>
      <c r="J401" s="267">
        <f>ROUND(I401*H401,2)</f>
        <v>0</v>
      </c>
      <c r="K401" s="268"/>
      <c r="L401" s="269"/>
      <c r="M401" s="270" t="s">
        <v>1</v>
      </c>
      <c r="N401" s="271" t="s">
        <v>40</v>
      </c>
      <c r="O401" s="90"/>
      <c r="P401" s="258">
        <f>O401*H401</f>
        <v>0</v>
      </c>
      <c r="Q401" s="258">
        <v>0</v>
      </c>
      <c r="R401" s="258">
        <f>Q401*H401</f>
        <v>0</v>
      </c>
      <c r="S401" s="258">
        <v>0</v>
      </c>
      <c r="T401" s="25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60" t="s">
        <v>268</v>
      </c>
      <c r="AT401" s="260" t="s">
        <v>218</v>
      </c>
      <c r="AU401" s="260" t="s">
        <v>84</v>
      </c>
      <c r="AY401" s="14" t="s">
        <v>190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4" t="s">
        <v>82</v>
      </c>
      <c r="BK401" s="150">
        <f>ROUND(I401*H401,2)</f>
        <v>0</v>
      </c>
      <c r="BL401" s="14" t="s">
        <v>233</v>
      </c>
      <c r="BM401" s="260" t="s">
        <v>1013</v>
      </c>
    </row>
    <row r="402" s="2" customFormat="1" ht="24.15" customHeight="1">
      <c r="A402" s="37"/>
      <c r="B402" s="38"/>
      <c r="C402" s="248" t="s">
        <v>618</v>
      </c>
      <c r="D402" s="248" t="s">
        <v>193</v>
      </c>
      <c r="E402" s="249" t="s">
        <v>1014</v>
      </c>
      <c r="F402" s="250" t="s">
        <v>1015</v>
      </c>
      <c r="G402" s="251" t="s">
        <v>309</v>
      </c>
      <c r="H402" s="272"/>
      <c r="I402" s="253"/>
      <c r="J402" s="254">
        <f>ROUND(I402*H402,2)</f>
        <v>0</v>
      </c>
      <c r="K402" s="255"/>
      <c r="L402" s="40"/>
      <c r="M402" s="256" t="s">
        <v>1</v>
      </c>
      <c r="N402" s="257" t="s">
        <v>40</v>
      </c>
      <c r="O402" s="90"/>
      <c r="P402" s="258">
        <f>O402*H402</f>
        <v>0</v>
      </c>
      <c r="Q402" s="258">
        <v>0</v>
      </c>
      <c r="R402" s="258">
        <f>Q402*H402</f>
        <v>0</v>
      </c>
      <c r="S402" s="258">
        <v>0</v>
      </c>
      <c r="T402" s="25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60" t="s">
        <v>233</v>
      </c>
      <c r="AT402" s="260" t="s">
        <v>193</v>
      </c>
      <c r="AU402" s="260" t="s">
        <v>84</v>
      </c>
      <c r="AY402" s="14" t="s">
        <v>190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4" t="s">
        <v>82</v>
      </c>
      <c r="BK402" s="150">
        <f>ROUND(I402*H402,2)</f>
        <v>0</v>
      </c>
      <c r="BL402" s="14" t="s">
        <v>233</v>
      </c>
      <c r="BM402" s="260" t="s">
        <v>1016</v>
      </c>
    </row>
    <row r="403" s="2" customFormat="1" ht="24.15" customHeight="1">
      <c r="A403" s="37"/>
      <c r="B403" s="38"/>
      <c r="C403" s="248" t="s">
        <v>1017</v>
      </c>
      <c r="D403" s="248" t="s">
        <v>193</v>
      </c>
      <c r="E403" s="249" t="s">
        <v>1018</v>
      </c>
      <c r="F403" s="250" t="s">
        <v>1019</v>
      </c>
      <c r="G403" s="251" t="s">
        <v>309</v>
      </c>
      <c r="H403" s="272"/>
      <c r="I403" s="253"/>
      <c r="J403" s="254">
        <f>ROUND(I403*H403,2)</f>
        <v>0</v>
      </c>
      <c r="K403" s="255"/>
      <c r="L403" s="40"/>
      <c r="M403" s="256" t="s">
        <v>1</v>
      </c>
      <c r="N403" s="257" t="s">
        <v>40</v>
      </c>
      <c r="O403" s="90"/>
      <c r="P403" s="258">
        <f>O403*H403</f>
        <v>0</v>
      </c>
      <c r="Q403" s="258">
        <v>0</v>
      </c>
      <c r="R403" s="258">
        <f>Q403*H403</f>
        <v>0</v>
      </c>
      <c r="S403" s="258">
        <v>0</v>
      </c>
      <c r="T403" s="25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60" t="s">
        <v>233</v>
      </c>
      <c r="AT403" s="260" t="s">
        <v>193</v>
      </c>
      <c r="AU403" s="260" t="s">
        <v>84</v>
      </c>
      <c r="AY403" s="14" t="s">
        <v>190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4" t="s">
        <v>82</v>
      </c>
      <c r="BK403" s="150">
        <f>ROUND(I403*H403,2)</f>
        <v>0</v>
      </c>
      <c r="BL403" s="14" t="s">
        <v>233</v>
      </c>
      <c r="BM403" s="260" t="s">
        <v>1020</v>
      </c>
    </row>
    <row r="404" s="12" customFormat="1" ht="22.8" customHeight="1">
      <c r="A404" s="12"/>
      <c r="B404" s="232"/>
      <c r="C404" s="233"/>
      <c r="D404" s="234" t="s">
        <v>74</v>
      </c>
      <c r="E404" s="246" t="s">
        <v>1021</v>
      </c>
      <c r="F404" s="246" t="s">
        <v>1022</v>
      </c>
      <c r="G404" s="233"/>
      <c r="H404" s="233"/>
      <c r="I404" s="236"/>
      <c r="J404" s="247">
        <f>BK404</f>
        <v>0</v>
      </c>
      <c r="K404" s="233"/>
      <c r="L404" s="238"/>
      <c r="M404" s="239"/>
      <c r="N404" s="240"/>
      <c r="O404" s="240"/>
      <c r="P404" s="241">
        <f>SUM(P405:P409)</f>
        <v>0</v>
      </c>
      <c r="Q404" s="240"/>
      <c r="R404" s="241">
        <f>SUM(R405:R409)</f>
        <v>0</v>
      </c>
      <c r="S404" s="240"/>
      <c r="T404" s="242">
        <f>SUM(T405:T409)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43" t="s">
        <v>84</v>
      </c>
      <c r="AT404" s="244" t="s">
        <v>74</v>
      </c>
      <c r="AU404" s="244" t="s">
        <v>82</v>
      </c>
      <c r="AY404" s="243" t="s">
        <v>190</v>
      </c>
      <c r="BK404" s="245">
        <f>SUM(BK405:BK409)</f>
        <v>0</v>
      </c>
    </row>
    <row r="405" s="2" customFormat="1" ht="16.5" customHeight="1">
      <c r="A405" s="37"/>
      <c r="B405" s="38"/>
      <c r="C405" s="248" t="s">
        <v>622</v>
      </c>
      <c r="D405" s="248" t="s">
        <v>193</v>
      </c>
      <c r="E405" s="249" t="s">
        <v>1023</v>
      </c>
      <c r="F405" s="250" t="s">
        <v>1024</v>
      </c>
      <c r="G405" s="251" t="s">
        <v>202</v>
      </c>
      <c r="H405" s="252">
        <v>3</v>
      </c>
      <c r="I405" s="253"/>
      <c r="J405" s="254">
        <f>ROUND(I405*H405,2)</f>
        <v>0</v>
      </c>
      <c r="K405" s="255"/>
      <c r="L405" s="40"/>
      <c r="M405" s="256" t="s">
        <v>1</v>
      </c>
      <c r="N405" s="257" t="s">
        <v>40</v>
      </c>
      <c r="O405" s="90"/>
      <c r="P405" s="258">
        <f>O405*H405</f>
        <v>0</v>
      </c>
      <c r="Q405" s="258">
        <v>0</v>
      </c>
      <c r="R405" s="258">
        <f>Q405*H405</f>
        <v>0</v>
      </c>
      <c r="S405" s="258">
        <v>0</v>
      </c>
      <c r="T405" s="25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60" t="s">
        <v>233</v>
      </c>
      <c r="AT405" s="260" t="s">
        <v>193</v>
      </c>
      <c r="AU405" s="260" t="s">
        <v>84</v>
      </c>
      <c r="AY405" s="14" t="s">
        <v>190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4" t="s">
        <v>82</v>
      </c>
      <c r="BK405" s="150">
        <f>ROUND(I405*H405,2)</f>
        <v>0</v>
      </c>
      <c r="BL405" s="14" t="s">
        <v>233</v>
      </c>
      <c r="BM405" s="260" t="s">
        <v>1025</v>
      </c>
    </row>
    <row r="406" s="2" customFormat="1" ht="16.5" customHeight="1">
      <c r="A406" s="37"/>
      <c r="B406" s="38"/>
      <c r="C406" s="248" t="s">
        <v>1026</v>
      </c>
      <c r="D406" s="248" t="s">
        <v>193</v>
      </c>
      <c r="E406" s="249" t="s">
        <v>1027</v>
      </c>
      <c r="F406" s="250" t="s">
        <v>1028</v>
      </c>
      <c r="G406" s="251" t="s">
        <v>202</v>
      </c>
      <c r="H406" s="252">
        <v>3</v>
      </c>
      <c r="I406" s="253"/>
      <c r="J406" s="254">
        <f>ROUND(I406*H406,2)</f>
        <v>0</v>
      </c>
      <c r="K406" s="255"/>
      <c r="L406" s="40"/>
      <c r="M406" s="256" t="s">
        <v>1</v>
      </c>
      <c r="N406" s="257" t="s">
        <v>40</v>
      </c>
      <c r="O406" s="90"/>
      <c r="P406" s="258">
        <f>O406*H406</f>
        <v>0</v>
      </c>
      <c r="Q406" s="258">
        <v>0</v>
      </c>
      <c r="R406" s="258">
        <f>Q406*H406</f>
        <v>0</v>
      </c>
      <c r="S406" s="258">
        <v>0</v>
      </c>
      <c r="T406" s="25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60" t="s">
        <v>233</v>
      </c>
      <c r="AT406" s="260" t="s">
        <v>193</v>
      </c>
      <c r="AU406" s="260" t="s">
        <v>84</v>
      </c>
      <c r="AY406" s="14" t="s">
        <v>190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4" t="s">
        <v>82</v>
      </c>
      <c r="BK406" s="150">
        <f>ROUND(I406*H406,2)</f>
        <v>0</v>
      </c>
      <c r="BL406" s="14" t="s">
        <v>233</v>
      </c>
      <c r="BM406" s="260" t="s">
        <v>1029</v>
      </c>
    </row>
    <row r="407" s="2" customFormat="1" ht="21.75" customHeight="1">
      <c r="A407" s="37"/>
      <c r="B407" s="38"/>
      <c r="C407" s="248" t="s">
        <v>625</v>
      </c>
      <c r="D407" s="248" t="s">
        <v>193</v>
      </c>
      <c r="E407" s="249" t="s">
        <v>1030</v>
      </c>
      <c r="F407" s="250" t="s">
        <v>1031</v>
      </c>
      <c r="G407" s="251" t="s">
        <v>202</v>
      </c>
      <c r="H407" s="252">
        <v>3</v>
      </c>
      <c r="I407" s="253"/>
      <c r="J407" s="254">
        <f>ROUND(I407*H407,2)</f>
        <v>0</v>
      </c>
      <c r="K407" s="255"/>
      <c r="L407" s="40"/>
      <c r="M407" s="256" t="s">
        <v>1</v>
      </c>
      <c r="N407" s="257" t="s">
        <v>40</v>
      </c>
      <c r="O407" s="90"/>
      <c r="P407" s="258">
        <f>O407*H407</f>
        <v>0</v>
      </c>
      <c r="Q407" s="258">
        <v>0</v>
      </c>
      <c r="R407" s="258">
        <f>Q407*H407</f>
        <v>0</v>
      </c>
      <c r="S407" s="258">
        <v>0</v>
      </c>
      <c r="T407" s="25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60" t="s">
        <v>233</v>
      </c>
      <c r="AT407" s="260" t="s">
        <v>193</v>
      </c>
      <c r="AU407" s="260" t="s">
        <v>84</v>
      </c>
      <c r="AY407" s="14" t="s">
        <v>190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4" t="s">
        <v>82</v>
      </c>
      <c r="BK407" s="150">
        <f>ROUND(I407*H407,2)</f>
        <v>0</v>
      </c>
      <c r="BL407" s="14" t="s">
        <v>233</v>
      </c>
      <c r="BM407" s="260" t="s">
        <v>1032</v>
      </c>
    </row>
    <row r="408" s="2" customFormat="1" ht="24.15" customHeight="1">
      <c r="A408" s="37"/>
      <c r="B408" s="38"/>
      <c r="C408" s="248" t="s">
        <v>1033</v>
      </c>
      <c r="D408" s="248" t="s">
        <v>193</v>
      </c>
      <c r="E408" s="249" t="s">
        <v>1034</v>
      </c>
      <c r="F408" s="250" t="s">
        <v>1035</v>
      </c>
      <c r="G408" s="251" t="s">
        <v>202</v>
      </c>
      <c r="H408" s="252">
        <v>3</v>
      </c>
      <c r="I408" s="253"/>
      <c r="J408" s="254">
        <f>ROUND(I408*H408,2)</f>
        <v>0</v>
      </c>
      <c r="K408" s="255"/>
      <c r="L408" s="40"/>
      <c r="M408" s="256" t="s">
        <v>1</v>
      </c>
      <c r="N408" s="257" t="s">
        <v>40</v>
      </c>
      <c r="O408" s="90"/>
      <c r="P408" s="258">
        <f>O408*H408</f>
        <v>0</v>
      </c>
      <c r="Q408" s="258">
        <v>0</v>
      </c>
      <c r="R408" s="258">
        <f>Q408*H408</f>
        <v>0</v>
      </c>
      <c r="S408" s="258">
        <v>0</v>
      </c>
      <c r="T408" s="25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60" t="s">
        <v>233</v>
      </c>
      <c r="AT408" s="260" t="s">
        <v>193</v>
      </c>
      <c r="AU408" s="260" t="s">
        <v>84</v>
      </c>
      <c r="AY408" s="14" t="s">
        <v>190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4" t="s">
        <v>82</v>
      </c>
      <c r="BK408" s="150">
        <f>ROUND(I408*H408,2)</f>
        <v>0</v>
      </c>
      <c r="BL408" s="14" t="s">
        <v>233</v>
      </c>
      <c r="BM408" s="260" t="s">
        <v>1036</v>
      </c>
    </row>
    <row r="409" s="2" customFormat="1" ht="24.15" customHeight="1">
      <c r="A409" s="37"/>
      <c r="B409" s="38"/>
      <c r="C409" s="248" t="s">
        <v>629</v>
      </c>
      <c r="D409" s="248" t="s">
        <v>193</v>
      </c>
      <c r="E409" s="249" t="s">
        <v>1037</v>
      </c>
      <c r="F409" s="250" t="s">
        <v>1038</v>
      </c>
      <c r="G409" s="251" t="s">
        <v>202</v>
      </c>
      <c r="H409" s="252">
        <v>3</v>
      </c>
      <c r="I409" s="253"/>
      <c r="J409" s="254">
        <f>ROUND(I409*H409,2)</f>
        <v>0</v>
      </c>
      <c r="K409" s="255"/>
      <c r="L409" s="40"/>
      <c r="M409" s="256" t="s">
        <v>1</v>
      </c>
      <c r="N409" s="257" t="s">
        <v>40</v>
      </c>
      <c r="O409" s="90"/>
      <c r="P409" s="258">
        <f>O409*H409</f>
        <v>0</v>
      </c>
      <c r="Q409" s="258">
        <v>0</v>
      </c>
      <c r="R409" s="258">
        <f>Q409*H409</f>
        <v>0</v>
      </c>
      <c r="S409" s="258">
        <v>0</v>
      </c>
      <c r="T409" s="25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60" t="s">
        <v>233</v>
      </c>
      <c r="AT409" s="260" t="s">
        <v>193</v>
      </c>
      <c r="AU409" s="260" t="s">
        <v>84</v>
      </c>
      <c r="AY409" s="14" t="s">
        <v>190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4" t="s">
        <v>82</v>
      </c>
      <c r="BK409" s="150">
        <f>ROUND(I409*H409,2)</f>
        <v>0</v>
      </c>
      <c r="BL409" s="14" t="s">
        <v>233</v>
      </c>
      <c r="BM409" s="260" t="s">
        <v>1039</v>
      </c>
    </row>
    <row r="410" s="12" customFormat="1" ht="22.8" customHeight="1">
      <c r="A410" s="12"/>
      <c r="B410" s="232"/>
      <c r="C410" s="233"/>
      <c r="D410" s="234" t="s">
        <v>74</v>
      </c>
      <c r="E410" s="246" t="s">
        <v>1040</v>
      </c>
      <c r="F410" s="246" t="s">
        <v>1041</v>
      </c>
      <c r="G410" s="233"/>
      <c r="H410" s="233"/>
      <c r="I410" s="236"/>
      <c r="J410" s="247">
        <f>BK410</f>
        <v>0</v>
      </c>
      <c r="K410" s="233"/>
      <c r="L410" s="238"/>
      <c r="M410" s="239"/>
      <c r="N410" s="240"/>
      <c r="O410" s="240"/>
      <c r="P410" s="241">
        <f>SUM(P411:P418)</f>
        <v>0</v>
      </c>
      <c r="Q410" s="240"/>
      <c r="R410" s="241">
        <f>SUM(R411:R418)</f>
        <v>0</v>
      </c>
      <c r="S410" s="240"/>
      <c r="T410" s="242">
        <f>SUM(T411:T418)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43" t="s">
        <v>84</v>
      </c>
      <c r="AT410" s="244" t="s">
        <v>74</v>
      </c>
      <c r="AU410" s="244" t="s">
        <v>82</v>
      </c>
      <c r="AY410" s="243" t="s">
        <v>190</v>
      </c>
      <c r="BK410" s="245">
        <f>SUM(BK411:BK418)</f>
        <v>0</v>
      </c>
    </row>
    <row r="411" s="2" customFormat="1" ht="24.15" customHeight="1">
      <c r="A411" s="37"/>
      <c r="B411" s="38"/>
      <c r="C411" s="248" t="s">
        <v>1042</v>
      </c>
      <c r="D411" s="248" t="s">
        <v>193</v>
      </c>
      <c r="E411" s="249" t="s">
        <v>1043</v>
      </c>
      <c r="F411" s="250" t="s">
        <v>1044</v>
      </c>
      <c r="G411" s="251" t="s">
        <v>267</v>
      </c>
      <c r="H411" s="252">
        <v>58</v>
      </c>
      <c r="I411" s="253"/>
      <c r="J411" s="254">
        <f>ROUND(I411*H411,2)</f>
        <v>0</v>
      </c>
      <c r="K411" s="255"/>
      <c r="L411" s="40"/>
      <c r="M411" s="256" t="s">
        <v>1</v>
      </c>
      <c r="N411" s="257" t="s">
        <v>40</v>
      </c>
      <c r="O411" s="90"/>
      <c r="P411" s="258">
        <f>O411*H411</f>
        <v>0</v>
      </c>
      <c r="Q411" s="258">
        <v>0</v>
      </c>
      <c r="R411" s="258">
        <f>Q411*H411</f>
        <v>0</v>
      </c>
      <c r="S411" s="258">
        <v>0</v>
      </c>
      <c r="T411" s="25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60" t="s">
        <v>233</v>
      </c>
      <c r="AT411" s="260" t="s">
        <v>193</v>
      </c>
      <c r="AU411" s="260" t="s">
        <v>84</v>
      </c>
      <c r="AY411" s="14" t="s">
        <v>190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4" t="s">
        <v>82</v>
      </c>
      <c r="BK411" s="150">
        <f>ROUND(I411*H411,2)</f>
        <v>0</v>
      </c>
      <c r="BL411" s="14" t="s">
        <v>233</v>
      </c>
      <c r="BM411" s="260" t="s">
        <v>1045</v>
      </c>
    </row>
    <row r="412" s="2" customFormat="1" ht="24.15" customHeight="1">
      <c r="A412" s="37"/>
      <c r="B412" s="38"/>
      <c r="C412" s="248" t="s">
        <v>632</v>
      </c>
      <c r="D412" s="248" t="s">
        <v>193</v>
      </c>
      <c r="E412" s="249" t="s">
        <v>1046</v>
      </c>
      <c r="F412" s="250" t="s">
        <v>1047</v>
      </c>
      <c r="G412" s="251" t="s">
        <v>267</v>
      </c>
      <c r="H412" s="252">
        <v>30</v>
      </c>
      <c r="I412" s="253"/>
      <c r="J412" s="254">
        <f>ROUND(I412*H412,2)</f>
        <v>0</v>
      </c>
      <c r="K412" s="255"/>
      <c r="L412" s="40"/>
      <c r="M412" s="256" t="s">
        <v>1</v>
      </c>
      <c r="N412" s="257" t="s">
        <v>40</v>
      </c>
      <c r="O412" s="90"/>
      <c r="P412" s="258">
        <f>O412*H412</f>
        <v>0</v>
      </c>
      <c r="Q412" s="258">
        <v>0</v>
      </c>
      <c r="R412" s="258">
        <f>Q412*H412</f>
        <v>0</v>
      </c>
      <c r="S412" s="258">
        <v>0</v>
      </c>
      <c r="T412" s="25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60" t="s">
        <v>233</v>
      </c>
      <c r="AT412" s="260" t="s">
        <v>193</v>
      </c>
      <c r="AU412" s="260" t="s">
        <v>84</v>
      </c>
      <c r="AY412" s="14" t="s">
        <v>190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4" t="s">
        <v>82</v>
      </c>
      <c r="BK412" s="150">
        <f>ROUND(I412*H412,2)</f>
        <v>0</v>
      </c>
      <c r="BL412" s="14" t="s">
        <v>233</v>
      </c>
      <c r="BM412" s="260" t="s">
        <v>1048</v>
      </c>
    </row>
    <row r="413" s="2" customFormat="1" ht="24.15" customHeight="1">
      <c r="A413" s="37"/>
      <c r="B413" s="38"/>
      <c r="C413" s="248" t="s">
        <v>1049</v>
      </c>
      <c r="D413" s="248" t="s">
        <v>193</v>
      </c>
      <c r="E413" s="249" t="s">
        <v>1050</v>
      </c>
      <c r="F413" s="250" t="s">
        <v>1051</v>
      </c>
      <c r="G413" s="251" t="s">
        <v>267</v>
      </c>
      <c r="H413" s="252">
        <v>58</v>
      </c>
      <c r="I413" s="253"/>
      <c r="J413" s="254">
        <f>ROUND(I413*H413,2)</f>
        <v>0</v>
      </c>
      <c r="K413" s="255"/>
      <c r="L413" s="40"/>
      <c r="M413" s="256" t="s">
        <v>1</v>
      </c>
      <c r="N413" s="257" t="s">
        <v>40</v>
      </c>
      <c r="O413" s="90"/>
      <c r="P413" s="258">
        <f>O413*H413</f>
        <v>0</v>
      </c>
      <c r="Q413" s="258">
        <v>0</v>
      </c>
      <c r="R413" s="258">
        <f>Q413*H413</f>
        <v>0</v>
      </c>
      <c r="S413" s="258">
        <v>0</v>
      </c>
      <c r="T413" s="25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60" t="s">
        <v>233</v>
      </c>
      <c r="AT413" s="260" t="s">
        <v>193</v>
      </c>
      <c r="AU413" s="260" t="s">
        <v>84</v>
      </c>
      <c r="AY413" s="14" t="s">
        <v>190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4" t="s">
        <v>82</v>
      </c>
      <c r="BK413" s="150">
        <f>ROUND(I413*H413,2)</f>
        <v>0</v>
      </c>
      <c r="BL413" s="14" t="s">
        <v>233</v>
      </c>
      <c r="BM413" s="260" t="s">
        <v>1052</v>
      </c>
    </row>
    <row r="414" s="2" customFormat="1" ht="24.15" customHeight="1">
      <c r="A414" s="37"/>
      <c r="B414" s="38"/>
      <c r="C414" s="248" t="s">
        <v>636</v>
      </c>
      <c r="D414" s="248" t="s">
        <v>193</v>
      </c>
      <c r="E414" s="249" t="s">
        <v>1053</v>
      </c>
      <c r="F414" s="250" t="s">
        <v>1054</v>
      </c>
      <c r="G414" s="251" t="s">
        <v>267</v>
      </c>
      <c r="H414" s="252">
        <v>30</v>
      </c>
      <c r="I414" s="253"/>
      <c r="J414" s="254">
        <f>ROUND(I414*H414,2)</f>
        <v>0</v>
      </c>
      <c r="K414" s="255"/>
      <c r="L414" s="40"/>
      <c r="M414" s="256" t="s">
        <v>1</v>
      </c>
      <c r="N414" s="257" t="s">
        <v>40</v>
      </c>
      <c r="O414" s="90"/>
      <c r="P414" s="258">
        <f>O414*H414</f>
        <v>0</v>
      </c>
      <c r="Q414" s="258">
        <v>0</v>
      </c>
      <c r="R414" s="258">
        <f>Q414*H414</f>
        <v>0</v>
      </c>
      <c r="S414" s="258">
        <v>0</v>
      </c>
      <c r="T414" s="25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60" t="s">
        <v>233</v>
      </c>
      <c r="AT414" s="260" t="s">
        <v>193</v>
      </c>
      <c r="AU414" s="260" t="s">
        <v>84</v>
      </c>
      <c r="AY414" s="14" t="s">
        <v>190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4" t="s">
        <v>82</v>
      </c>
      <c r="BK414" s="150">
        <f>ROUND(I414*H414,2)</f>
        <v>0</v>
      </c>
      <c r="BL414" s="14" t="s">
        <v>233</v>
      </c>
      <c r="BM414" s="260" t="s">
        <v>1055</v>
      </c>
    </row>
    <row r="415" s="2" customFormat="1" ht="24.15" customHeight="1">
      <c r="A415" s="37"/>
      <c r="B415" s="38"/>
      <c r="C415" s="248" t="s">
        <v>1056</v>
      </c>
      <c r="D415" s="248" t="s">
        <v>193</v>
      </c>
      <c r="E415" s="249" t="s">
        <v>1057</v>
      </c>
      <c r="F415" s="250" t="s">
        <v>1058</v>
      </c>
      <c r="G415" s="251" t="s">
        <v>267</v>
      </c>
      <c r="H415" s="252">
        <v>24</v>
      </c>
      <c r="I415" s="253"/>
      <c r="J415" s="254">
        <f>ROUND(I415*H415,2)</f>
        <v>0</v>
      </c>
      <c r="K415" s="255"/>
      <c r="L415" s="40"/>
      <c r="M415" s="256" t="s">
        <v>1</v>
      </c>
      <c r="N415" s="257" t="s">
        <v>40</v>
      </c>
      <c r="O415" s="90"/>
      <c r="P415" s="258">
        <f>O415*H415</f>
        <v>0</v>
      </c>
      <c r="Q415" s="258">
        <v>0</v>
      </c>
      <c r="R415" s="258">
        <f>Q415*H415</f>
        <v>0</v>
      </c>
      <c r="S415" s="258">
        <v>0</v>
      </c>
      <c r="T415" s="25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60" t="s">
        <v>233</v>
      </c>
      <c r="AT415" s="260" t="s">
        <v>193</v>
      </c>
      <c r="AU415" s="260" t="s">
        <v>84</v>
      </c>
      <c r="AY415" s="14" t="s">
        <v>190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4" t="s">
        <v>82</v>
      </c>
      <c r="BK415" s="150">
        <f>ROUND(I415*H415,2)</f>
        <v>0</v>
      </c>
      <c r="BL415" s="14" t="s">
        <v>233</v>
      </c>
      <c r="BM415" s="260" t="s">
        <v>1059</v>
      </c>
    </row>
    <row r="416" s="2" customFormat="1" ht="24.15" customHeight="1">
      <c r="A416" s="37"/>
      <c r="B416" s="38"/>
      <c r="C416" s="248" t="s">
        <v>639</v>
      </c>
      <c r="D416" s="248" t="s">
        <v>193</v>
      </c>
      <c r="E416" s="249" t="s">
        <v>1060</v>
      </c>
      <c r="F416" s="250" t="s">
        <v>1061</v>
      </c>
      <c r="G416" s="251" t="s">
        <v>267</v>
      </c>
      <c r="H416" s="252">
        <v>24</v>
      </c>
      <c r="I416" s="253"/>
      <c r="J416" s="254">
        <f>ROUND(I416*H416,2)</f>
        <v>0</v>
      </c>
      <c r="K416" s="255"/>
      <c r="L416" s="40"/>
      <c r="M416" s="256" t="s">
        <v>1</v>
      </c>
      <c r="N416" s="257" t="s">
        <v>40</v>
      </c>
      <c r="O416" s="90"/>
      <c r="P416" s="258">
        <f>O416*H416</f>
        <v>0</v>
      </c>
      <c r="Q416" s="258">
        <v>0</v>
      </c>
      <c r="R416" s="258">
        <f>Q416*H416</f>
        <v>0</v>
      </c>
      <c r="S416" s="258">
        <v>0</v>
      </c>
      <c r="T416" s="25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60" t="s">
        <v>233</v>
      </c>
      <c r="AT416" s="260" t="s">
        <v>193</v>
      </c>
      <c r="AU416" s="260" t="s">
        <v>84</v>
      </c>
      <c r="AY416" s="14" t="s">
        <v>190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4" t="s">
        <v>82</v>
      </c>
      <c r="BK416" s="150">
        <f>ROUND(I416*H416,2)</f>
        <v>0</v>
      </c>
      <c r="BL416" s="14" t="s">
        <v>233</v>
      </c>
      <c r="BM416" s="260" t="s">
        <v>1062</v>
      </c>
    </row>
    <row r="417" s="2" customFormat="1" ht="24.15" customHeight="1">
      <c r="A417" s="37"/>
      <c r="B417" s="38"/>
      <c r="C417" s="248" t="s">
        <v>1063</v>
      </c>
      <c r="D417" s="248" t="s">
        <v>193</v>
      </c>
      <c r="E417" s="249" t="s">
        <v>1064</v>
      </c>
      <c r="F417" s="250" t="s">
        <v>1065</v>
      </c>
      <c r="G417" s="251" t="s">
        <v>267</v>
      </c>
      <c r="H417" s="252">
        <v>3</v>
      </c>
      <c r="I417" s="253"/>
      <c r="J417" s="254">
        <f>ROUND(I417*H417,2)</f>
        <v>0</v>
      </c>
      <c r="K417" s="255"/>
      <c r="L417" s="40"/>
      <c r="M417" s="256" t="s">
        <v>1</v>
      </c>
      <c r="N417" s="257" t="s">
        <v>40</v>
      </c>
      <c r="O417" s="90"/>
      <c r="P417" s="258">
        <f>O417*H417</f>
        <v>0</v>
      </c>
      <c r="Q417" s="258">
        <v>0</v>
      </c>
      <c r="R417" s="258">
        <f>Q417*H417</f>
        <v>0</v>
      </c>
      <c r="S417" s="258">
        <v>0</v>
      </c>
      <c r="T417" s="25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60" t="s">
        <v>233</v>
      </c>
      <c r="AT417" s="260" t="s">
        <v>193</v>
      </c>
      <c r="AU417" s="260" t="s">
        <v>84</v>
      </c>
      <c r="AY417" s="14" t="s">
        <v>190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4" t="s">
        <v>82</v>
      </c>
      <c r="BK417" s="150">
        <f>ROUND(I417*H417,2)</f>
        <v>0</v>
      </c>
      <c r="BL417" s="14" t="s">
        <v>233</v>
      </c>
      <c r="BM417" s="260" t="s">
        <v>1066</v>
      </c>
    </row>
    <row r="418" s="2" customFormat="1" ht="24.15" customHeight="1">
      <c r="A418" s="37"/>
      <c r="B418" s="38"/>
      <c r="C418" s="248" t="s">
        <v>643</v>
      </c>
      <c r="D418" s="248" t="s">
        <v>193</v>
      </c>
      <c r="E418" s="249" t="s">
        <v>1067</v>
      </c>
      <c r="F418" s="250" t="s">
        <v>1068</v>
      </c>
      <c r="G418" s="251" t="s">
        <v>196</v>
      </c>
      <c r="H418" s="252">
        <v>3</v>
      </c>
      <c r="I418" s="253"/>
      <c r="J418" s="254">
        <f>ROUND(I418*H418,2)</f>
        <v>0</v>
      </c>
      <c r="K418" s="255"/>
      <c r="L418" s="40"/>
      <c r="M418" s="256" t="s">
        <v>1</v>
      </c>
      <c r="N418" s="257" t="s">
        <v>40</v>
      </c>
      <c r="O418" s="90"/>
      <c r="P418" s="258">
        <f>O418*H418</f>
        <v>0</v>
      </c>
      <c r="Q418" s="258">
        <v>0</v>
      </c>
      <c r="R418" s="258">
        <f>Q418*H418</f>
        <v>0</v>
      </c>
      <c r="S418" s="258">
        <v>0</v>
      </c>
      <c r="T418" s="25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60" t="s">
        <v>233</v>
      </c>
      <c r="AT418" s="260" t="s">
        <v>193</v>
      </c>
      <c r="AU418" s="260" t="s">
        <v>84</v>
      </c>
      <c r="AY418" s="14" t="s">
        <v>190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4" t="s">
        <v>82</v>
      </c>
      <c r="BK418" s="150">
        <f>ROUND(I418*H418,2)</f>
        <v>0</v>
      </c>
      <c r="BL418" s="14" t="s">
        <v>233</v>
      </c>
      <c r="BM418" s="260" t="s">
        <v>1069</v>
      </c>
    </row>
    <row r="419" s="12" customFormat="1" ht="22.8" customHeight="1">
      <c r="A419" s="12"/>
      <c r="B419" s="232"/>
      <c r="C419" s="233"/>
      <c r="D419" s="234" t="s">
        <v>74</v>
      </c>
      <c r="E419" s="246" t="s">
        <v>1070</v>
      </c>
      <c r="F419" s="246" t="s">
        <v>1071</v>
      </c>
      <c r="G419" s="233"/>
      <c r="H419" s="233"/>
      <c r="I419" s="236"/>
      <c r="J419" s="247">
        <f>BK419</f>
        <v>0</v>
      </c>
      <c r="K419" s="233"/>
      <c r="L419" s="238"/>
      <c r="M419" s="239"/>
      <c r="N419" s="240"/>
      <c r="O419" s="240"/>
      <c r="P419" s="241">
        <f>SUM(P420:P425)</f>
        <v>0</v>
      </c>
      <c r="Q419" s="240"/>
      <c r="R419" s="241">
        <f>SUM(R420:R425)</f>
        <v>0</v>
      </c>
      <c r="S419" s="240"/>
      <c r="T419" s="242">
        <f>SUM(T420:T425)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43" t="s">
        <v>84</v>
      </c>
      <c r="AT419" s="244" t="s">
        <v>74</v>
      </c>
      <c r="AU419" s="244" t="s">
        <v>82</v>
      </c>
      <c r="AY419" s="243" t="s">
        <v>190</v>
      </c>
      <c r="BK419" s="245">
        <f>SUM(BK420:BK425)</f>
        <v>0</v>
      </c>
    </row>
    <row r="420" s="2" customFormat="1" ht="16.5" customHeight="1">
      <c r="A420" s="37"/>
      <c r="B420" s="38"/>
      <c r="C420" s="248" t="s">
        <v>1072</v>
      </c>
      <c r="D420" s="248" t="s">
        <v>193</v>
      </c>
      <c r="E420" s="249" t="s">
        <v>1073</v>
      </c>
      <c r="F420" s="250" t="s">
        <v>1074</v>
      </c>
      <c r="G420" s="251" t="s">
        <v>202</v>
      </c>
      <c r="H420" s="252">
        <v>55</v>
      </c>
      <c r="I420" s="253"/>
      <c r="J420" s="254">
        <f>ROUND(I420*H420,2)</f>
        <v>0</v>
      </c>
      <c r="K420" s="255"/>
      <c r="L420" s="40"/>
      <c r="M420" s="256" t="s">
        <v>1</v>
      </c>
      <c r="N420" s="257" t="s">
        <v>40</v>
      </c>
      <c r="O420" s="90"/>
      <c r="P420" s="258">
        <f>O420*H420</f>
        <v>0</v>
      </c>
      <c r="Q420" s="258">
        <v>0</v>
      </c>
      <c r="R420" s="258">
        <f>Q420*H420</f>
        <v>0</v>
      </c>
      <c r="S420" s="258">
        <v>0</v>
      </c>
      <c r="T420" s="25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60" t="s">
        <v>233</v>
      </c>
      <c r="AT420" s="260" t="s">
        <v>193</v>
      </c>
      <c r="AU420" s="260" t="s">
        <v>84</v>
      </c>
      <c r="AY420" s="14" t="s">
        <v>190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4" t="s">
        <v>82</v>
      </c>
      <c r="BK420" s="150">
        <f>ROUND(I420*H420,2)</f>
        <v>0</v>
      </c>
      <c r="BL420" s="14" t="s">
        <v>233</v>
      </c>
      <c r="BM420" s="260" t="s">
        <v>1075</v>
      </c>
    </row>
    <row r="421" s="2" customFormat="1" ht="24.15" customHeight="1">
      <c r="A421" s="37"/>
      <c r="B421" s="38"/>
      <c r="C421" s="248" t="s">
        <v>646</v>
      </c>
      <c r="D421" s="248" t="s">
        <v>193</v>
      </c>
      <c r="E421" s="249" t="s">
        <v>1076</v>
      </c>
      <c r="F421" s="250" t="s">
        <v>1077</v>
      </c>
      <c r="G421" s="251" t="s">
        <v>202</v>
      </c>
      <c r="H421" s="252">
        <v>55</v>
      </c>
      <c r="I421" s="253"/>
      <c r="J421" s="254">
        <f>ROUND(I421*H421,2)</f>
        <v>0</v>
      </c>
      <c r="K421" s="255"/>
      <c r="L421" s="40"/>
      <c r="M421" s="256" t="s">
        <v>1</v>
      </c>
      <c r="N421" s="257" t="s">
        <v>40</v>
      </c>
      <c r="O421" s="90"/>
      <c r="P421" s="258">
        <f>O421*H421</f>
        <v>0</v>
      </c>
      <c r="Q421" s="258">
        <v>0</v>
      </c>
      <c r="R421" s="258">
        <f>Q421*H421</f>
        <v>0</v>
      </c>
      <c r="S421" s="258">
        <v>0</v>
      </c>
      <c r="T421" s="25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60" t="s">
        <v>233</v>
      </c>
      <c r="AT421" s="260" t="s">
        <v>193</v>
      </c>
      <c r="AU421" s="260" t="s">
        <v>84</v>
      </c>
      <c r="AY421" s="14" t="s">
        <v>190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4" t="s">
        <v>82</v>
      </c>
      <c r="BK421" s="150">
        <f>ROUND(I421*H421,2)</f>
        <v>0</v>
      </c>
      <c r="BL421" s="14" t="s">
        <v>233</v>
      </c>
      <c r="BM421" s="260" t="s">
        <v>1078</v>
      </c>
    </row>
    <row r="422" s="2" customFormat="1" ht="16.5" customHeight="1">
      <c r="A422" s="37"/>
      <c r="B422" s="38"/>
      <c r="C422" s="248" t="s">
        <v>1079</v>
      </c>
      <c r="D422" s="248" t="s">
        <v>193</v>
      </c>
      <c r="E422" s="249" t="s">
        <v>1080</v>
      </c>
      <c r="F422" s="250" t="s">
        <v>1081</v>
      </c>
      <c r="G422" s="251" t="s">
        <v>202</v>
      </c>
      <c r="H422" s="252">
        <v>30</v>
      </c>
      <c r="I422" s="253"/>
      <c r="J422" s="254">
        <f>ROUND(I422*H422,2)</f>
        <v>0</v>
      </c>
      <c r="K422" s="255"/>
      <c r="L422" s="40"/>
      <c r="M422" s="256" t="s">
        <v>1</v>
      </c>
      <c r="N422" s="257" t="s">
        <v>40</v>
      </c>
      <c r="O422" s="90"/>
      <c r="P422" s="258">
        <f>O422*H422</f>
        <v>0</v>
      </c>
      <c r="Q422" s="258">
        <v>0</v>
      </c>
      <c r="R422" s="258">
        <f>Q422*H422</f>
        <v>0</v>
      </c>
      <c r="S422" s="258">
        <v>0</v>
      </c>
      <c r="T422" s="25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60" t="s">
        <v>233</v>
      </c>
      <c r="AT422" s="260" t="s">
        <v>193</v>
      </c>
      <c r="AU422" s="260" t="s">
        <v>84</v>
      </c>
      <c r="AY422" s="14" t="s">
        <v>190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4" t="s">
        <v>82</v>
      </c>
      <c r="BK422" s="150">
        <f>ROUND(I422*H422,2)</f>
        <v>0</v>
      </c>
      <c r="BL422" s="14" t="s">
        <v>233</v>
      </c>
      <c r="BM422" s="260" t="s">
        <v>1082</v>
      </c>
    </row>
    <row r="423" s="2" customFormat="1" ht="16.5" customHeight="1">
      <c r="A423" s="37"/>
      <c r="B423" s="38"/>
      <c r="C423" s="261" t="s">
        <v>650</v>
      </c>
      <c r="D423" s="261" t="s">
        <v>218</v>
      </c>
      <c r="E423" s="262" t="s">
        <v>1083</v>
      </c>
      <c r="F423" s="263" t="s">
        <v>1084</v>
      </c>
      <c r="G423" s="264" t="s">
        <v>202</v>
      </c>
      <c r="H423" s="265">
        <v>31.5</v>
      </c>
      <c r="I423" s="266"/>
      <c r="J423" s="267">
        <f>ROUND(I423*H423,2)</f>
        <v>0</v>
      </c>
      <c r="K423" s="268"/>
      <c r="L423" s="269"/>
      <c r="M423" s="270" t="s">
        <v>1</v>
      </c>
      <c r="N423" s="271" t="s">
        <v>40</v>
      </c>
      <c r="O423" s="90"/>
      <c r="P423" s="258">
        <f>O423*H423</f>
        <v>0</v>
      </c>
      <c r="Q423" s="258">
        <v>0</v>
      </c>
      <c r="R423" s="258">
        <f>Q423*H423</f>
        <v>0</v>
      </c>
      <c r="S423" s="258">
        <v>0</v>
      </c>
      <c r="T423" s="25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60" t="s">
        <v>268</v>
      </c>
      <c r="AT423" s="260" t="s">
        <v>218</v>
      </c>
      <c r="AU423" s="260" t="s">
        <v>84</v>
      </c>
      <c r="AY423" s="14" t="s">
        <v>190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4" t="s">
        <v>82</v>
      </c>
      <c r="BK423" s="150">
        <f>ROUND(I423*H423,2)</f>
        <v>0</v>
      </c>
      <c r="BL423" s="14" t="s">
        <v>233</v>
      </c>
      <c r="BM423" s="260" t="s">
        <v>1085</v>
      </c>
    </row>
    <row r="424" s="2" customFormat="1" ht="24.15" customHeight="1">
      <c r="A424" s="37"/>
      <c r="B424" s="38"/>
      <c r="C424" s="248" t="s">
        <v>1086</v>
      </c>
      <c r="D424" s="248" t="s">
        <v>193</v>
      </c>
      <c r="E424" s="249" t="s">
        <v>1087</v>
      </c>
      <c r="F424" s="250" t="s">
        <v>1088</v>
      </c>
      <c r="G424" s="251" t="s">
        <v>202</v>
      </c>
      <c r="H424" s="252">
        <v>55</v>
      </c>
      <c r="I424" s="253"/>
      <c r="J424" s="254">
        <f>ROUND(I424*H424,2)</f>
        <v>0</v>
      </c>
      <c r="K424" s="255"/>
      <c r="L424" s="40"/>
      <c r="M424" s="256" t="s">
        <v>1</v>
      </c>
      <c r="N424" s="257" t="s">
        <v>40</v>
      </c>
      <c r="O424" s="90"/>
      <c r="P424" s="258">
        <f>O424*H424</f>
        <v>0</v>
      </c>
      <c r="Q424" s="258">
        <v>0</v>
      </c>
      <c r="R424" s="258">
        <f>Q424*H424</f>
        <v>0</v>
      </c>
      <c r="S424" s="258">
        <v>0</v>
      </c>
      <c r="T424" s="25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60" t="s">
        <v>233</v>
      </c>
      <c r="AT424" s="260" t="s">
        <v>193</v>
      </c>
      <c r="AU424" s="260" t="s">
        <v>84</v>
      </c>
      <c r="AY424" s="14" t="s">
        <v>190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4" t="s">
        <v>82</v>
      </c>
      <c r="BK424" s="150">
        <f>ROUND(I424*H424,2)</f>
        <v>0</v>
      </c>
      <c r="BL424" s="14" t="s">
        <v>233</v>
      </c>
      <c r="BM424" s="260" t="s">
        <v>1089</v>
      </c>
    </row>
    <row r="425" s="2" customFormat="1" ht="33" customHeight="1">
      <c r="A425" s="37"/>
      <c r="B425" s="38"/>
      <c r="C425" s="248" t="s">
        <v>653</v>
      </c>
      <c r="D425" s="248" t="s">
        <v>193</v>
      </c>
      <c r="E425" s="249" t="s">
        <v>1090</v>
      </c>
      <c r="F425" s="250" t="s">
        <v>1091</v>
      </c>
      <c r="G425" s="251" t="s">
        <v>202</v>
      </c>
      <c r="H425" s="252">
        <v>55</v>
      </c>
      <c r="I425" s="253"/>
      <c r="J425" s="254">
        <f>ROUND(I425*H425,2)</f>
        <v>0</v>
      </c>
      <c r="K425" s="255"/>
      <c r="L425" s="40"/>
      <c r="M425" s="256" t="s">
        <v>1</v>
      </c>
      <c r="N425" s="257" t="s">
        <v>40</v>
      </c>
      <c r="O425" s="90"/>
      <c r="P425" s="258">
        <f>O425*H425</f>
        <v>0</v>
      </c>
      <c r="Q425" s="258">
        <v>0</v>
      </c>
      <c r="R425" s="258">
        <f>Q425*H425</f>
        <v>0</v>
      </c>
      <c r="S425" s="258">
        <v>0</v>
      </c>
      <c r="T425" s="25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60" t="s">
        <v>233</v>
      </c>
      <c r="AT425" s="260" t="s">
        <v>193</v>
      </c>
      <c r="AU425" s="260" t="s">
        <v>84</v>
      </c>
      <c r="AY425" s="14" t="s">
        <v>190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4" t="s">
        <v>82</v>
      </c>
      <c r="BK425" s="150">
        <f>ROUND(I425*H425,2)</f>
        <v>0</v>
      </c>
      <c r="BL425" s="14" t="s">
        <v>233</v>
      </c>
      <c r="BM425" s="260" t="s">
        <v>1092</v>
      </c>
    </row>
    <row r="426" s="12" customFormat="1" ht="25.92" customHeight="1">
      <c r="A426" s="12"/>
      <c r="B426" s="232"/>
      <c r="C426" s="233"/>
      <c r="D426" s="234" t="s">
        <v>74</v>
      </c>
      <c r="E426" s="235" t="s">
        <v>218</v>
      </c>
      <c r="F426" s="235" t="s">
        <v>1093</v>
      </c>
      <c r="G426" s="233"/>
      <c r="H426" s="233"/>
      <c r="I426" s="236"/>
      <c r="J426" s="237">
        <f>BK426</f>
        <v>0</v>
      </c>
      <c r="K426" s="233"/>
      <c r="L426" s="238"/>
      <c r="M426" s="239"/>
      <c r="N426" s="240"/>
      <c r="O426" s="240"/>
      <c r="P426" s="241">
        <f>P427+P448</f>
        <v>0</v>
      </c>
      <c r="Q426" s="240"/>
      <c r="R426" s="241">
        <f>R427+R448</f>
        <v>0</v>
      </c>
      <c r="S426" s="240"/>
      <c r="T426" s="242">
        <f>T427+T448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43" t="s">
        <v>191</v>
      </c>
      <c r="AT426" s="244" t="s">
        <v>74</v>
      </c>
      <c r="AU426" s="244" t="s">
        <v>75</v>
      </c>
      <c r="AY426" s="243" t="s">
        <v>190</v>
      </c>
      <c r="BK426" s="245">
        <f>BK427+BK448</f>
        <v>0</v>
      </c>
    </row>
    <row r="427" s="12" customFormat="1" ht="22.8" customHeight="1">
      <c r="A427" s="12"/>
      <c r="B427" s="232"/>
      <c r="C427" s="233"/>
      <c r="D427" s="234" t="s">
        <v>74</v>
      </c>
      <c r="E427" s="246" t="s">
        <v>1094</v>
      </c>
      <c r="F427" s="246" t="s">
        <v>1095</v>
      </c>
      <c r="G427" s="233"/>
      <c r="H427" s="233"/>
      <c r="I427" s="236"/>
      <c r="J427" s="247">
        <f>BK427</f>
        <v>0</v>
      </c>
      <c r="K427" s="233"/>
      <c r="L427" s="238"/>
      <c r="M427" s="239"/>
      <c r="N427" s="240"/>
      <c r="O427" s="240"/>
      <c r="P427" s="241">
        <f>SUM(P428:P447)</f>
        <v>0</v>
      </c>
      <c r="Q427" s="240"/>
      <c r="R427" s="241">
        <f>SUM(R428:R447)</f>
        <v>0</v>
      </c>
      <c r="S427" s="240"/>
      <c r="T427" s="242">
        <f>SUM(T428:T447)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43" t="s">
        <v>191</v>
      </c>
      <c r="AT427" s="244" t="s">
        <v>74</v>
      </c>
      <c r="AU427" s="244" t="s">
        <v>82</v>
      </c>
      <c r="AY427" s="243" t="s">
        <v>190</v>
      </c>
      <c r="BK427" s="245">
        <f>SUM(BK428:BK447)</f>
        <v>0</v>
      </c>
    </row>
    <row r="428" s="2" customFormat="1" ht="24.15" customHeight="1">
      <c r="A428" s="37"/>
      <c r="B428" s="38"/>
      <c r="C428" s="248" t="s">
        <v>1096</v>
      </c>
      <c r="D428" s="248" t="s">
        <v>193</v>
      </c>
      <c r="E428" s="249" t="s">
        <v>1097</v>
      </c>
      <c r="F428" s="250" t="s">
        <v>1098</v>
      </c>
      <c r="G428" s="251" t="s">
        <v>196</v>
      </c>
      <c r="H428" s="252">
        <v>12</v>
      </c>
      <c r="I428" s="253"/>
      <c r="J428" s="254">
        <f>ROUND(I428*H428,2)</f>
        <v>0</v>
      </c>
      <c r="K428" s="255"/>
      <c r="L428" s="40"/>
      <c r="M428" s="256" t="s">
        <v>1</v>
      </c>
      <c r="N428" s="257" t="s">
        <v>40</v>
      </c>
      <c r="O428" s="90"/>
      <c r="P428" s="258">
        <f>O428*H428</f>
        <v>0</v>
      </c>
      <c r="Q428" s="258">
        <v>0</v>
      </c>
      <c r="R428" s="258">
        <f>Q428*H428</f>
        <v>0</v>
      </c>
      <c r="S428" s="258">
        <v>0</v>
      </c>
      <c r="T428" s="25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60" t="s">
        <v>326</v>
      </c>
      <c r="AT428" s="260" t="s">
        <v>193</v>
      </c>
      <c r="AU428" s="260" t="s">
        <v>84</v>
      </c>
      <c r="AY428" s="14" t="s">
        <v>190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4" t="s">
        <v>82</v>
      </c>
      <c r="BK428" s="150">
        <f>ROUND(I428*H428,2)</f>
        <v>0</v>
      </c>
      <c r="BL428" s="14" t="s">
        <v>326</v>
      </c>
      <c r="BM428" s="260" t="s">
        <v>1099</v>
      </c>
    </row>
    <row r="429" s="2" customFormat="1" ht="24.15" customHeight="1">
      <c r="A429" s="37"/>
      <c r="B429" s="38"/>
      <c r="C429" s="248" t="s">
        <v>657</v>
      </c>
      <c r="D429" s="248" t="s">
        <v>193</v>
      </c>
      <c r="E429" s="249" t="s">
        <v>1100</v>
      </c>
      <c r="F429" s="250" t="s">
        <v>1101</v>
      </c>
      <c r="G429" s="251" t="s">
        <v>196</v>
      </c>
      <c r="H429" s="252">
        <v>8</v>
      </c>
      <c r="I429" s="253"/>
      <c r="J429" s="254">
        <f>ROUND(I429*H429,2)</f>
        <v>0</v>
      </c>
      <c r="K429" s="255"/>
      <c r="L429" s="40"/>
      <c r="M429" s="256" t="s">
        <v>1</v>
      </c>
      <c r="N429" s="257" t="s">
        <v>40</v>
      </c>
      <c r="O429" s="90"/>
      <c r="P429" s="258">
        <f>O429*H429</f>
        <v>0</v>
      </c>
      <c r="Q429" s="258">
        <v>0</v>
      </c>
      <c r="R429" s="258">
        <f>Q429*H429</f>
        <v>0</v>
      </c>
      <c r="S429" s="258">
        <v>0</v>
      </c>
      <c r="T429" s="25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60" t="s">
        <v>326</v>
      </c>
      <c r="AT429" s="260" t="s">
        <v>193</v>
      </c>
      <c r="AU429" s="260" t="s">
        <v>84</v>
      </c>
      <c r="AY429" s="14" t="s">
        <v>190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4" t="s">
        <v>82</v>
      </c>
      <c r="BK429" s="150">
        <f>ROUND(I429*H429,2)</f>
        <v>0</v>
      </c>
      <c r="BL429" s="14" t="s">
        <v>326</v>
      </c>
      <c r="BM429" s="260" t="s">
        <v>1102</v>
      </c>
    </row>
    <row r="430" s="2" customFormat="1" ht="24.15" customHeight="1">
      <c r="A430" s="37"/>
      <c r="B430" s="38"/>
      <c r="C430" s="248" t="s">
        <v>1103</v>
      </c>
      <c r="D430" s="248" t="s">
        <v>193</v>
      </c>
      <c r="E430" s="249" t="s">
        <v>1104</v>
      </c>
      <c r="F430" s="250" t="s">
        <v>1105</v>
      </c>
      <c r="G430" s="251" t="s">
        <v>196</v>
      </c>
      <c r="H430" s="252">
        <v>8</v>
      </c>
      <c r="I430" s="253"/>
      <c r="J430" s="254">
        <f>ROUND(I430*H430,2)</f>
        <v>0</v>
      </c>
      <c r="K430" s="255"/>
      <c r="L430" s="40"/>
      <c r="M430" s="256" t="s">
        <v>1</v>
      </c>
      <c r="N430" s="257" t="s">
        <v>40</v>
      </c>
      <c r="O430" s="90"/>
      <c r="P430" s="258">
        <f>O430*H430</f>
        <v>0</v>
      </c>
      <c r="Q430" s="258">
        <v>0</v>
      </c>
      <c r="R430" s="258">
        <f>Q430*H430</f>
        <v>0</v>
      </c>
      <c r="S430" s="258">
        <v>0</v>
      </c>
      <c r="T430" s="25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60" t="s">
        <v>326</v>
      </c>
      <c r="AT430" s="260" t="s">
        <v>193</v>
      </c>
      <c r="AU430" s="260" t="s">
        <v>84</v>
      </c>
      <c r="AY430" s="14" t="s">
        <v>190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4" t="s">
        <v>82</v>
      </c>
      <c r="BK430" s="150">
        <f>ROUND(I430*H430,2)</f>
        <v>0</v>
      </c>
      <c r="BL430" s="14" t="s">
        <v>326</v>
      </c>
      <c r="BM430" s="260" t="s">
        <v>1106</v>
      </c>
    </row>
    <row r="431" s="2" customFormat="1" ht="24.15" customHeight="1">
      <c r="A431" s="37"/>
      <c r="B431" s="38"/>
      <c r="C431" s="248" t="s">
        <v>660</v>
      </c>
      <c r="D431" s="248" t="s">
        <v>193</v>
      </c>
      <c r="E431" s="249" t="s">
        <v>477</v>
      </c>
      <c r="F431" s="250" t="s">
        <v>478</v>
      </c>
      <c r="G431" s="251" t="s">
        <v>196</v>
      </c>
      <c r="H431" s="252">
        <v>6</v>
      </c>
      <c r="I431" s="253"/>
      <c r="J431" s="254">
        <f>ROUND(I431*H431,2)</f>
        <v>0</v>
      </c>
      <c r="K431" s="255"/>
      <c r="L431" s="40"/>
      <c r="M431" s="256" t="s">
        <v>1</v>
      </c>
      <c r="N431" s="257" t="s">
        <v>40</v>
      </c>
      <c r="O431" s="90"/>
      <c r="P431" s="258">
        <f>O431*H431</f>
        <v>0</v>
      </c>
      <c r="Q431" s="258">
        <v>0</v>
      </c>
      <c r="R431" s="258">
        <f>Q431*H431</f>
        <v>0</v>
      </c>
      <c r="S431" s="258">
        <v>0</v>
      </c>
      <c r="T431" s="25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60" t="s">
        <v>326</v>
      </c>
      <c r="AT431" s="260" t="s">
        <v>193</v>
      </c>
      <c r="AU431" s="260" t="s">
        <v>84</v>
      </c>
      <c r="AY431" s="14" t="s">
        <v>190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4" t="s">
        <v>82</v>
      </c>
      <c r="BK431" s="150">
        <f>ROUND(I431*H431,2)</f>
        <v>0</v>
      </c>
      <c r="BL431" s="14" t="s">
        <v>326</v>
      </c>
      <c r="BM431" s="260" t="s">
        <v>1107</v>
      </c>
    </row>
    <row r="432" s="2" customFormat="1" ht="24.15" customHeight="1">
      <c r="A432" s="37"/>
      <c r="B432" s="38"/>
      <c r="C432" s="248" t="s">
        <v>1108</v>
      </c>
      <c r="D432" s="248" t="s">
        <v>193</v>
      </c>
      <c r="E432" s="249" t="s">
        <v>1109</v>
      </c>
      <c r="F432" s="250" t="s">
        <v>1110</v>
      </c>
      <c r="G432" s="251" t="s">
        <v>196</v>
      </c>
      <c r="H432" s="252">
        <v>14</v>
      </c>
      <c r="I432" s="253"/>
      <c r="J432" s="254">
        <f>ROUND(I432*H432,2)</f>
        <v>0</v>
      </c>
      <c r="K432" s="255"/>
      <c r="L432" s="40"/>
      <c r="M432" s="256" t="s">
        <v>1</v>
      </c>
      <c r="N432" s="257" t="s">
        <v>40</v>
      </c>
      <c r="O432" s="90"/>
      <c r="P432" s="258">
        <f>O432*H432</f>
        <v>0</v>
      </c>
      <c r="Q432" s="258">
        <v>0</v>
      </c>
      <c r="R432" s="258">
        <f>Q432*H432</f>
        <v>0</v>
      </c>
      <c r="S432" s="258">
        <v>0</v>
      </c>
      <c r="T432" s="25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60" t="s">
        <v>326</v>
      </c>
      <c r="AT432" s="260" t="s">
        <v>193</v>
      </c>
      <c r="AU432" s="260" t="s">
        <v>84</v>
      </c>
      <c r="AY432" s="14" t="s">
        <v>190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4" t="s">
        <v>82</v>
      </c>
      <c r="BK432" s="150">
        <f>ROUND(I432*H432,2)</f>
        <v>0</v>
      </c>
      <c r="BL432" s="14" t="s">
        <v>326</v>
      </c>
      <c r="BM432" s="260" t="s">
        <v>1111</v>
      </c>
    </row>
    <row r="433" s="2" customFormat="1" ht="24.15" customHeight="1">
      <c r="A433" s="37"/>
      <c r="B433" s="38"/>
      <c r="C433" s="261" t="s">
        <v>664</v>
      </c>
      <c r="D433" s="261" t="s">
        <v>218</v>
      </c>
      <c r="E433" s="262" t="s">
        <v>1112</v>
      </c>
      <c r="F433" s="263" t="s">
        <v>1113</v>
      </c>
      <c r="G433" s="264" t="s">
        <v>196</v>
      </c>
      <c r="H433" s="265">
        <v>10</v>
      </c>
      <c r="I433" s="266"/>
      <c r="J433" s="267">
        <f>ROUND(I433*H433,2)</f>
        <v>0</v>
      </c>
      <c r="K433" s="268"/>
      <c r="L433" s="269"/>
      <c r="M433" s="270" t="s">
        <v>1</v>
      </c>
      <c r="N433" s="271" t="s">
        <v>40</v>
      </c>
      <c r="O433" s="90"/>
      <c r="P433" s="258">
        <f>O433*H433</f>
        <v>0</v>
      </c>
      <c r="Q433" s="258">
        <v>0</v>
      </c>
      <c r="R433" s="258">
        <f>Q433*H433</f>
        <v>0</v>
      </c>
      <c r="S433" s="258">
        <v>0</v>
      </c>
      <c r="T433" s="25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60" t="s">
        <v>667</v>
      </c>
      <c r="AT433" s="260" t="s">
        <v>218</v>
      </c>
      <c r="AU433" s="260" t="s">
        <v>84</v>
      </c>
      <c r="AY433" s="14" t="s">
        <v>190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4" t="s">
        <v>82</v>
      </c>
      <c r="BK433" s="150">
        <f>ROUND(I433*H433,2)</f>
        <v>0</v>
      </c>
      <c r="BL433" s="14" t="s">
        <v>326</v>
      </c>
      <c r="BM433" s="260" t="s">
        <v>1114</v>
      </c>
    </row>
    <row r="434" s="2" customFormat="1" ht="24.15" customHeight="1">
      <c r="A434" s="37"/>
      <c r="B434" s="38"/>
      <c r="C434" s="261" t="s">
        <v>1115</v>
      </c>
      <c r="D434" s="261" t="s">
        <v>218</v>
      </c>
      <c r="E434" s="262" t="s">
        <v>438</v>
      </c>
      <c r="F434" s="263" t="s">
        <v>439</v>
      </c>
      <c r="G434" s="264" t="s">
        <v>196</v>
      </c>
      <c r="H434" s="265">
        <v>6</v>
      </c>
      <c r="I434" s="266"/>
      <c r="J434" s="267">
        <f>ROUND(I434*H434,2)</f>
        <v>0</v>
      </c>
      <c r="K434" s="268"/>
      <c r="L434" s="269"/>
      <c r="M434" s="270" t="s">
        <v>1</v>
      </c>
      <c r="N434" s="271" t="s">
        <v>40</v>
      </c>
      <c r="O434" s="90"/>
      <c r="P434" s="258">
        <f>O434*H434</f>
        <v>0</v>
      </c>
      <c r="Q434" s="258">
        <v>0</v>
      </c>
      <c r="R434" s="258">
        <f>Q434*H434</f>
        <v>0</v>
      </c>
      <c r="S434" s="258">
        <v>0</v>
      </c>
      <c r="T434" s="25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60" t="s">
        <v>667</v>
      </c>
      <c r="AT434" s="260" t="s">
        <v>218</v>
      </c>
      <c r="AU434" s="260" t="s">
        <v>84</v>
      </c>
      <c r="AY434" s="14" t="s">
        <v>190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4" t="s">
        <v>82</v>
      </c>
      <c r="BK434" s="150">
        <f>ROUND(I434*H434,2)</f>
        <v>0</v>
      </c>
      <c r="BL434" s="14" t="s">
        <v>326</v>
      </c>
      <c r="BM434" s="260" t="s">
        <v>1116</v>
      </c>
    </row>
    <row r="435" s="2" customFormat="1" ht="24.15" customHeight="1">
      <c r="A435" s="37"/>
      <c r="B435" s="38"/>
      <c r="C435" s="261" t="s">
        <v>667</v>
      </c>
      <c r="D435" s="261" t="s">
        <v>218</v>
      </c>
      <c r="E435" s="262" t="s">
        <v>1117</v>
      </c>
      <c r="F435" s="263" t="s">
        <v>1118</v>
      </c>
      <c r="G435" s="264" t="s">
        <v>196</v>
      </c>
      <c r="H435" s="265">
        <v>8</v>
      </c>
      <c r="I435" s="266"/>
      <c r="J435" s="267">
        <f>ROUND(I435*H435,2)</f>
        <v>0</v>
      </c>
      <c r="K435" s="268"/>
      <c r="L435" s="269"/>
      <c r="M435" s="270" t="s">
        <v>1</v>
      </c>
      <c r="N435" s="271" t="s">
        <v>40</v>
      </c>
      <c r="O435" s="90"/>
      <c r="P435" s="258">
        <f>O435*H435</f>
        <v>0</v>
      </c>
      <c r="Q435" s="258">
        <v>0</v>
      </c>
      <c r="R435" s="258">
        <f>Q435*H435</f>
        <v>0</v>
      </c>
      <c r="S435" s="258">
        <v>0</v>
      </c>
      <c r="T435" s="25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60" t="s">
        <v>667</v>
      </c>
      <c r="AT435" s="260" t="s">
        <v>218</v>
      </c>
      <c r="AU435" s="260" t="s">
        <v>84</v>
      </c>
      <c r="AY435" s="14" t="s">
        <v>190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4" t="s">
        <v>82</v>
      </c>
      <c r="BK435" s="150">
        <f>ROUND(I435*H435,2)</f>
        <v>0</v>
      </c>
      <c r="BL435" s="14" t="s">
        <v>326</v>
      </c>
      <c r="BM435" s="260" t="s">
        <v>1119</v>
      </c>
    </row>
    <row r="436" s="2" customFormat="1" ht="24.15" customHeight="1">
      <c r="A436" s="37"/>
      <c r="B436" s="38"/>
      <c r="C436" s="261" t="s">
        <v>1120</v>
      </c>
      <c r="D436" s="261" t="s">
        <v>218</v>
      </c>
      <c r="E436" s="262" t="s">
        <v>441</v>
      </c>
      <c r="F436" s="263" t="s">
        <v>442</v>
      </c>
      <c r="G436" s="264" t="s">
        <v>196</v>
      </c>
      <c r="H436" s="265">
        <v>12</v>
      </c>
      <c r="I436" s="266"/>
      <c r="J436" s="267">
        <f>ROUND(I436*H436,2)</f>
        <v>0</v>
      </c>
      <c r="K436" s="268"/>
      <c r="L436" s="269"/>
      <c r="M436" s="270" t="s">
        <v>1</v>
      </c>
      <c r="N436" s="271" t="s">
        <v>40</v>
      </c>
      <c r="O436" s="90"/>
      <c r="P436" s="258">
        <f>O436*H436</f>
        <v>0</v>
      </c>
      <c r="Q436" s="258">
        <v>0</v>
      </c>
      <c r="R436" s="258">
        <f>Q436*H436</f>
        <v>0</v>
      </c>
      <c r="S436" s="258">
        <v>0</v>
      </c>
      <c r="T436" s="25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60" t="s">
        <v>667</v>
      </c>
      <c r="AT436" s="260" t="s">
        <v>218</v>
      </c>
      <c r="AU436" s="260" t="s">
        <v>84</v>
      </c>
      <c r="AY436" s="14" t="s">
        <v>190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4" t="s">
        <v>82</v>
      </c>
      <c r="BK436" s="150">
        <f>ROUND(I436*H436,2)</f>
        <v>0</v>
      </c>
      <c r="BL436" s="14" t="s">
        <v>326</v>
      </c>
      <c r="BM436" s="260" t="s">
        <v>1121</v>
      </c>
    </row>
    <row r="437" s="2" customFormat="1" ht="16.5" customHeight="1">
      <c r="A437" s="37"/>
      <c r="B437" s="38"/>
      <c r="C437" s="261" t="s">
        <v>671</v>
      </c>
      <c r="D437" s="261" t="s">
        <v>218</v>
      </c>
      <c r="E437" s="262" t="s">
        <v>1122</v>
      </c>
      <c r="F437" s="263" t="s">
        <v>1123</v>
      </c>
      <c r="G437" s="264" t="s">
        <v>196</v>
      </c>
      <c r="H437" s="265">
        <v>2</v>
      </c>
      <c r="I437" s="266"/>
      <c r="J437" s="267">
        <f>ROUND(I437*H437,2)</f>
        <v>0</v>
      </c>
      <c r="K437" s="268"/>
      <c r="L437" s="269"/>
      <c r="M437" s="270" t="s">
        <v>1</v>
      </c>
      <c r="N437" s="271" t="s">
        <v>40</v>
      </c>
      <c r="O437" s="90"/>
      <c r="P437" s="258">
        <f>O437*H437</f>
        <v>0</v>
      </c>
      <c r="Q437" s="258">
        <v>0</v>
      </c>
      <c r="R437" s="258">
        <f>Q437*H437</f>
        <v>0</v>
      </c>
      <c r="S437" s="258">
        <v>0</v>
      </c>
      <c r="T437" s="25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60" t="s">
        <v>667</v>
      </c>
      <c r="AT437" s="260" t="s">
        <v>218</v>
      </c>
      <c r="AU437" s="260" t="s">
        <v>84</v>
      </c>
      <c r="AY437" s="14" t="s">
        <v>190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4" t="s">
        <v>82</v>
      </c>
      <c r="BK437" s="150">
        <f>ROUND(I437*H437,2)</f>
        <v>0</v>
      </c>
      <c r="BL437" s="14" t="s">
        <v>326</v>
      </c>
      <c r="BM437" s="260" t="s">
        <v>1124</v>
      </c>
    </row>
    <row r="438" s="2" customFormat="1" ht="16.5" customHeight="1">
      <c r="A438" s="37"/>
      <c r="B438" s="38"/>
      <c r="C438" s="261" t="s">
        <v>1125</v>
      </c>
      <c r="D438" s="261" t="s">
        <v>218</v>
      </c>
      <c r="E438" s="262" t="s">
        <v>1126</v>
      </c>
      <c r="F438" s="263" t="s">
        <v>1127</v>
      </c>
      <c r="G438" s="264" t="s">
        <v>196</v>
      </c>
      <c r="H438" s="265">
        <v>4</v>
      </c>
      <c r="I438" s="266"/>
      <c r="J438" s="267">
        <f>ROUND(I438*H438,2)</f>
        <v>0</v>
      </c>
      <c r="K438" s="268"/>
      <c r="L438" s="269"/>
      <c r="M438" s="270" t="s">
        <v>1</v>
      </c>
      <c r="N438" s="271" t="s">
        <v>40</v>
      </c>
      <c r="O438" s="90"/>
      <c r="P438" s="258">
        <f>O438*H438</f>
        <v>0</v>
      </c>
      <c r="Q438" s="258">
        <v>0</v>
      </c>
      <c r="R438" s="258">
        <f>Q438*H438</f>
        <v>0</v>
      </c>
      <c r="S438" s="258">
        <v>0</v>
      </c>
      <c r="T438" s="25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60" t="s">
        <v>667</v>
      </c>
      <c r="AT438" s="260" t="s">
        <v>218</v>
      </c>
      <c r="AU438" s="260" t="s">
        <v>84</v>
      </c>
      <c r="AY438" s="14" t="s">
        <v>190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4" t="s">
        <v>82</v>
      </c>
      <c r="BK438" s="150">
        <f>ROUND(I438*H438,2)</f>
        <v>0</v>
      </c>
      <c r="BL438" s="14" t="s">
        <v>326</v>
      </c>
      <c r="BM438" s="260" t="s">
        <v>1128</v>
      </c>
    </row>
    <row r="439" s="2" customFormat="1" ht="16.5" customHeight="1">
      <c r="A439" s="37"/>
      <c r="B439" s="38"/>
      <c r="C439" s="261" t="s">
        <v>674</v>
      </c>
      <c r="D439" s="261" t="s">
        <v>218</v>
      </c>
      <c r="E439" s="262" t="s">
        <v>1129</v>
      </c>
      <c r="F439" s="263" t="s">
        <v>1130</v>
      </c>
      <c r="G439" s="264" t="s">
        <v>1131</v>
      </c>
      <c r="H439" s="265">
        <v>2</v>
      </c>
      <c r="I439" s="266"/>
      <c r="J439" s="267">
        <f>ROUND(I439*H439,2)</f>
        <v>0</v>
      </c>
      <c r="K439" s="268"/>
      <c r="L439" s="269"/>
      <c r="M439" s="270" t="s">
        <v>1</v>
      </c>
      <c r="N439" s="271" t="s">
        <v>40</v>
      </c>
      <c r="O439" s="90"/>
      <c r="P439" s="258">
        <f>O439*H439</f>
        <v>0</v>
      </c>
      <c r="Q439" s="258">
        <v>0</v>
      </c>
      <c r="R439" s="258">
        <f>Q439*H439</f>
        <v>0</v>
      </c>
      <c r="S439" s="258">
        <v>0</v>
      </c>
      <c r="T439" s="25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60" t="s">
        <v>667</v>
      </c>
      <c r="AT439" s="260" t="s">
        <v>218</v>
      </c>
      <c r="AU439" s="260" t="s">
        <v>84</v>
      </c>
      <c r="AY439" s="14" t="s">
        <v>190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4" t="s">
        <v>82</v>
      </c>
      <c r="BK439" s="150">
        <f>ROUND(I439*H439,2)</f>
        <v>0</v>
      </c>
      <c r="BL439" s="14" t="s">
        <v>326</v>
      </c>
      <c r="BM439" s="260" t="s">
        <v>1132</v>
      </c>
    </row>
    <row r="440" s="2" customFormat="1" ht="16.5" customHeight="1">
      <c r="A440" s="37"/>
      <c r="B440" s="38"/>
      <c r="C440" s="261" t="s">
        <v>1133</v>
      </c>
      <c r="D440" s="261" t="s">
        <v>218</v>
      </c>
      <c r="E440" s="262" t="s">
        <v>1134</v>
      </c>
      <c r="F440" s="263" t="s">
        <v>1135</v>
      </c>
      <c r="G440" s="264" t="s">
        <v>1131</v>
      </c>
      <c r="H440" s="265">
        <v>4</v>
      </c>
      <c r="I440" s="266"/>
      <c r="J440" s="267">
        <f>ROUND(I440*H440,2)</f>
        <v>0</v>
      </c>
      <c r="K440" s="268"/>
      <c r="L440" s="269"/>
      <c r="M440" s="270" t="s">
        <v>1</v>
      </c>
      <c r="N440" s="271" t="s">
        <v>40</v>
      </c>
      <c r="O440" s="90"/>
      <c r="P440" s="258">
        <f>O440*H440</f>
        <v>0</v>
      </c>
      <c r="Q440" s="258">
        <v>0</v>
      </c>
      <c r="R440" s="258">
        <f>Q440*H440</f>
        <v>0</v>
      </c>
      <c r="S440" s="258">
        <v>0</v>
      </c>
      <c r="T440" s="25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60" t="s">
        <v>667</v>
      </c>
      <c r="AT440" s="260" t="s">
        <v>218</v>
      </c>
      <c r="AU440" s="260" t="s">
        <v>84</v>
      </c>
      <c r="AY440" s="14" t="s">
        <v>190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4" t="s">
        <v>82</v>
      </c>
      <c r="BK440" s="150">
        <f>ROUND(I440*H440,2)</f>
        <v>0</v>
      </c>
      <c r="BL440" s="14" t="s">
        <v>326</v>
      </c>
      <c r="BM440" s="260" t="s">
        <v>1136</v>
      </c>
    </row>
    <row r="441" s="2" customFormat="1" ht="24.15" customHeight="1">
      <c r="A441" s="37"/>
      <c r="B441" s="38"/>
      <c r="C441" s="248" t="s">
        <v>678</v>
      </c>
      <c r="D441" s="248" t="s">
        <v>193</v>
      </c>
      <c r="E441" s="249" t="s">
        <v>1137</v>
      </c>
      <c r="F441" s="250" t="s">
        <v>1138</v>
      </c>
      <c r="G441" s="251" t="s">
        <v>267</v>
      </c>
      <c r="H441" s="252">
        <v>22</v>
      </c>
      <c r="I441" s="253"/>
      <c r="J441" s="254">
        <f>ROUND(I441*H441,2)</f>
        <v>0</v>
      </c>
      <c r="K441" s="255"/>
      <c r="L441" s="40"/>
      <c r="M441" s="256" t="s">
        <v>1</v>
      </c>
      <c r="N441" s="257" t="s">
        <v>40</v>
      </c>
      <c r="O441" s="90"/>
      <c r="P441" s="258">
        <f>O441*H441</f>
        <v>0</v>
      </c>
      <c r="Q441" s="258">
        <v>0</v>
      </c>
      <c r="R441" s="258">
        <f>Q441*H441</f>
        <v>0</v>
      </c>
      <c r="S441" s="258">
        <v>0</v>
      </c>
      <c r="T441" s="25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60" t="s">
        <v>326</v>
      </c>
      <c r="AT441" s="260" t="s">
        <v>193</v>
      </c>
      <c r="AU441" s="260" t="s">
        <v>84</v>
      </c>
      <c r="AY441" s="14" t="s">
        <v>190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4" t="s">
        <v>82</v>
      </c>
      <c r="BK441" s="150">
        <f>ROUND(I441*H441,2)</f>
        <v>0</v>
      </c>
      <c r="BL441" s="14" t="s">
        <v>326</v>
      </c>
      <c r="BM441" s="260" t="s">
        <v>1139</v>
      </c>
    </row>
    <row r="442" s="2" customFormat="1" ht="24.15" customHeight="1">
      <c r="A442" s="37"/>
      <c r="B442" s="38"/>
      <c r="C442" s="248" t="s">
        <v>1140</v>
      </c>
      <c r="D442" s="248" t="s">
        <v>193</v>
      </c>
      <c r="E442" s="249" t="s">
        <v>1141</v>
      </c>
      <c r="F442" s="250" t="s">
        <v>1142</v>
      </c>
      <c r="G442" s="251" t="s">
        <v>267</v>
      </c>
      <c r="H442" s="252">
        <v>15</v>
      </c>
      <c r="I442" s="253"/>
      <c r="J442" s="254">
        <f>ROUND(I442*H442,2)</f>
        <v>0</v>
      </c>
      <c r="K442" s="255"/>
      <c r="L442" s="40"/>
      <c r="M442" s="256" t="s">
        <v>1</v>
      </c>
      <c r="N442" s="257" t="s">
        <v>40</v>
      </c>
      <c r="O442" s="90"/>
      <c r="P442" s="258">
        <f>O442*H442</f>
        <v>0</v>
      </c>
      <c r="Q442" s="258">
        <v>0</v>
      </c>
      <c r="R442" s="258">
        <f>Q442*H442</f>
        <v>0</v>
      </c>
      <c r="S442" s="258">
        <v>0</v>
      </c>
      <c r="T442" s="25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60" t="s">
        <v>326</v>
      </c>
      <c r="AT442" s="260" t="s">
        <v>193</v>
      </c>
      <c r="AU442" s="260" t="s">
        <v>84</v>
      </c>
      <c r="AY442" s="14" t="s">
        <v>190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4" t="s">
        <v>82</v>
      </c>
      <c r="BK442" s="150">
        <f>ROUND(I442*H442,2)</f>
        <v>0</v>
      </c>
      <c r="BL442" s="14" t="s">
        <v>326</v>
      </c>
      <c r="BM442" s="260" t="s">
        <v>1143</v>
      </c>
    </row>
    <row r="443" s="2" customFormat="1" ht="24.15" customHeight="1">
      <c r="A443" s="37"/>
      <c r="B443" s="38"/>
      <c r="C443" s="248" t="s">
        <v>681</v>
      </c>
      <c r="D443" s="248" t="s">
        <v>193</v>
      </c>
      <c r="E443" s="249" t="s">
        <v>1144</v>
      </c>
      <c r="F443" s="250" t="s">
        <v>1145</v>
      </c>
      <c r="G443" s="251" t="s">
        <v>267</v>
      </c>
      <c r="H443" s="252">
        <v>15</v>
      </c>
      <c r="I443" s="253"/>
      <c r="J443" s="254">
        <f>ROUND(I443*H443,2)</f>
        <v>0</v>
      </c>
      <c r="K443" s="255"/>
      <c r="L443" s="40"/>
      <c r="M443" s="256" t="s">
        <v>1</v>
      </c>
      <c r="N443" s="257" t="s">
        <v>40</v>
      </c>
      <c r="O443" s="90"/>
      <c r="P443" s="258">
        <f>O443*H443</f>
        <v>0</v>
      </c>
      <c r="Q443" s="258">
        <v>0</v>
      </c>
      <c r="R443" s="258">
        <f>Q443*H443</f>
        <v>0</v>
      </c>
      <c r="S443" s="258">
        <v>0</v>
      </c>
      <c r="T443" s="25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60" t="s">
        <v>326</v>
      </c>
      <c r="AT443" s="260" t="s">
        <v>193</v>
      </c>
      <c r="AU443" s="260" t="s">
        <v>84</v>
      </c>
      <c r="AY443" s="14" t="s">
        <v>190</v>
      </c>
      <c r="BE443" s="150">
        <f>IF(N443="základní",J443,0)</f>
        <v>0</v>
      </c>
      <c r="BF443" s="150">
        <f>IF(N443="snížená",J443,0)</f>
        <v>0</v>
      </c>
      <c r="BG443" s="150">
        <f>IF(N443="zákl. přenesená",J443,0)</f>
        <v>0</v>
      </c>
      <c r="BH443" s="150">
        <f>IF(N443="sníž. přenesená",J443,0)</f>
        <v>0</v>
      </c>
      <c r="BI443" s="150">
        <f>IF(N443="nulová",J443,0)</f>
        <v>0</v>
      </c>
      <c r="BJ443" s="14" t="s">
        <v>82</v>
      </c>
      <c r="BK443" s="150">
        <f>ROUND(I443*H443,2)</f>
        <v>0</v>
      </c>
      <c r="BL443" s="14" t="s">
        <v>326</v>
      </c>
      <c r="BM443" s="260" t="s">
        <v>1146</v>
      </c>
    </row>
    <row r="444" s="2" customFormat="1" ht="24.15" customHeight="1">
      <c r="A444" s="37"/>
      <c r="B444" s="38"/>
      <c r="C444" s="248" t="s">
        <v>1147</v>
      </c>
      <c r="D444" s="248" t="s">
        <v>193</v>
      </c>
      <c r="E444" s="249" t="s">
        <v>1148</v>
      </c>
      <c r="F444" s="250" t="s">
        <v>1149</v>
      </c>
      <c r="G444" s="251" t="s">
        <v>267</v>
      </c>
      <c r="H444" s="252">
        <v>13</v>
      </c>
      <c r="I444" s="253"/>
      <c r="J444" s="254">
        <f>ROUND(I444*H444,2)</f>
        <v>0</v>
      </c>
      <c r="K444" s="255"/>
      <c r="L444" s="40"/>
      <c r="M444" s="256" t="s">
        <v>1</v>
      </c>
      <c r="N444" s="257" t="s">
        <v>40</v>
      </c>
      <c r="O444" s="90"/>
      <c r="P444" s="258">
        <f>O444*H444</f>
        <v>0</v>
      </c>
      <c r="Q444" s="258">
        <v>0</v>
      </c>
      <c r="R444" s="258">
        <f>Q444*H444</f>
        <v>0</v>
      </c>
      <c r="S444" s="258">
        <v>0</v>
      </c>
      <c r="T444" s="25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60" t="s">
        <v>326</v>
      </c>
      <c r="AT444" s="260" t="s">
        <v>193</v>
      </c>
      <c r="AU444" s="260" t="s">
        <v>84</v>
      </c>
      <c r="AY444" s="14" t="s">
        <v>190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4" t="s">
        <v>82</v>
      </c>
      <c r="BK444" s="150">
        <f>ROUND(I444*H444,2)</f>
        <v>0</v>
      </c>
      <c r="BL444" s="14" t="s">
        <v>326</v>
      </c>
      <c r="BM444" s="260" t="s">
        <v>1150</v>
      </c>
    </row>
    <row r="445" s="2" customFormat="1" ht="16.5" customHeight="1">
      <c r="A445" s="37"/>
      <c r="B445" s="38"/>
      <c r="C445" s="248" t="s">
        <v>685</v>
      </c>
      <c r="D445" s="248" t="s">
        <v>193</v>
      </c>
      <c r="E445" s="249" t="s">
        <v>1151</v>
      </c>
      <c r="F445" s="250" t="s">
        <v>1152</v>
      </c>
      <c r="G445" s="251" t="s">
        <v>267</v>
      </c>
      <c r="H445" s="252">
        <v>11</v>
      </c>
      <c r="I445" s="253"/>
      <c r="J445" s="254">
        <f>ROUND(I445*H445,2)</f>
        <v>0</v>
      </c>
      <c r="K445" s="255"/>
      <c r="L445" s="40"/>
      <c r="M445" s="256" t="s">
        <v>1</v>
      </c>
      <c r="N445" s="257" t="s">
        <v>40</v>
      </c>
      <c r="O445" s="90"/>
      <c r="P445" s="258">
        <f>O445*H445</f>
        <v>0</v>
      </c>
      <c r="Q445" s="258">
        <v>0</v>
      </c>
      <c r="R445" s="258">
        <f>Q445*H445</f>
        <v>0</v>
      </c>
      <c r="S445" s="258">
        <v>0</v>
      </c>
      <c r="T445" s="25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60" t="s">
        <v>326</v>
      </c>
      <c r="AT445" s="260" t="s">
        <v>193</v>
      </c>
      <c r="AU445" s="260" t="s">
        <v>84</v>
      </c>
      <c r="AY445" s="14" t="s">
        <v>190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4" t="s">
        <v>82</v>
      </c>
      <c r="BK445" s="150">
        <f>ROUND(I445*H445,2)</f>
        <v>0</v>
      </c>
      <c r="BL445" s="14" t="s">
        <v>326</v>
      </c>
      <c r="BM445" s="260" t="s">
        <v>1153</v>
      </c>
    </row>
    <row r="446" s="2" customFormat="1" ht="21.75" customHeight="1">
      <c r="A446" s="37"/>
      <c r="B446" s="38"/>
      <c r="C446" s="248" t="s">
        <v>1154</v>
      </c>
      <c r="D446" s="248" t="s">
        <v>193</v>
      </c>
      <c r="E446" s="249" t="s">
        <v>1155</v>
      </c>
      <c r="F446" s="250" t="s">
        <v>1156</v>
      </c>
      <c r="G446" s="251" t="s">
        <v>267</v>
      </c>
      <c r="H446" s="252">
        <v>11</v>
      </c>
      <c r="I446" s="253"/>
      <c r="J446" s="254">
        <f>ROUND(I446*H446,2)</f>
        <v>0</v>
      </c>
      <c r="K446" s="255"/>
      <c r="L446" s="40"/>
      <c r="M446" s="256" t="s">
        <v>1</v>
      </c>
      <c r="N446" s="257" t="s">
        <v>40</v>
      </c>
      <c r="O446" s="90"/>
      <c r="P446" s="258">
        <f>O446*H446</f>
        <v>0</v>
      </c>
      <c r="Q446" s="258">
        <v>0</v>
      </c>
      <c r="R446" s="258">
        <f>Q446*H446</f>
        <v>0</v>
      </c>
      <c r="S446" s="258">
        <v>0</v>
      </c>
      <c r="T446" s="259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60" t="s">
        <v>326</v>
      </c>
      <c r="AT446" s="260" t="s">
        <v>193</v>
      </c>
      <c r="AU446" s="260" t="s">
        <v>84</v>
      </c>
      <c r="AY446" s="14" t="s">
        <v>190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4" t="s">
        <v>82</v>
      </c>
      <c r="BK446" s="150">
        <f>ROUND(I446*H446,2)</f>
        <v>0</v>
      </c>
      <c r="BL446" s="14" t="s">
        <v>326</v>
      </c>
      <c r="BM446" s="260" t="s">
        <v>1157</v>
      </c>
    </row>
    <row r="447" s="2" customFormat="1" ht="16.5" customHeight="1">
      <c r="A447" s="37"/>
      <c r="B447" s="38"/>
      <c r="C447" s="248" t="s">
        <v>690</v>
      </c>
      <c r="D447" s="248" t="s">
        <v>193</v>
      </c>
      <c r="E447" s="249" t="s">
        <v>1158</v>
      </c>
      <c r="F447" s="250" t="s">
        <v>1159</v>
      </c>
      <c r="G447" s="251" t="s">
        <v>267</v>
      </c>
      <c r="H447" s="252">
        <v>11</v>
      </c>
      <c r="I447" s="253"/>
      <c r="J447" s="254">
        <f>ROUND(I447*H447,2)</f>
        <v>0</v>
      </c>
      <c r="K447" s="255"/>
      <c r="L447" s="40"/>
      <c r="M447" s="256" t="s">
        <v>1</v>
      </c>
      <c r="N447" s="257" t="s">
        <v>40</v>
      </c>
      <c r="O447" s="90"/>
      <c r="P447" s="258">
        <f>O447*H447</f>
        <v>0</v>
      </c>
      <c r="Q447" s="258">
        <v>0</v>
      </c>
      <c r="R447" s="258">
        <f>Q447*H447</f>
        <v>0</v>
      </c>
      <c r="S447" s="258">
        <v>0</v>
      </c>
      <c r="T447" s="25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60" t="s">
        <v>326</v>
      </c>
      <c r="AT447" s="260" t="s">
        <v>193</v>
      </c>
      <c r="AU447" s="260" t="s">
        <v>84</v>
      </c>
      <c r="AY447" s="14" t="s">
        <v>190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4" t="s">
        <v>82</v>
      </c>
      <c r="BK447" s="150">
        <f>ROUND(I447*H447,2)</f>
        <v>0</v>
      </c>
      <c r="BL447" s="14" t="s">
        <v>326</v>
      </c>
      <c r="BM447" s="260" t="s">
        <v>1160</v>
      </c>
    </row>
    <row r="448" s="12" customFormat="1" ht="22.8" customHeight="1">
      <c r="A448" s="12"/>
      <c r="B448" s="232"/>
      <c r="C448" s="233"/>
      <c r="D448" s="234" t="s">
        <v>74</v>
      </c>
      <c r="E448" s="246" t="s">
        <v>1161</v>
      </c>
      <c r="F448" s="246" t="s">
        <v>1162</v>
      </c>
      <c r="G448" s="233"/>
      <c r="H448" s="233"/>
      <c r="I448" s="236"/>
      <c r="J448" s="247">
        <f>BK448</f>
        <v>0</v>
      </c>
      <c r="K448" s="233"/>
      <c r="L448" s="238"/>
      <c r="M448" s="239"/>
      <c r="N448" s="240"/>
      <c r="O448" s="240"/>
      <c r="P448" s="241">
        <f>SUM(P449:P467)</f>
        <v>0</v>
      </c>
      <c r="Q448" s="240"/>
      <c r="R448" s="241">
        <f>SUM(R449:R467)</f>
        <v>0</v>
      </c>
      <c r="S448" s="240"/>
      <c r="T448" s="242">
        <f>SUM(T449:T467)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43" t="s">
        <v>191</v>
      </c>
      <c r="AT448" s="244" t="s">
        <v>74</v>
      </c>
      <c r="AU448" s="244" t="s">
        <v>82</v>
      </c>
      <c r="AY448" s="243" t="s">
        <v>190</v>
      </c>
      <c r="BK448" s="245">
        <f>SUM(BK449:BK467)</f>
        <v>0</v>
      </c>
    </row>
    <row r="449" s="2" customFormat="1" ht="21.75" customHeight="1">
      <c r="A449" s="37"/>
      <c r="B449" s="38"/>
      <c r="C449" s="248" t="s">
        <v>1163</v>
      </c>
      <c r="D449" s="248" t="s">
        <v>193</v>
      </c>
      <c r="E449" s="249" t="s">
        <v>1164</v>
      </c>
      <c r="F449" s="250" t="s">
        <v>1165</v>
      </c>
      <c r="G449" s="251" t="s">
        <v>196</v>
      </c>
      <c r="H449" s="252">
        <v>4</v>
      </c>
      <c r="I449" s="253"/>
      <c r="J449" s="254">
        <f>ROUND(I449*H449,2)</f>
        <v>0</v>
      </c>
      <c r="K449" s="255"/>
      <c r="L449" s="40"/>
      <c r="M449" s="256" t="s">
        <v>1</v>
      </c>
      <c r="N449" s="257" t="s">
        <v>40</v>
      </c>
      <c r="O449" s="90"/>
      <c r="P449" s="258">
        <f>O449*H449</f>
        <v>0</v>
      </c>
      <c r="Q449" s="258">
        <v>0</v>
      </c>
      <c r="R449" s="258">
        <f>Q449*H449</f>
        <v>0</v>
      </c>
      <c r="S449" s="258">
        <v>0</v>
      </c>
      <c r="T449" s="25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60" t="s">
        <v>326</v>
      </c>
      <c r="AT449" s="260" t="s">
        <v>193</v>
      </c>
      <c r="AU449" s="260" t="s">
        <v>84</v>
      </c>
      <c r="AY449" s="14" t="s">
        <v>190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4" t="s">
        <v>82</v>
      </c>
      <c r="BK449" s="150">
        <f>ROUND(I449*H449,2)</f>
        <v>0</v>
      </c>
      <c r="BL449" s="14" t="s">
        <v>326</v>
      </c>
      <c r="BM449" s="260" t="s">
        <v>1166</v>
      </c>
    </row>
    <row r="450" s="2" customFormat="1" ht="24.15" customHeight="1">
      <c r="A450" s="37"/>
      <c r="B450" s="38"/>
      <c r="C450" s="248" t="s">
        <v>694</v>
      </c>
      <c r="D450" s="248" t="s">
        <v>193</v>
      </c>
      <c r="E450" s="249" t="s">
        <v>1167</v>
      </c>
      <c r="F450" s="250" t="s">
        <v>1168</v>
      </c>
      <c r="G450" s="251" t="s">
        <v>196</v>
      </c>
      <c r="H450" s="252">
        <v>1</v>
      </c>
      <c r="I450" s="253"/>
      <c r="J450" s="254">
        <f>ROUND(I450*H450,2)</f>
        <v>0</v>
      </c>
      <c r="K450" s="255"/>
      <c r="L450" s="40"/>
      <c r="M450" s="256" t="s">
        <v>1</v>
      </c>
      <c r="N450" s="257" t="s">
        <v>40</v>
      </c>
      <c r="O450" s="90"/>
      <c r="P450" s="258">
        <f>O450*H450</f>
        <v>0</v>
      </c>
      <c r="Q450" s="258">
        <v>0</v>
      </c>
      <c r="R450" s="258">
        <f>Q450*H450</f>
        <v>0</v>
      </c>
      <c r="S450" s="258">
        <v>0</v>
      </c>
      <c r="T450" s="25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60" t="s">
        <v>326</v>
      </c>
      <c r="AT450" s="260" t="s">
        <v>193</v>
      </c>
      <c r="AU450" s="260" t="s">
        <v>84</v>
      </c>
      <c r="AY450" s="14" t="s">
        <v>190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4" t="s">
        <v>82</v>
      </c>
      <c r="BK450" s="150">
        <f>ROUND(I450*H450,2)</f>
        <v>0</v>
      </c>
      <c r="BL450" s="14" t="s">
        <v>326</v>
      </c>
      <c r="BM450" s="260" t="s">
        <v>1169</v>
      </c>
    </row>
    <row r="451" s="2" customFormat="1" ht="24.15" customHeight="1">
      <c r="A451" s="37"/>
      <c r="B451" s="38"/>
      <c r="C451" s="248" t="s">
        <v>1170</v>
      </c>
      <c r="D451" s="248" t="s">
        <v>193</v>
      </c>
      <c r="E451" s="249" t="s">
        <v>1171</v>
      </c>
      <c r="F451" s="250" t="s">
        <v>1172</v>
      </c>
      <c r="G451" s="251" t="s">
        <v>196</v>
      </c>
      <c r="H451" s="252">
        <v>1</v>
      </c>
      <c r="I451" s="253"/>
      <c r="J451" s="254">
        <f>ROUND(I451*H451,2)</f>
        <v>0</v>
      </c>
      <c r="K451" s="255"/>
      <c r="L451" s="40"/>
      <c r="M451" s="256" t="s">
        <v>1</v>
      </c>
      <c r="N451" s="257" t="s">
        <v>40</v>
      </c>
      <c r="O451" s="90"/>
      <c r="P451" s="258">
        <f>O451*H451</f>
        <v>0</v>
      </c>
      <c r="Q451" s="258">
        <v>0</v>
      </c>
      <c r="R451" s="258">
        <f>Q451*H451</f>
        <v>0</v>
      </c>
      <c r="S451" s="258">
        <v>0</v>
      </c>
      <c r="T451" s="25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60" t="s">
        <v>326</v>
      </c>
      <c r="AT451" s="260" t="s">
        <v>193</v>
      </c>
      <c r="AU451" s="260" t="s">
        <v>84</v>
      </c>
      <c r="AY451" s="14" t="s">
        <v>190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4" t="s">
        <v>82</v>
      </c>
      <c r="BK451" s="150">
        <f>ROUND(I451*H451,2)</f>
        <v>0</v>
      </c>
      <c r="BL451" s="14" t="s">
        <v>326</v>
      </c>
      <c r="BM451" s="260" t="s">
        <v>1173</v>
      </c>
    </row>
    <row r="452" s="2" customFormat="1" ht="24.15" customHeight="1">
      <c r="A452" s="37"/>
      <c r="B452" s="38"/>
      <c r="C452" s="248" t="s">
        <v>697</v>
      </c>
      <c r="D452" s="248" t="s">
        <v>193</v>
      </c>
      <c r="E452" s="249" t="s">
        <v>1174</v>
      </c>
      <c r="F452" s="250" t="s">
        <v>1175</v>
      </c>
      <c r="G452" s="251" t="s">
        <v>1176</v>
      </c>
      <c r="H452" s="252">
        <v>1</v>
      </c>
      <c r="I452" s="253"/>
      <c r="J452" s="254">
        <f>ROUND(I452*H452,2)</f>
        <v>0</v>
      </c>
      <c r="K452" s="255"/>
      <c r="L452" s="40"/>
      <c r="M452" s="256" t="s">
        <v>1</v>
      </c>
      <c r="N452" s="257" t="s">
        <v>40</v>
      </c>
      <c r="O452" s="90"/>
      <c r="P452" s="258">
        <f>O452*H452</f>
        <v>0</v>
      </c>
      <c r="Q452" s="258">
        <v>0</v>
      </c>
      <c r="R452" s="258">
        <f>Q452*H452</f>
        <v>0</v>
      </c>
      <c r="S452" s="258">
        <v>0</v>
      </c>
      <c r="T452" s="25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60" t="s">
        <v>326</v>
      </c>
      <c r="AT452" s="260" t="s">
        <v>193</v>
      </c>
      <c r="AU452" s="260" t="s">
        <v>84</v>
      </c>
      <c r="AY452" s="14" t="s">
        <v>190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4" t="s">
        <v>82</v>
      </c>
      <c r="BK452" s="150">
        <f>ROUND(I452*H452,2)</f>
        <v>0</v>
      </c>
      <c r="BL452" s="14" t="s">
        <v>326</v>
      </c>
      <c r="BM452" s="260" t="s">
        <v>1177</v>
      </c>
    </row>
    <row r="453" s="2" customFormat="1" ht="16.5" customHeight="1">
      <c r="A453" s="37"/>
      <c r="B453" s="38"/>
      <c r="C453" s="248" t="s">
        <v>1178</v>
      </c>
      <c r="D453" s="248" t="s">
        <v>193</v>
      </c>
      <c r="E453" s="249" t="s">
        <v>1179</v>
      </c>
      <c r="F453" s="250" t="s">
        <v>1180</v>
      </c>
      <c r="G453" s="251" t="s">
        <v>1176</v>
      </c>
      <c r="H453" s="252">
        <v>1</v>
      </c>
      <c r="I453" s="253"/>
      <c r="J453" s="254">
        <f>ROUND(I453*H453,2)</f>
        <v>0</v>
      </c>
      <c r="K453" s="255"/>
      <c r="L453" s="40"/>
      <c r="M453" s="256" t="s">
        <v>1</v>
      </c>
      <c r="N453" s="257" t="s">
        <v>40</v>
      </c>
      <c r="O453" s="90"/>
      <c r="P453" s="258">
        <f>O453*H453</f>
        <v>0</v>
      </c>
      <c r="Q453" s="258">
        <v>0</v>
      </c>
      <c r="R453" s="258">
        <f>Q453*H453</f>
        <v>0</v>
      </c>
      <c r="S453" s="258">
        <v>0</v>
      </c>
      <c r="T453" s="25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60" t="s">
        <v>326</v>
      </c>
      <c r="AT453" s="260" t="s">
        <v>193</v>
      </c>
      <c r="AU453" s="260" t="s">
        <v>84</v>
      </c>
      <c r="AY453" s="14" t="s">
        <v>190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4" t="s">
        <v>82</v>
      </c>
      <c r="BK453" s="150">
        <f>ROUND(I453*H453,2)</f>
        <v>0</v>
      </c>
      <c r="BL453" s="14" t="s">
        <v>326</v>
      </c>
      <c r="BM453" s="260" t="s">
        <v>1181</v>
      </c>
    </row>
    <row r="454" s="2" customFormat="1" ht="21.75" customHeight="1">
      <c r="A454" s="37"/>
      <c r="B454" s="38"/>
      <c r="C454" s="248" t="s">
        <v>701</v>
      </c>
      <c r="D454" s="248" t="s">
        <v>193</v>
      </c>
      <c r="E454" s="249" t="s">
        <v>1182</v>
      </c>
      <c r="F454" s="250" t="s">
        <v>1183</v>
      </c>
      <c r="G454" s="251" t="s">
        <v>196</v>
      </c>
      <c r="H454" s="252">
        <v>2</v>
      </c>
      <c r="I454" s="253"/>
      <c r="J454" s="254">
        <f>ROUND(I454*H454,2)</f>
        <v>0</v>
      </c>
      <c r="K454" s="255"/>
      <c r="L454" s="40"/>
      <c r="M454" s="256" t="s">
        <v>1</v>
      </c>
      <c r="N454" s="257" t="s">
        <v>40</v>
      </c>
      <c r="O454" s="90"/>
      <c r="P454" s="258">
        <f>O454*H454</f>
        <v>0</v>
      </c>
      <c r="Q454" s="258">
        <v>0</v>
      </c>
      <c r="R454" s="258">
        <f>Q454*H454</f>
        <v>0</v>
      </c>
      <c r="S454" s="258">
        <v>0</v>
      </c>
      <c r="T454" s="259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60" t="s">
        <v>326</v>
      </c>
      <c r="AT454" s="260" t="s">
        <v>193</v>
      </c>
      <c r="AU454" s="260" t="s">
        <v>84</v>
      </c>
      <c r="AY454" s="14" t="s">
        <v>190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4" t="s">
        <v>82</v>
      </c>
      <c r="BK454" s="150">
        <f>ROUND(I454*H454,2)</f>
        <v>0</v>
      </c>
      <c r="BL454" s="14" t="s">
        <v>326</v>
      </c>
      <c r="BM454" s="260" t="s">
        <v>1184</v>
      </c>
    </row>
    <row r="455" s="2" customFormat="1" ht="24.15" customHeight="1">
      <c r="A455" s="37"/>
      <c r="B455" s="38"/>
      <c r="C455" s="248" t="s">
        <v>1185</v>
      </c>
      <c r="D455" s="248" t="s">
        <v>193</v>
      </c>
      <c r="E455" s="249" t="s">
        <v>1186</v>
      </c>
      <c r="F455" s="250" t="s">
        <v>1187</v>
      </c>
      <c r="G455" s="251" t="s">
        <v>196</v>
      </c>
      <c r="H455" s="252">
        <v>2</v>
      </c>
      <c r="I455" s="253"/>
      <c r="J455" s="254">
        <f>ROUND(I455*H455,2)</f>
        <v>0</v>
      </c>
      <c r="K455" s="255"/>
      <c r="L455" s="40"/>
      <c r="M455" s="256" t="s">
        <v>1</v>
      </c>
      <c r="N455" s="257" t="s">
        <v>40</v>
      </c>
      <c r="O455" s="90"/>
      <c r="P455" s="258">
        <f>O455*H455</f>
        <v>0</v>
      </c>
      <c r="Q455" s="258">
        <v>0</v>
      </c>
      <c r="R455" s="258">
        <f>Q455*H455</f>
        <v>0</v>
      </c>
      <c r="S455" s="258">
        <v>0</v>
      </c>
      <c r="T455" s="25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60" t="s">
        <v>326</v>
      </c>
      <c r="AT455" s="260" t="s">
        <v>193</v>
      </c>
      <c r="AU455" s="260" t="s">
        <v>84</v>
      </c>
      <c r="AY455" s="14" t="s">
        <v>190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4" t="s">
        <v>82</v>
      </c>
      <c r="BK455" s="150">
        <f>ROUND(I455*H455,2)</f>
        <v>0</v>
      </c>
      <c r="BL455" s="14" t="s">
        <v>326</v>
      </c>
      <c r="BM455" s="260" t="s">
        <v>1188</v>
      </c>
    </row>
    <row r="456" s="2" customFormat="1" ht="24.15" customHeight="1">
      <c r="A456" s="37"/>
      <c r="B456" s="38"/>
      <c r="C456" s="248" t="s">
        <v>704</v>
      </c>
      <c r="D456" s="248" t="s">
        <v>193</v>
      </c>
      <c r="E456" s="249" t="s">
        <v>1189</v>
      </c>
      <c r="F456" s="250" t="s">
        <v>1190</v>
      </c>
      <c r="G456" s="251" t="s">
        <v>196</v>
      </c>
      <c r="H456" s="252">
        <v>2</v>
      </c>
      <c r="I456" s="253"/>
      <c r="J456" s="254">
        <f>ROUND(I456*H456,2)</f>
        <v>0</v>
      </c>
      <c r="K456" s="255"/>
      <c r="L456" s="40"/>
      <c r="M456" s="256" t="s">
        <v>1</v>
      </c>
      <c r="N456" s="257" t="s">
        <v>40</v>
      </c>
      <c r="O456" s="90"/>
      <c r="P456" s="258">
        <f>O456*H456</f>
        <v>0</v>
      </c>
      <c r="Q456" s="258">
        <v>0</v>
      </c>
      <c r="R456" s="258">
        <f>Q456*H456</f>
        <v>0</v>
      </c>
      <c r="S456" s="258">
        <v>0</v>
      </c>
      <c r="T456" s="25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60" t="s">
        <v>326</v>
      </c>
      <c r="AT456" s="260" t="s">
        <v>193</v>
      </c>
      <c r="AU456" s="260" t="s">
        <v>84</v>
      </c>
      <c r="AY456" s="14" t="s">
        <v>190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4" t="s">
        <v>82</v>
      </c>
      <c r="BK456" s="150">
        <f>ROUND(I456*H456,2)</f>
        <v>0</v>
      </c>
      <c r="BL456" s="14" t="s">
        <v>326</v>
      </c>
      <c r="BM456" s="260" t="s">
        <v>1191</v>
      </c>
    </row>
    <row r="457" s="2" customFormat="1" ht="24.15" customHeight="1">
      <c r="A457" s="37"/>
      <c r="B457" s="38"/>
      <c r="C457" s="248" t="s">
        <v>1192</v>
      </c>
      <c r="D457" s="248" t="s">
        <v>193</v>
      </c>
      <c r="E457" s="249" t="s">
        <v>1193</v>
      </c>
      <c r="F457" s="250" t="s">
        <v>1194</v>
      </c>
      <c r="G457" s="251" t="s">
        <v>196</v>
      </c>
      <c r="H457" s="252">
        <v>2</v>
      </c>
      <c r="I457" s="253"/>
      <c r="J457" s="254">
        <f>ROUND(I457*H457,2)</f>
        <v>0</v>
      </c>
      <c r="K457" s="255"/>
      <c r="L457" s="40"/>
      <c r="M457" s="256" t="s">
        <v>1</v>
      </c>
      <c r="N457" s="257" t="s">
        <v>40</v>
      </c>
      <c r="O457" s="90"/>
      <c r="P457" s="258">
        <f>O457*H457</f>
        <v>0</v>
      </c>
      <c r="Q457" s="258">
        <v>0</v>
      </c>
      <c r="R457" s="258">
        <f>Q457*H457</f>
        <v>0</v>
      </c>
      <c r="S457" s="258">
        <v>0</v>
      </c>
      <c r="T457" s="25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60" t="s">
        <v>326</v>
      </c>
      <c r="AT457" s="260" t="s">
        <v>193</v>
      </c>
      <c r="AU457" s="260" t="s">
        <v>84</v>
      </c>
      <c r="AY457" s="14" t="s">
        <v>190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4" t="s">
        <v>82</v>
      </c>
      <c r="BK457" s="150">
        <f>ROUND(I457*H457,2)</f>
        <v>0</v>
      </c>
      <c r="BL457" s="14" t="s">
        <v>326</v>
      </c>
      <c r="BM457" s="260" t="s">
        <v>1195</v>
      </c>
    </row>
    <row r="458" s="2" customFormat="1" ht="24.15" customHeight="1">
      <c r="A458" s="37"/>
      <c r="B458" s="38"/>
      <c r="C458" s="248" t="s">
        <v>708</v>
      </c>
      <c r="D458" s="248" t="s">
        <v>193</v>
      </c>
      <c r="E458" s="249" t="s">
        <v>1196</v>
      </c>
      <c r="F458" s="250" t="s">
        <v>1197</v>
      </c>
      <c r="G458" s="251" t="s">
        <v>196</v>
      </c>
      <c r="H458" s="252">
        <v>2</v>
      </c>
      <c r="I458" s="253"/>
      <c r="J458" s="254">
        <f>ROUND(I458*H458,2)</f>
        <v>0</v>
      </c>
      <c r="K458" s="255"/>
      <c r="L458" s="40"/>
      <c r="M458" s="256" t="s">
        <v>1</v>
      </c>
      <c r="N458" s="257" t="s">
        <v>40</v>
      </c>
      <c r="O458" s="90"/>
      <c r="P458" s="258">
        <f>O458*H458</f>
        <v>0</v>
      </c>
      <c r="Q458" s="258">
        <v>0</v>
      </c>
      <c r="R458" s="258">
        <f>Q458*H458</f>
        <v>0</v>
      </c>
      <c r="S458" s="258">
        <v>0</v>
      </c>
      <c r="T458" s="25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60" t="s">
        <v>326</v>
      </c>
      <c r="AT458" s="260" t="s">
        <v>193</v>
      </c>
      <c r="AU458" s="260" t="s">
        <v>84</v>
      </c>
      <c r="AY458" s="14" t="s">
        <v>190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4" t="s">
        <v>82</v>
      </c>
      <c r="BK458" s="150">
        <f>ROUND(I458*H458,2)</f>
        <v>0</v>
      </c>
      <c r="BL458" s="14" t="s">
        <v>326</v>
      </c>
      <c r="BM458" s="260" t="s">
        <v>1198</v>
      </c>
    </row>
    <row r="459" s="2" customFormat="1" ht="24.15" customHeight="1">
      <c r="A459" s="37"/>
      <c r="B459" s="38"/>
      <c r="C459" s="248" t="s">
        <v>1199</v>
      </c>
      <c r="D459" s="248" t="s">
        <v>193</v>
      </c>
      <c r="E459" s="249" t="s">
        <v>1200</v>
      </c>
      <c r="F459" s="250" t="s">
        <v>1201</v>
      </c>
      <c r="G459" s="251" t="s">
        <v>196</v>
      </c>
      <c r="H459" s="252">
        <v>2</v>
      </c>
      <c r="I459" s="253"/>
      <c r="J459" s="254">
        <f>ROUND(I459*H459,2)</f>
        <v>0</v>
      </c>
      <c r="K459" s="255"/>
      <c r="L459" s="40"/>
      <c r="M459" s="256" t="s">
        <v>1</v>
      </c>
      <c r="N459" s="257" t="s">
        <v>40</v>
      </c>
      <c r="O459" s="90"/>
      <c r="P459" s="258">
        <f>O459*H459</f>
        <v>0</v>
      </c>
      <c r="Q459" s="258">
        <v>0</v>
      </c>
      <c r="R459" s="258">
        <f>Q459*H459</f>
        <v>0</v>
      </c>
      <c r="S459" s="258">
        <v>0</v>
      </c>
      <c r="T459" s="25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60" t="s">
        <v>326</v>
      </c>
      <c r="AT459" s="260" t="s">
        <v>193</v>
      </c>
      <c r="AU459" s="260" t="s">
        <v>84</v>
      </c>
      <c r="AY459" s="14" t="s">
        <v>190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4" t="s">
        <v>82</v>
      </c>
      <c r="BK459" s="150">
        <f>ROUND(I459*H459,2)</f>
        <v>0</v>
      </c>
      <c r="BL459" s="14" t="s">
        <v>326</v>
      </c>
      <c r="BM459" s="260" t="s">
        <v>1202</v>
      </c>
    </row>
    <row r="460" s="2" customFormat="1" ht="24.15" customHeight="1">
      <c r="A460" s="37"/>
      <c r="B460" s="38"/>
      <c r="C460" s="248" t="s">
        <v>711</v>
      </c>
      <c r="D460" s="248" t="s">
        <v>193</v>
      </c>
      <c r="E460" s="249" t="s">
        <v>1203</v>
      </c>
      <c r="F460" s="250" t="s">
        <v>1204</v>
      </c>
      <c r="G460" s="251" t="s">
        <v>196</v>
      </c>
      <c r="H460" s="252">
        <v>2</v>
      </c>
      <c r="I460" s="253"/>
      <c r="J460" s="254">
        <f>ROUND(I460*H460,2)</f>
        <v>0</v>
      </c>
      <c r="K460" s="255"/>
      <c r="L460" s="40"/>
      <c r="M460" s="256" t="s">
        <v>1</v>
      </c>
      <c r="N460" s="257" t="s">
        <v>40</v>
      </c>
      <c r="O460" s="90"/>
      <c r="P460" s="258">
        <f>O460*H460</f>
        <v>0</v>
      </c>
      <c r="Q460" s="258">
        <v>0</v>
      </c>
      <c r="R460" s="258">
        <f>Q460*H460</f>
        <v>0</v>
      </c>
      <c r="S460" s="258">
        <v>0</v>
      </c>
      <c r="T460" s="25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60" t="s">
        <v>326</v>
      </c>
      <c r="AT460" s="260" t="s">
        <v>193</v>
      </c>
      <c r="AU460" s="260" t="s">
        <v>84</v>
      </c>
      <c r="AY460" s="14" t="s">
        <v>190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4" t="s">
        <v>82</v>
      </c>
      <c r="BK460" s="150">
        <f>ROUND(I460*H460,2)</f>
        <v>0</v>
      </c>
      <c r="BL460" s="14" t="s">
        <v>326</v>
      </c>
      <c r="BM460" s="260" t="s">
        <v>1205</v>
      </c>
    </row>
    <row r="461" s="2" customFormat="1" ht="24.15" customHeight="1">
      <c r="A461" s="37"/>
      <c r="B461" s="38"/>
      <c r="C461" s="248" t="s">
        <v>1206</v>
      </c>
      <c r="D461" s="248" t="s">
        <v>193</v>
      </c>
      <c r="E461" s="249" t="s">
        <v>1207</v>
      </c>
      <c r="F461" s="250" t="s">
        <v>1208</v>
      </c>
      <c r="G461" s="251" t="s">
        <v>196</v>
      </c>
      <c r="H461" s="252">
        <v>2</v>
      </c>
      <c r="I461" s="253"/>
      <c r="J461" s="254">
        <f>ROUND(I461*H461,2)</f>
        <v>0</v>
      </c>
      <c r="K461" s="255"/>
      <c r="L461" s="40"/>
      <c r="M461" s="256" t="s">
        <v>1</v>
      </c>
      <c r="N461" s="257" t="s">
        <v>40</v>
      </c>
      <c r="O461" s="90"/>
      <c r="P461" s="258">
        <f>O461*H461</f>
        <v>0</v>
      </c>
      <c r="Q461" s="258">
        <v>0</v>
      </c>
      <c r="R461" s="258">
        <f>Q461*H461</f>
        <v>0</v>
      </c>
      <c r="S461" s="258">
        <v>0</v>
      </c>
      <c r="T461" s="259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60" t="s">
        <v>326</v>
      </c>
      <c r="AT461" s="260" t="s">
        <v>193</v>
      </c>
      <c r="AU461" s="260" t="s">
        <v>84</v>
      </c>
      <c r="AY461" s="14" t="s">
        <v>190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4" t="s">
        <v>82</v>
      </c>
      <c r="BK461" s="150">
        <f>ROUND(I461*H461,2)</f>
        <v>0</v>
      </c>
      <c r="BL461" s="14" t="s">
        <v>326</v>
      </c>
      <c r="BM461" s="260" t="s">
        <v>1209</v>
      </c>
    </row>
    <row r="462" s="2" customFormat="1" ht="24.15" customHeight="1">
      <c r="A462" s="37"/>
      <c r="B462" s="38"/>
      <c r="C462" s="248" t="s">
        <v>715</v>
      </c>
      <c r="D462" s="248" t="s">
        <v>193</v>
      </c>
      <c r="E462" s="249" t="s">
        <v>1210</v>
      </c>
      <c r="F462" s="250" t="s">
        <v>1211</v>
      </c>
      <c r="G462" s="251" t="s">
        <v>196</v>
      </c>
      <c r="H462" s="252">
        <v>2</v>
      </c>
      <c r="I462" s="253"/>
      <c r="J462" s="254">
        <f>ROUND(I462*H462,2)</f>
        <v>0</v>
      </c>
      <c r="K462" s="255"/>
      <c r="L462" s="40"/>
      <c r="M462" s="256" t="s">
        <v>1</v>
      </c>
      <c r="N462" s="257" t="s">
        <v>40</v>
      </c>
      <c r="O462" s="90"/>
      <c r="P462" s="258">
        <f>O462*H462</f>
        <v>0</v>
      </c>
      <c r="Q462" s="258">
        <v>0</v>
      </c>
      <c r="R462" s="258">
        <f>Q462*H462</f>
        <v>0</v>
      </c>
      <c r="S462" s="258">
        <v>0</v>
      </c>
      <c r="T462" s="259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60" t="s">
        <v>326</v>
      </c>
      <c r="AT462" s="260" t="s">
        <v>193</v>
      </c>
      <c r="AU462" s="260" t="s">
        <v>84</v>
      </c>
      <c r="AY462" s="14" t="s">
        <v>190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4" t="s">
        <v>82</v>
      </c>
      <c r="BK462" s="150">
        <f>ROUND(I462*H462,2)</f>
        <v>0</v>
      </c>
      <c r="BL462" s="14" t="s">
        <v>326</v>
      </c>
      <c r="BM462" s="260" t="s">
        <v>1212</v>
      </c>
    </row>
    <row r="463" s="2" customFormat="1" ht="24.15" customHeight="1">
      <c r="A463" s="37"/>
      <c r="B463" s="38"/>
      <c r="C463" s="248" t="s">
        <v>1213</v>
      </c>
      <c r="D463" s="248" t="s">
        <v>193</v>
      </c>
      <c r="E463" s="249" t="s">
        <v>1214</v>
      </c>
      <c r="F463" s="250" t="s">
        <v>1215</v>
      </c>
      <c r="G463" s="251" t="s">
        <v>196</v>
      </c>
      <c r="H463" s="252">
        <v>2</v>
      </c>
      <c r="I463" s="253"/>
      <c r="J463" s="254">
        <f>ROUND(I463*H463,2)</f>
        <v>0</v>
      </c>
      <c r="K463" s="255"/>
      <c r="L463" s="40"/>
      <c r="M463" s="256" t="s">
        <v>1</v>
      </c>
      <c r="N463" s="257" t="s">
        <v>40</v>
      </c>
      <c r="O463" s="90"/>
      <c r="P463" s="258">
        <f>O463*H463</f>
        <v>0</v>
      </c>
      <c r="Q463" s="258">
        <v>0</v>
      </c>
      <c r="R463" s="258">
        <f>Q463*H463</f>
        <v>0</v>
      </c>
      <c r="S463" s="258">
        <v>0</v>
      </c>
      <c r="T463" s="25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60" t="s">
        <v>326</v>
      </c>
      <c r="AT463" s="260" t="s">
        <v>193</v>
      </c>
      <c r="AU463" s="260" t="s">
        <v>84</v>
      </c>
      <c r="AY463" s="14" t="s">
        <v>190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4" t="s">
        <v>82</v>
      </c>
      <c r="BK463" s="150">
        <f>ROUND(I463*H463,2)</f>
        <v>0</v>
      </c>
      <c r="BL463" s="14" t="s">
        <v>326</v>
      </c>
      <c r="BM463" s="260" t="s">
        <v>1216</v>
      </c>
    </row>
    <row r="464" s="2" customFormat="1" ht="24.15" customHeight="1">
      <c r="A464" s="37"/>
      <c r="B464" s="38"/>
      <c r="C464" s="248" t="s">
        <v>718</v>
      </c>
      <c r="D464" s="248" t="s">
        <v>193</v>
      </c>
      <c r="E464" s="249" t="s">
        <v>1217</v>
      </c>
      <c r="F464" s="250" t="s">
        <v>1218</v>
      </c>
      <c r="G464" s="251" t="s">
        <v>196</v>
      </c>
      <c r="H464" s="252">
        <v>1</v>
      </c>
      <c r="I464" s="253"/>
      <c r="J464" s="254">
        <f>ROUND(I464*H464,2)</f>
        <v>0</v>
      </c>
      <c r="K464" s="255"/>
      <c r="L464" s="40"/>
      <c r="M464" s="256" t="s">
        <v>1</v>
      </c>
      <c r="N464" s="257" t="s">
        <v>40</v>
      </c>
      <c r="O464" s="90"/>
      <c r="P464" s="258">
        <f>O464*H464</f>
        <v>0</v>
      </c>
      <c r="Q464" s="258">
        <v>0</v>
      </c>
      <c r="R464" s="258">
        <f>Q464*H464</f>
        <v>0</v>
      </c>
      <c r="S464" s="258">
        <v>0</v>
      </c>
      <c r="T464" s="25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60" t="s">
        <v>326</v>
      </c>
      <c r="AT464" s="260" t="s">
        <v>193</v>
      </c>
      <c r="AU464" s="260" t="s">
        <v>84</v>
      </c>
      <c r="AY464" s="14" t="s">
        <v>190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4" t="s">
        <v>82</v>
      </c>
      <c r="BK464" s="150">
        <f>ROUND(I464*H464,2)</f>
        <v>0</v>
      </c>
      <c r="BL464" s="14" t="s">
        <v>326</v>
      </c>
      <c r="BM464" s="260" t="s">
        <v>1219</v>
      </c>
    </row>
    <row r="465" s="2" customFormat="1" ht="24.15" customHeight="1">
      <c r="A465" s="37"/>
      <c r="B465" s="38"/>
      <c r="C465" s="248" t="s">
        <v>1220</v>
      </c>
      <c r="D465" s="248" t="s">
        <v>193</v>
      </c>
      <c r="E465" s="249" t="s">
        <v>1221</v>
      </c>
      <c r="F465" s="250" t="s">
        <v>1222</v>
      </c>
      <c r="G465" s="251" t="s">
        <v>1223</v>
      </c>
      <c r="H465" s="252">
        <v>1</v>
      </c>
      <c r="I465" s="253"/>
      <c r="J465" s="254">
        <f>ROUND(I465*H465,2)</f>
        <v>0</v>
      </c>
      <c r="K465" s="255"/>
      <c r="L465" s="40"/>
      <c r="M465" s="256" t="s">
        <v>1</v>
      </c>
      <c r="N465" s="257" t="s">
        <v>40</v>
      </c>
      <c r="O465" s="90"/>
      <c r="P465" s="258">
        <f>O465*H465</f>
        <v>0</v>
      </c>
      <c r="Q465" s="258">
        <v>0</v>
      </c>
      <c r="R465" s="258">
        <f>Q465*H465</f>
        <v>0</v>
      </c>
      <c r="S465" s="258">
        <v>0</v>
      </c>
      <c r="T465" s="25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60" t="s">
        <v>326</v>
      </c>
      <c r="AT465" s="260" t="s">
        <v>193</v>
      </c>
      <c r="AU465" s="260" t="s">
        <v>84</v>
      </c>
      <c r="AY465" s="14" t="s">
        <v>190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4" t="s">
        <v>82</v>
      </c>
      <c r="BK465" s="150">
        <f>ROUND(I465*H465,2)</f>
        <v>0</v>
      </c>
      <c r="BL465" s="14" t="s">
        <v>326</v>
      </c>
      <c r="BM465" s="260" t="s">
        <v>1224</v>
      </c>
    </row>
    <row r="466" s="2" customFormat="1" ht="24.15" customHeight="1">
      <c r="A466" s="37"/>
      <c r="B466" s="38"/>
      <c r="C466" s="248" t="s">
        <v>722</v>
      </c>
      <c r="D466" s="248" t="s">
        <v>193</v>
      </c>
      <c r="E466" s="249" t="s">
        <v>1225</v>
      </c>
      <c r="F466" s="250" t="s">
        <v>1226</v>
      </c>
      <c r="G466" s="251" t="s">
        <v>1223</v>
      </c>
      <c r="H466" s="252">
        <v>1</v>
      </c>
      <c r="I466" s="253"/>
      <c r="J466" s="254">
        <f>ROUND(I466*H466,2)</f>
        <v>0</v>
      </c>
      <c r="K466" s="255"/>
      <c r="L466" s="40"/>
      <c r="M466" s="256" t="s">
        <v>1</v>
      </c>
      <c r="N466" s="257" t="s">
        <v>40</v>
      </c>
      <c r="O466" s="90"/>
      <c r="P466" s="258">
        <f>O466*H466</f>
        <v>0</v>
      </c>
      <c r="Q466" s="258">
        <v>0</v>
      </c>
      <c r="R466" s="258">
        <f>Q466*H466</f>
        <v>0</v>
      </c>
      <c r="S466" s="258">
        <v>0</v>
      </c>
      <c r="T466" s="25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60" t="s">
        <v>326</v>
      </c>
      <c r="AT466" s="260" t="s">
        <v>193</v>
      </c>
      <c r="AU466" s="260" t="s">
        <v>84</v>
      </c>
      <c r="AY466" s="14" t="s">
        <v>190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4" t="s">
        <v>82</v>
      </c>
      <c r="BK466" s="150">
        <f>ROUND(I466*H466,2)</f>
        <v>0</v>
      </c>
      <c r="BL466" s="14" t="s">
        <v>326</v>
      </c>
      <c r="BM466" s="260" t="s">
        <v>1227</v>
      </c>
    </row>
    <row r="467" s="2" customFormat="1" ht="24.15" customHeight="1">
      <c r="A467" s="37"/>
      <c r="B467" s="38"/>
      <c r="C467" s="248" t="s">
        <v>1228</v>
      </c>
      <c r="D467" s="248" t="s">
        <v>193</v>
      </c>
      <c r="E467" s="249" t="s">
        <v>1229</v>
      </c>
      <c r="F467" s="250" t="s">
        <v>1230</v>
      </c>
      <c r="G467" s="251" t="s">
        <v>1223</v>
      </c>
      <c r="H467" s="252">
        <v>1</v>
      </c>
      <c r="I467" s="253"/>
      <c r="J467" s="254">
        <f>ROUND(I467*H467,2)</f>
        <v>0</v>
      </c>
      <c r="K467" s="255"/>
      <c r="L467" s="40"/>
      <c r="M467" s="256" t="s">
        <v>1</v>
      </c>
      <c r="N467" s="257" t="s">
        <v>40</v>
      </c>
      <c r="O467" s="90"/>
      <c r="P467" s="258">
        <f>O467*H467</f>
        <v>0</v>
      </c>
      <c r="Q467" s="258">
        <v>0</v>
      </c>
      <c r="R467" s="258">
        <f>Q467*H467</f>
        <v>0</v>
      </c>
      <c r="S467" s="258">
        <v>0</v>
      </c>
      <c r="T467" s="25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60" t="s">
        <v>326</v>
      </c>
      <c r="AT467" s="260" t="s">
        <v>193</v>
      </c>
      <c r="AU467" s="260" t="s">
        <v>84</v>
      </c>
      <c r="AY467" s="14" t="s">
        <v>190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4" t="s">
        <v>82</v>
      </c>
      <c r="BK467" s="150">
        <f>ROUND(I467*H467,2)</f>
        <v>0</v>
      </c>
      <c r="BL467" s="14" t="s">
        <v>326</v>
      </c>
      <c r="BM467" s="260" t="s">
        <v>1231</v>
      </c>
    </row>
    <row r="468" s="12" customFormat="1" ht="25.92" customHeight="1">
      <c r="A468" s="12"/>
      <c r="B468" s="232"/>
      <c r="C468" s="233"/>
      <c r="D468" s="234" t="s">
        <v>74</v>
      </c>
      <c r="E468" s="235" t="s">
        <v>1232</v>
      </c>
      <c r="F468" s="235" t="s">
        <v>1233</v>
      </c>
      <c r="G468" s="233"/>
      <c r="H468" s="233"/>
      <c r="I468" s="236"/>
      <c r="J468" s="237">
        <f>BK468</f>
        <v>0</v>
      </c>
      <c r="K468" s="233"/>
      <c r="L468" s="238"/>
      <c r="M468" s="239"/>
      <c r="N468" s="240"/>
      <c r="O468" s="240"/>
      <c r="P468" s="241">
        <f>SUM(P469:P476)</f>
        <v>0</v>
      </c>
      <c r="Q468" s="240"/>
      <c r="R468" s="241">
        <f>SUM(R469:R476)</f>
        <v>0</v>
      </c>
      <c r="S468" s="240"/>
      <c r="T468" s="242">
        <f>SUM(T469:T476)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43" t="s">
        <v>197</v>
      </c>
      <c r="AT468" s="244" t="s">
        <v>74</v>
      </c>
      <c r="AU468" s="244" t="s">
        <v>75</v>
      </c>
      <c r="AY468" s="243" t="s">
        <v>190</v>
      </c>
      <c r="BK468" s="245">
        <f>SUM(BK469:BK476)</f>
        <v>0</v>
      </c>
    </row>
    <row r="469" s="2" customFormat="1" ht="16.5" customHeight="1">
      <c r="A469" s="37"/>
      <c r="B469" s="38"/>
      <c r="C469" s="248" t="s">
        <v>725</v>
      </c>
      <c r="D469" s="248" t="s">
        <v>193</v>
      </c>
      <c r="E469" s="249" t="s">
        <v>1234</v>
      </c>
      <c r="F469" s="250" t="s">
        <v>1235</v>
      </c>
      <c r="G469" s="251" t="s">
        <v>468</v>
      </c>
      <c r="H469" s="252">
        <v>8</v>
      </c>
      <c r="I469" s="253"/>
      <c r="J469" s="254">
        <f>ROUND(I469*H469,2)</f>
        <v>0</v>
      </c>
      <c r="K469" s="255"/>
      <c r="L469" s="40"/>
      <c r="M469" s="256" t="s">
        <v>1</v>
      </c>
      <c r="N469" s="257" t="s">
        <v>40</v>
      </c>
      <c r="O469" s="90"/>
      <c r="P469" s="258">
        <f>O469*H469</f>
        <v>0</v>
      </c>
      <c r="Q469" s="258">
        <v>0</v>
      </c>
      <c r="R469" s="258">
        <f>Q469*H469</f>
        <v>0</v>
      </c>
      <c r="S469" s="258">
        <v>0</v>
      </c>
      <c r="T469" s="25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60" t="s">
        <v>1236</v>
      </c>
      <c r="AT469" s="260" t="s">
        <v>193</v>
      </c>
      <c r="AU469" s="260" t="s">
        <v>82</v>
      </c>
      <c r="AY469" s="14" t="s">
        <v>190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4" t="s">
        <v>82</v>
      </c>
      <c r="BK469" s="150">
        <f>ROUND(I469*H469,2)</f>
        <v>0</v>
      </c>
      <c r="BL469" s="14" t="s">
        <v>1236</v>
      </c>
      <c r="BM469" s="260" t="s">
        <v>1237</v>
      </c>
    </row>
    <row r="470" s="2" customFormat="1" ht="16.5" customHeight="1">
      <c r="A470" s="37"/>
      <c r="B470" s="38"/>
      <c r="C470" s="248" t="s">
        <v>1238</v>
      </c>
      <c r="D470" s="248" t="s">
        <v>193</v>
      </c>
      <c r="E470" s="249" t="s">
        <v>1239</v>
      </c>
      <c r="F470" s="250" t="s">
        <v>1240</v>
      </c>
      <c r="G470" s="251" t="s">
        <v>468</v>
      </c>
      <c r="H470" s="252">
        <v>16</v>
      </c>
      <c r="I470" s="253"/>
      <c r="J470" s="254">
        <f>ROUND(I470*H470,2)</f>
        <v>0</v>
      </c>
      <c r="K470" s="255"/>
      <c r="L470" s="40"/>
      <c r="M470" s="256" t="s">
        <v>1</v>
      </c>
      <c r="N470" s="257" t="s">
        <v>40</v>
      </c>
      <c r="O470" s="90"/>
      <c r="P470" s="258">
        <f>O470*H470</f>
        <v>0</v>
      </c>
      <c r="Q470" s="258">
        <v>0</v>
      </c>
      <c r="R470" s="258">
        <f>Q470*H470</f>
        <v>0</v>
      </c>
      <c r="S470" s="258">
        <v>0</v>
      </c>
      <c r="T470" s="259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60" t="s">
        <v>1236</v>
      </c>
      <c r="AT470" s="260" t="s">
        <v>193</v>
      </c>
      <c r="AU470" s="260" t="s">
        <v>82</v>
      </c>
      <c r="AY470" s="14" t="s">
        <v>190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4" t="s">
        <v>82</v>
      </c>
      <c r="BK470" s="150">
        <f>ROUND(I470*H470,2)</f>
        <v>0</v>
      </c>
      <c r="BL470" s="14" t="s">
        <v>1236</v>
      </c>
      <c r="BM470" s="260" t="s">
        <v>1241</v>
      </c>
    </row>
    <row r="471" s="2" customFormat="1" ht="16.5" customHeight="1">
      <c r="A471" s="37"/>
      <c r="B471" s="38"/>
      <c r="C471" s="248" t="s">
        <v>729</v>
      </c>
      <c r="D471" s="248" t="s">
        <v>193</v>
      </c>
      <c r="E471" s="249" t="s">
        <v>1242</v>
      </c>
      <c r="F471" s="250" t="s">
        <v>1243</v>
      </c>
      <c r="G471" s="251" t="s">
        <v>468</v>
      </c>
      <c r="H471" s="252">
        <v>2</v>
      </c>
      <c r="I471" s="253"/>
      <c r="J471" s="254">
        <f>ROUND(I471*H471,2)</f>
        <v>0</v>
      </c>
      <c r="K471" s="255"/>
      <c r="L471" s="40"/>
      <c r="M471" s="256" t="s">
        <v>1</v>
      </c>
      <c r="N471" s="257" t="s">
        <v>40</v>
      </c>
      <c r="O471" s="90"/>
      <c r="P471" s="258">
        <f>O471*H471</f>
        <v>0</v>
      </c>
      <c r="Q471" s="258">
        <v>0</v>
      </c>
      <c r="R471" s="258">
        <f>Q471*H471</f>
        <v>0</v>
      </c>
      <c r="S471" s="258">
        <v>0</v>
      </c>
      <c r="T471" s="25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60" t="s">
        <v>1236</v>
      </c>
      <c r="AT471" s="260" t="s">
        <v>193</v>
      </c>
      <c r="AU471" s="260" t="s">
        <v>82</v>
      </c>
      <c r="AY471" s="14" t="s">
        <v>190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4" t="s">
        <v>82</v>
      </c>
      <c r="BK471" s="150">
        <f>ROUND(I471*H471,2)</f>
        <v>0</v>
      </c>
      <c r="BL471" s="14" t="s">
        <v>1236</v>
      </c>
      <c r="BM471" s="260" t="s">
        <v>1244</v>
      </c>
    </row>
    <row r="472" s="2" customFormat="1" ht="16.5" customHeight="1">
      <c r="A472" s="37"/>
      <c r="B472" s="38"/>
      <c r="C472" s="248" t="s">
        <v>1245</v>
      </c>
      <c r="D472" s="248" t="s">
        <v>193</v>
      </c>
      <c r="E472" s="249" t="s">
        <v>1246</v>
      </c>
      <c r="F472" s="250" t="s">
        <v>1247</v>
      </c>
      <c r="G472" s="251" t="s">
        <v>468</v>
      </c>
      <c r="H472" s="252">
        <v>4</v>
      </c>
      <c r="I472" s="253"/>
      <c r="J472" s="254">
        <f>ROUND(I472*H472,2)</f>
        <v>0</v>
      </c>
      <c r="K472" s="255"/>
      <c r="L472" s="40"/>
      <c r="M472" s="256" t="s">
        <v>1</v>
      </c>
      <c r="N472" s="257" t="s">
        <v>40</v>
      </c>
      <c r="O472" s="90"/>
      <c r="P472" s="258">
        <f>O472*H472</f>
        <v>0</v>
      </c>
      <c r="Q472" s="258">
        <v>0</v>
      </c>
      <c r="R472" s="258">
        <f>Q472*H472</f>
        <v>0</v>
      </c>
      <c r="S472" s="258">
        <v>0</v>
      </c>
      <c r="T472" s="25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60" t="s">
        <v>1236</v>
      </c>
      <c r="AT472" s="260" t="s">
        <v>193</v>
      </c>
      <c r="AU472" s="260" t="s">
        <v>82</v>
      </c>
      <c r="AY472" s="14" t="s">
        <v>190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4" t="s">
        <v>82</v>
      </c>
      <c r="BK472" s="150">
        <f>ROUND(I472*H472,2)</f>
        <v>0</v>
      </c>
      <c r="BL472" s="14" t="s">
        <v>1236</v>
      </c>
      <c r="BM472" s="260" t="s">
        <v>1248</v>
      </c>
    </row>
    <row r="473" s="2" customFormat="1" ht="16.5" customHeight="1">
      <c r="A473" s="37"/>
      <c r="B473" s="38"/>
      <c r="C473" s="248" t="s">
        <v>732</v>
      </c>
      <c r="D473" s="248" t="s">
        <v>193</v>
      </c>
      <c r="E473" s="249" t="s">
        <v>1249</v>
      </c>
      <c r="F473" s="250" t="s">
        <v>1250</v>
      </c>
      <c r="G473" s="251" t="s">
        <v>468</v>
      </c>
      <c r="H473" s="252">
        <v>24</v>
      </c>
      <c r="I473" s="253"/>
      <c r="J473" s="254">
        <f>ROUND(I473*H473,2)</f>
        <v>0</v>
      </c>
      <c r="K473" s="255"/>
      <c r="L473" s="40"/>
      <c r="M473" s="256" t="s">
        <v>1</v>
      </c>
      <c r="N473" s="257" t="s">
        <v>40</v>
      </c>
      <c r="O473" s="90"/>
      <c r="P473" s="258">
        <f>O473*H473</f>
        <v>0</v>
      </c>
      <c r="Q473" s="258">
        <v>0</v>
      </c>
      <c r="R473" s="258">
        <f>Q473*H473</f>
        <v>0</v>
      </c>
      <c r="S473" s="258">
        <v>0</v>
      </c>
      <c r="T473" s="25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60" t="s">
        <v>1236</v>
      </c>
      <c r="AT473" s="260" t="s">
        <v>193</v>
      </c>
      <c r="AU473" s="260" t="s">
        <v>82</v>
      </c>
      <c r="AY473" s="14" t="s">
        <v>190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4" t="s">
        <v>82</v>
      </c>
      <c r="BK473" s="150">
        <f>ROUND(I473*H473,2)</f>
        <v>0</v>
      </c>
      <c r="BL473" s="14" t="s">
        <v>1236</v>
      </c>
      <c r="BM473" s="260" t="s">
        <v>1251</v>
      </c>
    </row>
    <row r="474" s="2" customFormat="1" ht="24.15" customHeight="1">
      <c r="A474" s="37"/>
      <c r="B474" s="38"/>
      <c r="C474" s="261" t="s">
        <v>1252</v>
      </c>
      <c r="D474" s="261" t="s">
        <v>218</v>
      </c>
      <c r="E474" s="262" t="s">
        <v>1253</v>
      </c>
      <c r="F474" s="263" t="s">
        <v>1254</v>
      </c>
      <c r="G474" s="264" t="s">
        <v>360</v>
      </c>
      <c r="H474" s="265">
        <v>1</v>
      </c>
      <c r="I474" s="266"/>
      <c r="J474" s="267">
        <f>ROUND(I474*H474,2)</f>
        <v>0</v>
      </c>
      <c r="K474" s="268"/>
      <c r="L474" s="269"/>
      <c r="M474" s="270" t="s">
        <v>1</v>
      </c>
      <c r="N474" s="271" t="s">
        <v>40</v>
      </c>
      <c r="O474" s="90"/>
      <c r="P474" s="258">
        <f>O474*H474</f>
        <v>0</v>
      </c>
      <c r="Q474" s="258">
        <v>0</v>
      </c>
      <c r="R474" s="258">
        <f>Q474*H474</f>
        <v>0</v>
      </c>
      <c r="S474" s="258">
        <v>0</v>
      </c>
      <c r="T474" s="259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60" t="s">
        <v>1236</v>
      </c>
      <c r="AT474" s="260" t="s">
        <v>218</v>
      </c>
      <c r="AU474" s="260" t="s">
        <v>82</v>
      </c>
      <c r="AY474" s="14" t="s">
        <v>190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4" t="s">
        <v>82</v>
      </c>
      <c r="BK474" s="150">
        <f>ROUND(I474*H474,2)</f>
        <v>0</v>
      </c>
      <c r="BL474" s="14" t="s">
        <v>1236</v>
      </c>
      <c r="BM474" s="260" t="s">
        <v>1255</v>
      </c>
    </row>
    <row r="475" s="2" customFormat="1" ht="16.5" customHeight="1">
      <c r="A475" s="37"/>
      <c r="B475" s="38"/>
      <c r="C475" s="248" t="s">
        <v>736</v>
      </c>
      <c r="D475" s="248" t="s">
        <v>193</v>
      </c>
      <c r="E475" s="249" t="s">
        <v>1256</v>
      </c>
      <c r="F475" s="250" t="s">
        <v>1257</v>
      </c>
      <c r="G475" s="251" t="s">
        <v>468</v>
      </c>
      <c r="H475" s="252">
        <v>16</v>
      </c>
      <c r="I475" s="253"/>
      <c r="J475" s="254">
        <f>ROUND(I475*H475,2)</f>
        <v>0</v>
      </c>
      <c r="K475" s="255"/>
      <c r="L475" s="40"/>
      <c r="M475" s="256" t="s">
        <v>1</v>
      </c>
      <c r="N475" s="257" t="s">
        <v>40</v>
      </c>
      <c r="O475" s="90"/>
      <c r="P475" s="258">
        <f>O475*H475</f>
        <v>0</v>
      </c>
      <c r="Q475" s="258">
        <v>0</v>
      </c>
      <c r="R475" s="258">
        <f>Q475*H475</f>
        <v>0</v>
      </c>
      <c r="S475" s="258">
        <v>0</v>
      </c>
      <c r="T475" s="25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60" t="s">
        <v>1236</v>
      </c>
      <c r="AT475" s="260" t="s">
        <v>193</v>
      </c>
      <c r="AU475" s="260" t="s">
        <v>82</v>
      </c>
      <c r="AY475" s="14" t="s">
        <v>190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4" t="s">
        <v>82</v>
      </c>
      <c r="BK475" s="150">
        <f>ROUND(I475*H475,2)</f>
        <v>0</v>
      </c>
      <c r="BL475" s="14" t="s">
        <v>1236</v>
      </c>
      <c r="BM475" s="260" t="s">
        <v>1258</v>
      </c>
    </row>
    <row r="476" s="2" customFormat="1" ht="16.5" customHeight="1">
      <c r="A476" s="37"/>
      <c r="B476" s="38"/>
      <c r="C476" s="261" t="s">
        <v>1259</v>
      </c>
      <c r="D476" s="261" t="s">
        <v>218</v>
      </c>
      <c r="E476" s="262" t="s">
        <v>1260</v>
      </c>
      <c r="F476" s="263" t="s">
        <v>1261</v>
      </c>
      <c r="G476" s="264" t="s">
        <v>360</v>
      </c>
      <c r="H476" s="265">
        <v>1</v>
      </c>
      <c r="I476" s="266"/>
      <c r="J476" s="267">
        <f>ROUND(I476*H476,2)</f>
        <v>0</v>
      </c>
      <c r="K476" s="268"/>
      <c r="L476" s="269"/>
      <c r="M476" s="270" t="s">
        <v>1</v>
      </c>
      <c r="N476" s="271" t="s">
        <v>40</v>
      </c>
      <c r="O476" s="90"/>
      <c r="P476" s="258">
        <f>O476*H476</f>
        <v>0</v>
      </c>
      <c r="Q476" s="258">
        <v>0</v>
      </c>
      <c r="R476" s="258">
        <f>Q476*H476</f>
        <v>0</v>
      </c>
      <c r="S476" s="258">
        <v>0</v>
      </c>
      <c r="T476" s="259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60" t="s">
        <v>1236</v>
      </c>
      <c r="AT476" s="260" t="s">
        <v>218</v>
      </c>
      <c r="AU476" s="260" t="s">
        <v>82</v>
      </c>
      <c r="AY476" s="14" t="s">
        <v>190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4" t="s">
        <v>82</v>
      </c>
      <c r="BK476" s="150">
        <f>ROUND(I476*H476,2)</f>
        <v>0</v>
      </c>
      <c r="BL476" s="14" t="s">
        <v>1236</v>
      </c>
      <c r="BM476" s="260" t="s">
        <v>1262</v>
      </c>
    </row>
    <row r="477" s="12" customFormat="1" ht="25.92" customHeight="1">
      <c r="A477" s="12"/>
      <c r="B477" s="232"/>
      <c r="C477" s="233"/>
      <c r="D477" s="234" t="s">
        <v>74</v>
      </c>
      <c r="E477" s="235" t="s">
        <v>1263</v>
      </c>
      <c r="F477" s="235" t="s">
        <v>1264</v>
      </c>
      <c r="G477" s="233"/>
      <c r="H477" s="233"/>
      <c r="I477" s="236"/>
      <c r="J477" s="237">
        <f>BK477</f>
        <v>0</v>
      </c>
      <c r="K477" s="233"/>
      <c r="L477" s="238"/>
      <c r="M477" s="239"/>
      <c r="N477" s="240"/>
      <c r="O477" s="240"/>
      <c r="P477" s="241">
        <f>SUM(P478:P480)</f>
        <v>0</v>
      </c>
      <c r="Q477" s="240"/>
      <c r="R477" s="241">
        <f>SUM(R478:R480)</f>
        <v>0</v>
      </c>
      <c r="S477" s="240"/>
      <c r="T477" s="242">
        <f>SUM(T478:T480)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43" t="s">
        <v>210</v>
      </c>
      <c r="AT477" s="244" t="s">
        <v>74</v>
      </c>
      <c r="AU477" s="244" t="s">
        <v>75</v>
      </c>
      <c r="AY477" s="243" t="s">
        <v>190</v>
      </c>
      <c r="BK477" s="245">
        <f>SUM(BK478:BK480)</f>
        <v>0</v>
      </c>
    </row>
    <row r="478" s="2" customFormat="1" ht="16.5" customHeight="1">
      <c r="A478" s="37"/>
      <c r="B478" s="38"/>
      <c r="C478" s="248" t="s">
        <v>739</v>
      </c>
      <c r="D478" s="248" t="s">
        <v>193</v>
      </c>
      <c r="E478" s="249" t="s">
        <v>1265</v>
      </c>
      <c r="F478" s="250" t="s">
        <v>1266</v>
      </c>
      <c r="G478" s="251" t="s">
        <v>1267</v>
      </c>
      <c r="H478" s="252">
        <v>1</v>
      </c>
      <c r="I478" s="253"/>
      <c r="J478" s="254">
        <f>ROUND(I478*H478,2)</f>
        <v>0</v>
      </c>
      <c r="K478" s="255"/>
      <c r="L478" s="40"/>
      <c r="M478" s="256" t="s">
        <v>1</v>
      </c>
      <c r="N478" s="257" t="s">
        <v>40</v>
      </c>
      <c r="O478" s="90"/>
      <c r="P478" s="258">
        <f>O478*H478</f>
        <v>0</v>
      </c>
      <c r="Q478" s="258">
        <v>0</v>
      </c>
      <c r="R478" s="258">
        <f>Q478*H478</f>
        <v>0</v>
      </c>
      <c r="S478" s="258">
        <v>0</v>
      </c>
      <c r="T478" s="259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60" t="s">
        <v>197</v>
      </c>
      <c r="AT478" s="260" t="s">
        <v>193</v>
      </c>
      <c r="AU478" s="260" t="s">
        <v>82</v>
      </c>
      <c r="AY478" s="14" t="s">
        <v>190</v>
      </c>
      <c r="BE478" s="150">
        <f>IF(N478="základní",J478,0)</f>
        <v>0</v>
      </c>
      <c r="BF478" s="150">
        <f>IF(N478="snížená",J478,0)</f>
        <v>0</v>
      </c>
      <c r="BG478" s="150">
        <f>IF(N478="zákl. přenesená",J478,0)</f>
        <v>0</v>
      </c>
      <c r="BH478" s="150">
        <f>IF(N478="sníž. přenesená",J478,0)</f>
        <v>0</v>
      </c>
      <c r="BI478" s="150">
        <f>IF(N478="nulová",J478,0)</f>
        <v>0</v>
      </c>
      <c r="BJ478" s="14" t="s">
        <v>82</v>
      </c>
      <c r="BK478" s="150">
        <f>ROUND(I478*H478,2)</f>
        <v>0</v>
      </c>
      <c r="BL478" s="14" t="s">
        <v>197</v>
      </c>
      <c r="BM478" s="260" t="s">
        <v>1268</v>
      </c>
    </row>
    <row r="479" s="2" customFormat="1" ht="24.15" customHeight="1">
      <c r="A479" s="37"/>
      <c r="B479" s="38"/>
      <c r="C479" s="248" t="s">
        <v>1269</v>
      </c>
      <c r="D479" s="248" t="s">
        <v>193</v>
      </c>
      <c r="E479" s="249" t="s">
        <v>1270</v>
      </c>
      <c r="F479" s="250" t="s">
        <v>1271</v>
      </c>
      <c r="G479" s="251" t="s">
        <v>360</v>
      </c>
      <c r="H479" s="252">
        <v>1</v>
      </c>
      <c r="I479" s="253"/>
      <c r="J479" s="254">
        <f>ROUND(I479*H479,2)</f>
        <v>0</v>
      </c>
      <c r="K479" s="255"/>
      <c r="L479" s="40"/>
      <c r="M479" s="256" t="s">
        <v>1</v>
      </c>
      <c r="N479" s="257" t="s">
        <v>40</v>
      </c>
      <c r="O479" s="90"/>
      <c r="P479" s="258">
        <f>O479*H479</f>
        <v>0</v>
      </c>
      <c r="Q479" s="258">
        <v>0</v>
      </c>
      <c r="R479" s="258">
        <f>Q479*H479</f>
        <v>0</v>
      </c>
      <c r="S479" s="258">
        <v>0</v>
      </c>
      <c r="T479" s="25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60" t="s">
        <v>197</v>
      </c>
      <c r="AT479" s="260" t="s">
        <v>193</v>
      </c>
      <c r="AU479" s="260" t="s">
        <v>82</v>
      </c>
      <c r="AY479" s="14" t="s">
        <v>190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4" t="s">
        <v>82</v>
      </c>
      <c r="BK479" s="150">
        <f>ROUND(I479*H479,2)</f>
        <v>0</v>
      </c>
      <c r="BL479" s="14" t="s">
        <v>197</v>
      </c>
      <c r="BM479" s="260" t="s">
        <v>1272</v>
      </c>
    </row>
    <row r="480" s="2" customFormat="1" ht="16.5" customHeight="1">
      <c r="A480" s="37"/>
      <c r="B480" s="38"/>
      <c r="C480" s="248" t="s">
        <v>743</v>
      </c>
      <c r="D480" s="248" t="s">
        <v>193</v>
      </c>
      <c r="E480" s="249" t="s">
        <v>1273</v>
      </c>
      <c r="F480" s="250" t="s">
        <v>1274</v>
      </c>
      <c r="G480" s="251" t="s">
        <v>360</v>
      </c>
      <c r="H480" s="252">
        <v>2</v>
      </c>
      <c r="I480" s="253"/>
      <c r="J480" s="254">
        <f>ROUND(I480*H480,2)</f>
        <v>0</v>
      </c>
      <c r="K480" s="255"/>
      <c r="L480" s="40"/>
      <c r="M480" s="273" t="s">
        <v>1</v>
      </c>
      <c r="N480" s="274" t="s">
        <v>40</v>
      </c>
      <c r="O480" s="275"/>
      <c r="P480" s="276">
        <f>O480*H480</f>
        <v>0</v>
      </c>
      <c r="Q480" s="276">
        <v>0</v>
      </c>
      <c r="R480" s="276">
        <f>Q480*H480</f>
        <v>0</v>
      </c>
      <c r="S480" s="276">
        <v>0</v>
      </c>
      <c r="T480" s="277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60" t="s">
        <v>1275</v>
      </c>
      <c r="AT480" s="260" t="s">
        <v>193</v>
      </c>
      <c r="AU480" s="260" t="s">
        <v>82</v>
      </c>
      <c r="AY480" s="14" t="s">
        <v>190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4" t="s">
        <v>82</v>
      </c>
      <c r="BK480" s="150">
        <f>ROUND(I480*H480,2)</f>
        <v>0</v>
      </c>
      <c r="BL480" s="14" t="s">
        <v>1275</v>
      </c>
      <c r="BM480" s="260" t="s">
        <v>1276</v>
      </c>
    </row>
    <row r="481" s="2" customFormat="1" ht="6.96" customHeight="1">
      <c r="A481" s="37"/>
      <c r="B481" s="65"/>
      <c r="C481" s="66"/>
      <c r="D481" s="66"/>
      <c r="E481" s="66"/>
      <c r="F481" s="66"/>
      <c r="G481" s="66"/>
      <c r="H481" s="66"/>
      <c r="I481" s="66"/>
      <c r="J481" s="66"/>
      <c r="K481" s="66"/>
      <c r="L481" s="40"/>
      <c r="M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</sheetData>
  <sheetProtection sheet="1" autoFilter="0" formatColumns="0" formatRows="0" objects="1" scenarios="1" spinCount="100000" saltValue="SQKaOQPTw/G0HdcDfjBTfDWu0b+If/OjkbJ+xE78WEQYSVvNRAYcErBMdRS2RV7d6zEi7vaRSs8LaT1jNuU0aQ==" hashValue="/M/kvd6CwLbVzX/et7MQBPDAkyO3MwZANl66VtDo3fm1z6NXw2H7E6uuKM6hDGlB/DW938dgKuQ7GGgBWv2g8g==" algorithmName="SHA-512" password="CC35"/>
  <autoFilter ref="C155:K48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8:F128"/>
    <mergeCell ref="D129:F129"/>
    <mergeCell ref="D130:F130"/>
    <mergeCell ref="D131:F131"/>
    <mergeCell ref="D132:F132"/>
    <mergeCell ref="E144:H144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1277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J111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ROUND((SUM(BE111:BE118) + SUM(BE140:BE205)),  2)</f>
        <v>0</v>
      </c>
      <c r="G37" s="37"/>
      <c r="H37" s="37"/>
      <c r="I37" s="178">
        <v>0.20999999999999999</v>
      </c>
      <c r="J37" s="177">
        <f>ROUND(((SUM(BE111:BE118) + SUM(BE140:BE205))*I37),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ROUND((SUM(BF111:BF118) + SUM(BF140:BF205)),  2)</f>
        <v>0</v>
      </c>
      <c r="G38" s="37"/>
      <c r="H38" s="37"/>
      <c r="I38" s="178">
        <v>0.14999999999999999</v>
      </c>
      <c r="J38" s="177">
        <f>ROUND(((SUM(BF111:BF118) + SUM(BF140:BF205))*I38),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ROUND((SUM(BG111:BG118) + SUM(BG140:BG205)),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ROUND((SUM(BH111:BH118) + SUM(BH140:BH205)),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ROUND((SUM(BI111:BI118) + SUM(BI140:BI205)),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01B - SPC alternativní zdroj tepla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J140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147</v>
      </c>
      <c r="E99" s="204"/>
      <c r="F99" s="204"/>
      <c r="G99" s="204"/>
      <c r="H99" s="204"/>
      <c r="I99" s="204"/>
      <c r="J99" s="205">
        <f>J141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148</v>
      </c>
      <c r="E100" s="209"/>
      <c r="F100" s="209"/>
      <c r="G100" s="209"/>
      <c r="H100" s="209"/>
      <c r="I100" s="209"/>
      <c r="J100" s="210">
        <f>J142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154</v>
      </c>
      <c r="E101" s="209"/>
      <c r="F101" s="209"/>
      <c r="G101" s="209"/>
      <c r="H101" s="209"/>
      <c r="I101" s="209"/>
      <c r="J101" s="210">
        <f>J148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155</v>
      </c>
      <c r="E102" s="209"/>
      <c r="F102" s="209"/>
      <c r="G102" s="209"/>
      <c r="H102" s="209"/>
      <c r="I102" s="209"/>
      <c r="J102" s="210">
        <f>J161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156</v>
      </c>
      <c r="E103" s="209"/>
      <c r="F103" s="209"/>
      <c r="G103" s="209"/>
      <c r="H103" s="209"/>
      <c r="I103" s="209"/>
      <c r="J103" s="210">
        <f>J168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160</v>
      </c>
      <c r="E104" s="209"/>
      <c r="F104" s="209"/>
      <c r="G104" s="209"/>
      <c r="H104" s="209"/>
      <c r="I104" s="209"/>
      <c r="J104" s="210">
        <f>J185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162</v>
      </c>
      <c r="E105" s="204"/>
      <c r="F105" s="204"/>
      <c r="G105" s="204"/>
      <c r="H105" s="204"/>
      <c r="I105" s="204"/>
      <c r="J105" s="205">
        <f>J192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2"/>
      <c r="D106" s="208" t="s">
        <v>163</v>
      </c>
      <c r="E106" s="209"/>
      <c r="F106" s="209"/>
      <c r="G106" s="209"/>
      <c r="H106" s="209"/>
      <c r="I106" s="209"/>
      <c r="J106" s="210">
        <f>J193</f>
        <v>0</v>
      </c>
      <c r="K106" s="132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2"/>
      <c r="D107" s="208" t="s">
        <v>164</v>
      </c>
      <c r="E107" s="209"/>
      <c r="F107" s="209"/>
      <c r="G107" s="209"/>
      <c r="H107" s="209"/>
      <c r="I107" s="209"/>
      <c r="J107" s="210">
        <f>J199</f>
        <v>0</v>
      </c>
      <c r="K107" s="132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165</v>
      </c>
      <c r="E108" s="204"/>
      <c r="F108" s="204"/>
      <c r="G108" s="204"/>
      <c r="H108" s="204"/>
      <c r="I108" s="204"/>
      <c r="J108" s="205">
        <f>J202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9.28" customHeight="1">
      <c r="A111" s="37"/>
      <c r="B111" s="38"/>
      <c r="C111" s="200" t="s">
        <v>167</v>
      </c>
      <c r="D111" s="39"/>
      <c r="E111" s="39"/>
      <c r="F111" s="39"/>
      <c r="G111" s="39"/>
      <c r="H111" s="39"/>
      <c r="I111" s="39"/>
      <c r="J111" s="212">
        <f>ROUND(J112 + J113 + J114 + J115 + J116 + J117,2)</f>
        <v>0</v>
      </c>
      <c r="K111" s="39"/>
      <c r="L111" s="62"/>
      <c r="N111" s="213" t="s">
        <v>39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8" customHeight="1">
      <c r="A112" s="37"/>
      <c r="B112" s="38"/>
      <c r="C112" s="39"/>
      <c r="D112" s="151" t="s">
        <v>168</v>
      </c>
      <c r="E112" s="146"/>
      <c r="F112" s="146"/>
      <c r="G112" s="39"/>
      <c r="H112" s="39"/>
      <c r="I112" s="39"/>
      <c r="J112" s="147">
        <v>0</v>
      </c>
      <c r="K112" s="39"/>
      <c r="L112" s="214"/>
      <c r="M112" s="215"/>
      <c r="N112" s="216" t="s">
        <v>40</v>
      </c>
      <c r="O112" s="215"/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118</v>
      </c>
      <c r="AZ112" s="215"/>
      <c r="BA112" s="215"/>
      <c r="BB112" s="215"/>
      <c r="BC112" s="215"/>
      <c r="BD112" s="215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82</v>
      </c>
      <c r="BK112" s="215"/>
      <c r="BL112" s="215"/>
      <c r="BM112" s="215"/>
    </row>
    <row r="113" s="2" customFormat="1" ht="18" customHeight="1">
      <c r="A113" s="37"/>
      <c r="B113" s="38"/>
      <c r="C113" s="39"/>
      <c r="D113" s="151" t="s">
        <v>169</v>
      </c>
      <c r="E113" s="146"/>
      <c r="F113" s="146"/>
      <c r="G113" s="39"/>
      <c r="H113" s="39"/>
      <c r="I113" s="39"/>
      <c r="J113" s="147">
        <v>0</v>
      </c>
      <c r="K113" s="39"/>
      <c r="L113" s="214"/>
      <c r="M113" s="215"/>
      <c r="N113" s="216" t="s">
        <v>40</v>
      </c>
      <c r="O113" s="215"/>
      <c r="P113" s="215"/>
      <c r="Q113" s="215"/>
      <c r="R113" s="215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8" t="s">
        <v>118</v>
      </c>
      <c r="AZ113" s="215"/>
      <c r="BA113" s="215"/>
      <c r="BB113" s="215"/>
      <c r="BC113" s="215"/>
      <c r="BD113" s="215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82</v>
      </c>
      <c r="BK113" s="215"/>
      <c r="BL113" s="215"/>
      <c r="BM113" s="215"/>
    </row>
    <row r="114" s="2" customFormat="1" ht="18" customHeight="1">
      <c r="A114" s="37"/>
      <c r="B114" s="38"/>
      <c r="C114" s="39"/>
      <c r="D114" s="151" t="s">
        <v>170</v>
      </c>
      <c r="E114" s="146"/>
      <c r="F114" s="146"/>
      <c r="G114" s="39"/>
      <c r="H114" s="39"/>
      <c r="I114" s="39"/>
      <c r="J114" s="147">
        <v>0</v>
      </c>
      <c r="K114" s="39"/>
      <c r="L114" s="214"/>
      <c r="M114" s="215"/>
      <c r="N114" s="216" t="s">
        <v>40</v>
      </c>
      <c r="O114" s="215"/>
      <c r="P114" s="215"/>
      <c r="Q114" s="215"/>
      <c r="R114" s="215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8" t="s">
        <v>118</v>
      </c>
      <c r="AZ114" s="215"/>
      <c r="BA114" s="215"/>
      <c r="BB114" s="215"/>
      <c r="BC114" s="215"/>
      <c r="BD114" s="215"/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18" t="s">
        <v>82</v>
      </c>
      <c r="BK114" s="215"/>
      <c r="BL114" s="215"/>
      <c r="BM114" s="215"/>
    </row>
    <row r="115" s="2" customFormat="1" ht="18" customHeight="1">
      <c r="A115" s="37"/>
      <c r="B115" s="38"/>
      <c r="C115" s="39"/>
      <c r="D115" s="151" t="s">
        <v>171</v>
      </c>
      <c r="E115" s="146"/>
      <c r="F115" s="146"/>
      <c r="G115" s="39"/>
      <c r="H115" s="39"/>
      <c r="I115" s="39"/>
      <c r="J115" s="147">
        <v>0</v>
      </c>
      <c r="K115" s="39"/>
      <c r="L115" s="214"/>
      <c r="M115" s="215"/>
      <c r="N115" s="216" t="s">
        <v>40</v>
      </c>
      <c r="O115" s="215"/>
      <c r="P115" s="215"/>
      <c r="Q115" s="215"/>
      <c r="R115" s="215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8" t="s">
        <v>118</v>
      </c>
      <c r="AZ115" s="215"/>
      <c r="BA115" s="215"/>
      <c r="BB115" s="215"/>
      <c r="BC115" s="215"/>
      <c r="BD115" s="215"/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18" t="s">
        <v>82</v>
      </c>
      <c r="BK115" s="215"/>
      <c r="BL115" s="215"/>
      <c r="BM115" s="215"/>
    </row>
    <row r="116" s="2" customFormat="1" ht="18" customHeight="1">
      <c r="A116" s="37"/>
      <c r="B116" s="38"/>
      <c r="C116" s="39"/>
      <c r="D116" s="151" t="s">
        <v>172</v>
      </c>
      <c r="E116" s="146"/>
      <c r="F116" s="146"/>
      <c r="G116" s="39"/>
      <c r="H116" s="39"/>
      <c r="I116" s="39"/>
      <c r="J116" s="147">
        <v>0</v>
      </c>
      <c r="K116" s="39"/>
      <c r="L116" s="214"/>
      <c r="M116" s="215"/>
      <c r="N116" s="216" t="s">
        <v>40</v>
      </c>
      <c r="O116" s="215"/>
      <c r="P116" s="215"/>
      <c r="Q116" s="215"/>
      <c r="R116" s="215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8" t="s">
        <v>118</v>
      </c>
      <c r="AZ116" s="215"/>
      <c r="BA116" s="215"/>
      <c r="BB116" s="215"/>
      <c r="BC116" s="215"/>
      <c r="BD116" s="215"/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18" t="s">
        <v>82</v>
      </c>
      <c r="BK116" s="215"/>
      <c r="BL116" s="215"/>
      <c r="BM116" s="215"/>
    </row>
    <row r="117" s="2" customFormat="1" ht="18" customHeight="1">
      <c r="A117" s="37"/>
      <c r="B117" s="38"/>
      <c r="C117" s="39"/>
      <c r="D117" s="146" t="s">
        <v>173</v>
      </c>
      <c r="E117" s="39"/>
      <c r="F117" s="39"/>
      <c r="G117" s="39"/>
      <c r="H117" s="39"/>
      <c r="I117" s="39"/>
      <c r="J117" s="147">
        <f>ROUND(J32*T117,2)</f>
        <v>0</v>
      </c>
      <c r="K117" s="39"/>
      <c r="L117" s="214"/>
      <c r="M117" s="215"/>
      <c r="N117" s="216" t="s">
        <v>40</v>
      </c>
      <c r="O117" s="215"/>
      <c r="P117" s="215"/>
      <c r="Q117" s="215"/>
      <c r="R117" s="215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8" t="s">
        <v>174</v>
      </c>
      <c r="AZ117" s="215"/>
      <c r="BA117" s="215"/>
      <c r="BB117" s="215"/>
      <c r="BC117" s="215"/>
      <c r="BD117" s="215"/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18" t="s">
        <v>82</v>
      </c>
      <c r="BK117" s="215"/>
      <c r="BL117" s="215"/>
      <c r="BM117" s="215"/>
    </row>
    <row r="118" s="2" customForma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9.28" customHeight="1">
      <c r="A119" s="37"/>
      <c r="B119" s="38"/>
      <c r="C119" s="155" t="s">
        <v>129</v>
      </c>
      <c r="D119" s="156"/>
      <c r="E119" s="156"/>
      <c r="F119" s="156"/>
      <c r="G119" s="156"/>
      <c r="H119" s="156"/>
      <c r="I119" s="156"/>
      <c r="J119" s="157">
        <f>ROUND(J98+J111,2)</f>
        <v>0</v>
      </c>
      <c r="K119" s="15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0" t="s">
        <v>175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16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197" t="str">
        <f>E7</f>
        <v>Rekonstrukce tepelných zdrojů Trnovany u Litoměřic</v>
      </c>
      <c r="F128" s="29"/>
      <c r="G128" s="29"/>
      <c r="H128" s="2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" customFormat="1" ht="12" customHeight="1">
      <c r="B129" s="18"/>
      <c r="C129" s="29" t="s">
        <v>131</v>
      </c>
      <c r="D129" s="19"/>
      <c r="E129" s="19"/>
      <c r="F129" s="19"/>
      <c r="G129" s="19"/>
      <c r="H129" s="19"/>
      <c r="I129" s="19"/>
      <c r="J129" s="19"/>
      <c r="K129" s="19"/>
      <c r="L129" s="17"/>
    </row>
    <row r="130" s="2" customFormat="1" ht="16.5" customHeight="1">
      <c r="A130" s="37"/>
      <c r="B130" s="38"/>
      <c r="C130" s="39"/>
      <c r="D130" s="39"/>
      <c r="E130" s="197" t="s">
        <v>132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29" t="s">
        <v>133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E11</f>
        <v>SO 01B - SPC alternativní zdroj tepla</v>
      </c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29" t="s">
        <v>20</v>
      </c>
      <c r="D134" s="39"/>
      <c r="E134" s="39"/>
      <c r="F134" s="24" t="str">
        <f>F14</f>
        <v xml:space="preserve"> </v>
      </c>
      <c r="G134" s="39"/>
      <c r="H134" s="39"/>
      <c r="I134" s="29" t="s">
        <v>22</v>
      </c>
      <c r="J134" s="78" t="str">
        <f>IF(J14="","",J14)</f>
        <v>3. 4. 2023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29" t="s">
        <v>24</v>
      </c>
      <c r="D136" s="39"/>
      <c r="E136" s="39"/>
      <c r="F136" s="24" t="str">
        <f>E17</f>
        <v xml:space="preserve"> </v>
      </c>
      <c r="G136" s="39"/>
      <c r="H136" s="39"/>
      <c r="I136" s="29" t="s">
        <v>29</v>
      </c>
      <c r="J136" s="33" t="str">
        <f>E23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29" t="s">
        <v>27</v>
      </c>
      <c r="D137" s="39"/>
      <c r="E137" s="39"/>
      <c r="F137" s="24" t="str">
        <f>IF(E20="","",E20)</f>
        <v>Vyplň údaj</v>
      </c>
      <c r="G137" s="39"/>
      <c r="H137" s="39"/>
      <c r="I137" s="29" t="s">
        <v>31</v>
      </c>
      <c r="J137" s="33" t="str">
        <f>E26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20"/>
      <c r="B139" s="221"/>
      <c r="C139" s="222" t="s">
        <v>176</v>
      </c>
      <c r="D139" s="223" t="s">
        <v>60</v>
      </c>
      <c r="E139" s="223" t="s">
        <v>56</v>
      </c>
      <c r="F139" s="223" t="s">
        <v>57</v>
      </c>
      <c r="G139" s="223" t="s">
        <v>177</v>
      </c>
      <c r="H139" s="223" t="s">
        <v>178</v>
      </c>
      <c r="I139" s="223" t="s">
        <v>179</v>
      </c>
      <c r="J139" s="224" t="s">
        <v>138</v>
      </c>
      <c r="K139" s="225" t="s">
        <v>180</v>
      </c>
      <c r="L139" s="226"/>
      <c r="M139" s="99" t="s">
        <v>1</v>
      </c>
      <c r="N139" s="100" t="s">
        <v>39</v>
      </c>
      <c r="O139" s="100" t="s">
        <v>181</v>
      </c>
      <c r="P139" s="100" t="s">
        <v>182</v>
      </c>
      <c r="Q139" s="100" t="s">
        <v>183</v>
      </c>
      <c r="R139" s="100" t="s">
        <v>184</v>
      </c>
      <c r="S139" s="100" t="s">
        <v>185</v>
      </c>
      <c r="T139" s="101" t="s">
        <v>186</v>
      </c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</row>
    <row r="140" s="2" customFormat="1" ht="22.8" customHeight="1">
      <c r="A140" s="37"/>
      <c r="B140" s="38"/>
      <c r="C140" s="106" t="s">
        <v>187</v>
      </c>
      <c r="D140" s="39"/>
      <c r="E140" s="39"/>
      <c r="F140" s="39"/>
      <c r="G140" s="39"/>
      <c r="H140" s="39"/>
      <c r="I140" s="39"/>
      <c r="J140" s="227">
        <f>BK140</f>
        <v>0</v>
      </c>
      <c r="K140" s="39"/>
      <c r="L140" s="40"/>
      <c r="M140" s="102"/>
      <c r="N140" s="228"/>
      <c r="O140" s="103"/>
      <c r="P140" s="229">
        <f>P141+P192+P202</f>
        <v>0</v>
      </c>
      <c r="Q140" s="103"/>
      <c r="R140" s="229">
        <f>R141+R192+R202</f>
        <v>0</v>
      </c>
      <c r="S140" s="103"/>
      <c r="T140" s="230">
        <f>T141+T192+T202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4" t="s">
        <v>74</v>
      </c>
      <c r="AU140" s="14" t="s">
        <v>140</v>
      </c>
      <c r="BK140" s="231">
        <f>BK141+BK192+BK202</f>
        <v>0</v>
      </c>
    </row>
    <row r="141" s="12" customFormat="1" ht="25.92" customHeight="1">
      <c r="A141" s="12"/>
      <c r="B141" s="232"/>
      <c r="C141" s="233"/>
      <c r="D141" s="234" t="s">
        <v>74</v>
      </c>
      <c r="E141" s="235" t="s">
        <v>261</v>
      </c>
      <c r="F141" s="235" t="s">
        <v>262</v>
      </c>
      <c r="G141" s="233"/>
      <c r="H141" s="233"/>
      <c r="I141" s="236"/>
      <c r="J141" s="237">
        <f>BK141</f>
        <v>0</v>
      </c>
      <c r="K141" s="233"/>
      <c r="L141" s="238"/>
      <c r="M141" s="239"/>
      <c r="N141" s="240"/>
      <c r="O141" s="240"/>
      <c r="P141" s="241">
        <f>P142+P148+P161+P168+P185</f>
        <v>0</v>
      </c>
      <c r="Q141" s="240"/>
      <c r="R141" s="241">
        <f>R142+R148+R161+R168+R185</f>
        <v>0</v>
      </c>
      <c r="S141" s="240"/>
      <c r="T141" s="242">
        <f>T142+T148+T161+T168+T185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3" t="s">
        <v>84</v>
      </c>
      <c r="AT141" s="244" t="s">
        <v>74</v>
      </c>
      <c r="AU141" s="244" t="s">
        <v>75</v>
      </c>
      <c r="AY141" s="243" t="s">
        <v>190</v>
      </c>
      <c r="BK141" s="245">
        <f>BK142+BK148+BK161+BK168+BK185</f>
        <v>0</v>
      </c>
    </row>
    <row r="142" s="12" customFormat="1" ht="22.8" customHeight="1">
      <c r="A142" s="12"/>
      <c r="B142" s="232"/>
      <c r="C142" s="233"/>
      <c r="D142" s="234" t="s">
        <v>74</v>
      </c>
      <c r="E142" s="246" t="s">
        <v>263</v>
      </c>
      <c r="F142" s="246" t="s">
        <v>264</v>
      </c>
      <c r="G142" s="233"/>
      <c r="H142" s="233"/>
      <c r="I142" s="236"/>
      <c r="J142" s="247">
        <f>BK142</f>
        <v>0</v>
      </c>
      <c r="K142" s="233"/>
      <c r="L142" s="238"/>
      <c r="M142" s="239"/>
      <c r="N142" s="240"/>
      <c r="O142" s="240"/>
      <c r="P142" s="241">
        <f>SUM(P143:P147)</f>
        <v>0</v>
      </c>
      <c r="Q142" s="240"/>
      <c r="R142" s="241">
        <f>SUM(R143:R147)</f>
        <v>0</v>
      </c>
      <c r="S142" s="240"/>
      <c r="T142" s="24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3" t="s">
        <v>84</v>
      </c>
      <c r="AT142" s="244" t="s">
        <v>74</v>
      </c>
      <c r="AU142" s="244" t="s">
        <v>82</v>
      </c>
      <c r="AY142" s="243" t="s">
        <v>190</v>
      </c>
      <c r="BK142" s="245">
        <f>SUM(BK143:BK147)</f>
        <v>0</v>
      </c>
    </row>
    <row r="143" s="2" customFormat="1" ht="33" customHeight="1">
      <c r="A143" s="37"/>
      <c r="B143" s="38"/>
      <c r="C143" s="248" t="s">
        <v>82</v>
      </c>
      <c r="D143" s="248" t="s">
        <v>193</v>
      </c>
      <c r="E143" s="249" t="s">
        <v>283</v>
      </c>
      <c r="F143" s="250" t="s">
        <v>284</v>
      </c>
      <c r="G143" s="251" t="s">
        <v>267</v>
      </c>
      <c r="H143" s="252">
        <v>4</v>
      </c>
      <c r="I143" s="253"/>
      <c r="J143" s="254">
        <f>ROUND(I143*H143,2)</f>
        <v>0</v>
      </c>
      <c r="K143" s="255"/>
      <c r="L143" s="40"/>
      <c r="M143" s="256" t="s">
        <v>1</v>
      </c>
      <c r="N143" s="257" t="s">
        <v>40</v>
      </c>
      <c r="O143" s="90"/>
      <c r="P143" s="258">
        <f>O143*H143</f>
        <v>0</v>
      </c>
      <c r="Q143" s="258">
        <v>0</v>
      </c>
      <c r="R143" s="258">
        <f>Q143*H143</f>
        <v>0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233</v>
      </c>
      <c r="AT143" s="260" t="s">
        <v>193</v>
      </c>
      <c r="AU143" s="260" t="s">
        <v>84</v>
      </c>
      <c r="AY143" s="14" t="s">
        <v>190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82</v>
      </c>
      <c r="BK143" s="150">
        <f>ROUND(I143*H143,2)</f>
        <v>0</v>
      </c>
      <c r="BL143" s="14" t="s">
        <v>233</v>
      </c>
      <c r="BM143" s="260" t="s">
        <v>84</v>
      </c>
    </row>
    <row r="144" s="2" customFormat="1" ht="33" customHeight="1">
      <c r="A144" s="37"/>
      <c r="B144" s="38"/>
      <c r="C144" s="248" t="s">
        <v>84</v>
      </c>
      <c r="D144" s="248" t="s">
        <v>193</v>
      </c>
      <c r="E144" s="249" t="s">
        <v>290</v>
      </c>
      <c r="F144" s="250" t="s">
        <v>291</v>
      </c>
      <c r="G144" s="251" t="s">
        <v>267</v>
      </c>
      <c r="H144" s="252">
        <v>4</v>
      </c>
      <c r="I144" s="253"/>
      <c r="J144" s="254">
        <f>ROUND(I144*H144,2)</f>
        <v>0</v>
      </c>
      <c r="K144" s="255"/>
      <c r="L144" s="40"/>
      <c r="M144" s="256" t="s">
        <v>1</v>
      </c>
      <c r="N144" s="257" t="s">
        <v>40</v>
      </c>
      <c r="O144" s="90"/>
      <c r="P144" s="258">
        <f>O144*H144</f>
        <v>0</v>
      </c>
      <c r="Q144" s="258">
        <v>0</v>
      </c>
      <c r="R144" s="258">
        <f>Q144*H144</f>
        <v>0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233</v>
      </c>
      <c r="AT144" s="260" t="s">
        <v>193</v>
      </c>
      <c r="AU144" s="260" t="s">
        <v>84</v>
      </c>
      <c r="AY144" s="14" t="s">
        <v>190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4" t="s">
        <v>82</v>
      </c>
      <c r="BK144" s="150">
        <f>ROUND(I144*H144,2)</f>
        <v>0</v>
      </c>
      <c r="BL144" s="14" t="s">
        <v>233</v>
      </c>
      <c r="BM144" s="260" t="s">
        <v>197</v>
      </c>
    </row>
    <row r="145" s="2" customFormat="1" ht="24.15" customHeight="1">
      <c r="A145" s="37"/>
      <c r="B145" s="38"/>
      <c r="C145" s="261" t="s">
        <v>191</v>
      </c>
      <c r="D145" s="261" t="s">
        <v>218</v>
      </c>
      <c r="E145" s="262" t="s">
        <v>293</v>
      </c>
      <c r="F145" s="263" t="s">
        <v>294</v>
      </c>
      <c r="G145" s="264" t="s">
        <v>267</v>
      </c>
      <c r="H145" s="265">
        <v>8.8000000000000007</v>
      </c>
      <c r="I145" s="266"/>
      <c r="J145" s="267">
        <f>ROUND(I145*H145,2)</f>
        <v>0</v>
      </c>
      <c r="K145" s="268"/>
      <c r="L145" s="269"/>
      <c r="M145" s="270" t="s">
        <v>1</v>
      </c>
      <c r="N145" s="271" t="s">
        <v>40</v>
      </c>
      <c r="O145" s="90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268</v>
      </c>
      <c r="AT145" s="260" t="s">
        <v>218</v>
      </c>
      <c r="AU145" s="260" t="s">
        <v>84</v>
      </c>
      <c r="AY145" s="14" t="s">
        <v>190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4" t="s">
        <v>82</v>
      </c>
      <c r="BK145" s="150">
        <f>ROUND(I145*H145,2)</f>
        <v>0</v>
      </c>
      <c r="BL145" s="14" t="s">
        <v>233</v>
      </c>
      <c r="BM145" s="260" t="s">
        <v>198</v>
      </c>
    </row>
    <row r="146" s="2" customFormat="1" ht="24.15" customHeight="1">
      <c r="A146" s="37"/>
      <c r="B146" s="38"/>
      <c r="C146" s="248" t="s">
        <v>197</v>
      </c>
      <c r="D146" s="248" t="s">
        <v>193</v>
      </c>
      <c r="E146" s="249" t="s">
        <v>307</v>
      </c>
      <c r="F146" s="250" t="s">
        <v>308</v>
      </c>
      <c r="G146" s="251" t="s">
        <v>309</v>
      </c>
      <c r="H146" s="272"/>
      <c r="I146" s="253"/>
      <c r="J146" s="254">
        <f>ROUND(I146*H146,2)</f>
        <v>0</v>
      </c>
      <c r="K146" s="255"/>
      <c r="L146" s="40"/>
      <c r="M146" s="256" t="s">
        <v>1</v>
      </c>
      <c r="N146" s="257" t="s">
        <v>40</v>
      </c>
      <c r="O146" s="90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233</v>
      </c>
      <c r="AT146" s="260" t="s">
        <v>193</v>
      </c>
      <c r="AU146" s="260" t="s">
        <v>84</v>
      </c>
      <c r="AY146" s="14" t="s">
        <v>190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82</v>
      </c>
      <c r="BK146" s="150">
        <f>ROUND(I146*H146,2)</f>
        <v>0</v>
      </c>
      <c r="BL146" s="14" t="s">
        <v>233</v>
      </c>
      <c r="BM146" s="260" t="s">
        <v>209</v>
      </c>
    </row>
    <row r="147" s="2" customFormat="1" ht="24.15" customHeight="1">
      <c r="A147" s="37"/>
      <c r="B147" s="38"/>
      <c r="C147" s="248" t="s">
        <v>210</v>
      </c>
      <c r="D147" s="248" t="s">
        <v>193</v>
      </c>
      <c r="E147" s="249" t="s">
        <v>312</v>
      </c>
      <c r="F147" s="250" t="s">
        <v>313</v>
      </c>
      <c r="G147" s="251" t="s">
        <v>309</v>
      </c>
      <c r="H147" s="272"/>
      <c r="I147" s="253"/>
      <c r="J147" s="254">
        <f>ROUND(I147*H147,2)</f>
        <v>0</v>
      </c>
      <c r="K147" s="255"/>
      <c r="L147" s="40"/>
      <c r="M147" s="256" t="s">
        <v>1</v>
      </c>
      <c r="N147" s="257" t="s">
        <v>40</v>
      </c>
      <c r="O147" s="90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233</v>
      </c>
      <c r="AT147" s="260" t="s">
        <v>193</v>
      </c>
      <c r="AU147" s="260" t="s">
        <v>84</v>
      </c>
      <c r="AY147" s="14" t="s">
        <v>190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82</v>
      </c>
      <c r="BK147" s="150">
        <f>ROUND(I147*H147,2)</f>
        <v>0</v>
      </c>
      <c r="BL147" s="14" t="s">
        <v>233</v>
      </c>
      <c r="BM147" s="260" t="s">
        <v>213</v>
      </c>
    </row>
    <row r="148" s="12" customFormat="1" ht="22.8" customHeight="1">
      <c r="A148" s="12"/>
      <c r="B148" s="232"/>
      <c r="C148" s="233"/>
      <c r="D148" s="234" t="s">
        <v>74</v>
      </c>
      <c r="E148" s="246" t="s">
        <v>686</v>
      </c>
      <c r="F148" s="246" t="s">
        <v>687</v>
      </c>
      <c r="G148" s="233"/>
      <c r="H148" s="233"/>
      <c r="I148" s="236"/>
      <c r="J148" s="247">
        <f>BK148</f>
        <v>0</v>
      </c>
      <c r="K148" s="233"/>
      <c r="L148" s="238"/>
      <c r="M148" s="239"/>
      <c r="N148" s="240"/>
      <c r="O148" s="240"/>
      <c r="P148" s="241">
        <f>SUM(P149:P160)</f>
        <v>0</v>
      </c>
      <c r="Q148" s="240"/>
      <c r="R148" s="241">
        <f>SUM(R149:R160)</f>
        <v>0</v>
      </c>
      <c r="S148" s="240"/>
      <c r="T148" s="242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3" t="s">
        <v>84</v>
      </c>
      <c r="AT148" s="244" t="s">
        <v>74</v>
      </c>
      <c r="AU148" s="244" t="s">
        <v>82</v>
      </c>
      <c r="AY148" s="243" t="s">
        <v>190</v>
      </c>
      <c r="BK148" s="245">
        <f>SUM(BK149:BK160)</f>
        <v>0</v>
      </c>
    </row>
    <row r="149" s="2" customFormat="1" ht="16.5" customHeight="1">
      <c r="A149" s="37"/>
      <c r="B149" s="38"/>
      <c r="C149" s="248" t="s">
        <v>198</v>
      </c>
      <c r="D149" s="248" t="s">
        <v>193</v>
      </c>
      <c r="E149" s="249" t="s">
        <v>692</v>
      </c>
      <c r="F149" s="250" t="s">
        <v>693</v>
      </c>
      <c r="G149" s="251" t="s">
        <v>360</v>
      </c>
      <c r="H149" s="252">
        <v>6</v>
      </c>
      <c r="I149" s="253"/>
      <c r="J149" s="254">
        <f>ROUND(I149*H149,2)</f>
        <v>0</v>
      </c>
      <c r="K149" s="255"/>
      <c r="L149" s="40"/>
      <c r="M149" s="256" t="s">
        <v>1</v>
      </c>
      <c r="N149" s="257" t="s">
        <v>40</v>
      </c>
      <c r="O149" s="90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233</v>
      </c>
      <c r="AT149" s="260" t="s">
        <v>193</v>
      </c>
      <c r="AU149" s="260" t="s">
        <v>84</v>
      </c>
      <c r="AY149" s="14" t="s">
        <v>190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82</v>
      </c>
      <c r="BK149" s="150">
        <f>ROUND(I149*H149,2)</f>
        <v>0</v>
      </c>
      <c r="BL149" s="14" t="s">
        <v>233</v>
      </c>
      <c r="BM149" s="260" t="s">
        <v>238</v>
      </c>
    </row>
    <row r="150" s="2" customFormat="1" ht="16.5" customHeight="1">
      <c r="A150" s="37"/>
      <c r="B150" s="38"/>
      <c r="C150" s="261" t="s">
        <v>217</v>
      </c>
      <c r="D150" s="261" t="s">
        <v>218</v>
      </c>
      <c r="E150" s="262" t="s">
        <v>695</v>
      </c>
      <c r="F150" s="263" t="s">
        <v>696</v>
      </c>
      <c r="G150" s="264" t="s">
        <v>196</v>
      </c>
      <c r="H150" s="265">
        <v>6</v>
      </c>
      <c r="I150" s="266"/>
      <c r="J150" s="267">
        <f>ROUND(I150*H150,2)</f>
        <v>0</v>
      </c>
      <c r="K150" s="268"/>
      <c r="L150" s="269"/>
      <c r="M150" s="270" t="s">
        <v>1</v>
      </c>
      <c r="N150" s="271" t="s">
        <v>40</v>
      </c>
      <c r="O150" s="90"/>
      <c r="P150" s="258">
        <f>O150*H150</f>
        <v>0</v>
      </c>
      <c r="Q150" s="258">
        <v>0</v>
      </c>
      <c r="R150" s="258">
        <f>Q150*H150</f>
        <v>0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268</v>
      </c>
      <c r="AT150" s="260" t="s">
        <v>218</v>
      </c>
      <c r="AU150" s="260" t="s">
        <v>84</v>
      </c>
      <c r="AY150" s="14" t="s">
        <v>190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82</v>
      </c>
      <c r="BK150" s="150">
        <f>ROUND(I150*H150,2)</f>
        <v>0</v>
      </c>
      <c r="BL150" s="14" t="s">
        <v>233</v>
      </c>
      <c r="BM150" s="260" t="s">
        <v>230</v>
      </c>
    </row>
    <row r="151" s="2" customFormat="1" ht="37.8" customHeight="1">
      <c r="A151" s="37"/>
      <c r="B151" s="38"/>
      <c r="C151" s="248" t="s">
        <v>209</v>
      </c>
      <c r="D151" s="248" t="s">
        <v>193</v>
      </c>
      <c r="E151" s="249" t="s">
        <v>723</v>
      </c>
      <c r="F151" s="250" t="s">
        <v>724</v>
      </c>
      <c r="G151" s="251" t="s">
        <v>360</v>
      </c>
      <c r="H151" s="252">
        <v>1</v>
      </c>
      <c r="I151" s="253"/>
      <c r="J151" s="254">
        <f>ROUND(I151*H151,2)</f>
        <v>0</v>
      </c>
      <c r="K151" s="255"/>
      <c r="L151" s="40"/>
      <c r="M151" s="256" t="s">
        <v>1</v>
      </c>
      <c r="N151" s="257" t="s">
        <v>40</v>
      </c>
      <c r="O151" s="90"/>
      <c r="P151" s="258">
        <f>O151*H151</f>
        <v>0</v>
      </c>
      <c r="Q151" s="258">
        <v>0</v>
      </c>
      <c r="R151" s="258">
        <f>Q151*H151</f>
        <v>0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233</v>
      </c>
      <c r="AT151" s="260" t="s">
        <v>193</v>
      </c>
      <c r="AU151" s="260" t="s">
        <v>84</v>
      </c>
      <c r="AY151" s="14" t="s">
        <v>190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233</v>
      </c>
      <c r="BM151" s="260" t="s">
        <v>233</v>
      </c>
    </row>
    <row r="152" s="2" customFormat="1" ht="37.8" customHeight="1">
      <c r="A152" s="37"/>
      <c r="B152" s="38"/>
      <c r="C152" s="248" t="s">
        <v>203</v>
      </c>
      <c r="D152" s="248" t="s">
        <v>193</v>
      </c>
      <c r="E152" s="249" t="s">
        <v>1278</v>
      </c>
      <c r="F152" s="250" t="s">
        <v>1279</v>
      </c>
      <c r="G152" s="251" t="s">
        <v>360</v>
      </c>
      <c r="H152" s="252">
        <v>1</v>
      </c>
      <c r="I152" s="253"/>
      <c r="J152" s="254">
        <f>ROUND(I152*H152,2)</f>
        <v>0</v>
      </c>
      <c r="K152" s="255"/>
      <c r="L152" s="40"/>
      <c r="M152" s="256" t="s">
        <v>1</v>
      </c>
      <c r="N152" s="257" t="s">
        <v>40</v>
      </c>
      <c r="O152" s="90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233</v>
      </c>
      <c r="AT152" s="260" t="s">
        <v>193</v>
      </c>
      <c r="AU152" s="260" t="s">
        <v>84</v>
      </c>
      <c r="AY152" s="14" t="s">
        <v>190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82</v>
      </c>
      <c r="BK152" s="150">
        <f>ROUND(I152*H152,2)</f>
        <v>0</v>
      </c>
      <c r="BL152" s="14" t="s">
        <v>233</v>
      </c>
      <c r="BM152" s="260" t="s">
        <v>237</v>
      </c>
    </row>
    <row r="153" s="2" customFormat="1" ht="16.5" customHeight="1">
      <c r="A153" s="37"/>
      <c r="B153" s="38"/>
      <c r="C153" s="261" t="s">
        <v>213</v>
      </c>
      <c r="D153" s="261" t="s">
        <v>218</v>
      </c>
      <c r="E153" s="262" t="s">
        <v>1280</v>
      </c>
      <c r="F153" s="263" t="s">
        <v>1281</v>
      </c>
      <c r="G153" s="264" t="s">
        <v>196</v>
      </c>
      <c r="H153" s="265">
        <v>1</v>
      </c>
      <c r="I153" s="266"/>
      <c r="J153" s="267">
        <f>ROUND(I153*H153,2)</f>
        <v>0</v>
      </c>
      <c r="K153" s="268"/>
      <c r="L153" s="269"/>
      <c r="M153" s="270" t="s">
        <v>1</v>
      </c>
      <c r="N153" s="271" t="s">
        <v>40</v>
      </c>
      <c r="O153" s="90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268</v>
      </c>
      <c r="AT153" s="260" t="s">
        <v>218</v>
      </c>
      <c r="AU153" s="260" t="s">
        <v>84</v>
      </c>
      <c r="AY153" s="14" t="s">
        <v>190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233</v>
      </c>
      <c r="BM153" s="260" t="s">
        <v>241</v>
      </c>
    </row>
    <row r="154" s="2" customFormat="1" ht="16.5" customHeight="1">
      <c r="A154" s="37"/>
      <c r="B154" s="38"/>
      <c r="C154" s="261" t="s">
        <v>234</v>
      </c>
      <c r="D154" s="261" t="s">
        <v>218</v>
      </c>
      <c r="E154" s="262" t="s">
        <v>1282</v>
      </c>
      <c r="F154" s="263" t="s">
        <v>1283</v>
      </c>
      <c r="G154" s="264" t="s">
        <v>196</v>
      </c>
      <c r="H154" s="265">
        <v>4</v>
      </c>
      <c r="I154" s="266"/>
      <c r="J154" s="267">
        <f>ROUND(I154*H154,2)</f>
        <v>0</v>
      </c>
      <c r="K154" s="268"/>
      <c r="L154" s="269"/>
      <c r="M154" s="270" t="s">
        <v>1</v>
      </c>
      <c r="N154" s="271" t="s">
        <v>40</v>
      </c>
      <c r="O154" s="90"/>
      <c r="P154" s="258">
        <f>O154*H154</f>
        <v>0</v>
      </c>
      <c r="Q154" s="258">
        <v>0</v>
      </c>
      <c r="R154" s="258">
        <f>Q154*H154</f>
        <v>0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268</v>
      </c>
      <c r="AT154" s="260" t="s">
        <v>218</v>
      </c>
      <c r="AU154" s="260" t="s">
        <v>84</v>
      </c>
      <c r="AY154" s="14" t="s">
        <v>190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82</v>
      </c>
      <c r="BK154" s="150">
        <f>ROUND(I154*H154,2)</f>
        <v>0</v>
      </c>
      <c r="BL154" s="14" t="s">
        <v>233</v>
      </c>
      <c r="BM154" s="260" t="s">
        <v>245</v>
      </c>
    </row>
    <row r="155" s="2" customFormat="1" ht="16.5" customHeight="1">
      <c r="A155" s="37"/>
      <c r="B155" s="38"/>
      <c r="C155" s="261" t="s">
        <v>238</v>
      </c>
      <c r="D155" s="261" t="s">
        <v>218</v>
      </c>
      <c r="E155" s="262" t="s">
        <v>1284</v>
      </c>
      <c r="F155" s="263" t="s">
        <v>1285</v>
      </c>
      <c r="G155" s="264" t="s">
        <v>196</v>
      </c>
      <c r="H155" s="265">
        <v>3</v>
      </c>
      <c r="I155" s="266"/>
      <c r="J155" s="267">
        <f>ROUND(I155*H155,2)</f>
        <v>0</v>
      </c>
      <c r="K155" s="268"/>
      <c r="L155" s="269"/>
      <c r="M155" s="270" t="s">
        <v>1</v>
      </c>
      <c r="N155" s="271" t="s">
        <v>40</v>
      </c>
      <c r="O155" s="90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268</v>
      </c>
      <c r="AT155" s="260" t="s">
        <v>218</v>
      </c>
      <c r="AU155" s="260" t="s">
        <v>84</v>
      </c>
      <c r="AY155" s="14" t="s">
        <v>190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233</v>
      </c>
      <c r="BM155" s="260" t="s">
        <v>248</v>
      </c>
    </row>
    <row r="156" s="2" customFormat="1" ht="16.5" customHeight="1">
      <c r="A156" s="37"/>
      <c r="B156" s="38"/>
      <c r="C156" s="261" t="s">
        <v>242</v>
      </c>
      <c r="D156" s="261" t="s">
        <v>218</v>
      </c>
      <c r="E156" s="262" t="s">
        <v>1286</v>
      </c>
      <c r="F156" s="263" t="s">
        <v>1287</v>
      </c>
      <c r="G156" s="264" t="s">
        <v>196</v>
      </c>
      <c r="H156" s="265">
        <v>1</v>
      </c>
      <c r="I156" s="266"/>
      <c r="J156" s="267">
        <f>ROUND(I156*H156,2)</f>
        <v>0</v>
      </c>
      <c r="K156" s="268"/>
      <c r="L156" s="269"/>
      <c r="M156" s="270" t="s">
        <v>1</v>
      </c>
      <c r="N156" s="271" t="s">
        <v>40</v>
      </c>
      <c r="O156" s="90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268</v>
      </c>
      <c r="AT156" s="260" t="s">
        <v>218</v>
      </c>
      <c r="AU156" s="260" t="s">
        <v>84</v>
      </c>
      <c r="AY156" s="14" t="s">
        <v>190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82</v>
      </c>
      <c r="BK156" s="150">
        <f>ROUND(I156*H156,2)</f>
        <v>0</v>
      </c>
      <c r="BL156" s="14" t="s">
        <v>233</v>
      </c>
      <c r="BM156" s="260" t="s">
        <v>251</v>
      </c>
    </row>
    <row r="157" s="2" customFormat="1" ht="16.5" customHeight="1">
      <c r="A157" s="37"/>
      <c r="B157" s="38"/>
      <c r="C157" s="248" t="s">
        <v>230</v>
      </c>
      <c r="D157" s="248" t="s">
        <v>193</v>
      </c>
      <c r="E157" s="249" t="s">
        <v>772</v>
      </c>
      <c r="F157" s="250" t="s">
        <v>773</v>
      </c>
      <c r="G157" s="251" t="s">
        <v>196</v>
      </c>
      <c r="H157" s="252">
        <v>1</v>
      </c>
      <c r="I157" s="253"/>
      <c r="J157" s="254">
        <f>ROUND(I157*H157,2)</f>
        <v>0</v>
      </c>
      <c r="K157" s="255"/>
      <c r="L157" s="40"/>
      <c r="M157" s="256" t="s">
        <v>1</v>
      </c>
      <c r="N157" s="257" t="s">
        <v>40</v>
      </c>
      <c r="O157" s="90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233</v>
      </c>
      <c r="AT157" s="260" t="s">
        <v>193</v>
      </c>
      <c r="AU157" s="260" t="s">
        <v>84</v>
      </c>
      <c r="AY157" s="14" t="s">
        <v>190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82</v>
      </c>
      <c r="BK157" s="150">
        <f>ROUND(I157*H157,2)</f>
        <v>0</v>
      </c>
      <c r="BL157" s="14" t="s">
        <v>233</v>
      </c>
      <c r="BM157" s="260" t="s">
        <v>256</v>
      </c>
    </row>
    <row r="158" s="2" customFormat="1" ht="16.5" customHeight="1">
      <c r="A158" s="37"/>
      <c r="B158" s="38"/>
      <c r="C158" s="261" t="s">
        <v>8</v>
      </c>
      <c r="D158" s="261" t="s">
        <v>218</v>
      </c>
      <c r="E158" s="262" t="s">
        <v>776</v>
      </c>
      <c r="F158" s="263" t="s">
        <v>777</v>
      </c>
      <c r="G158" s="264" t="s">
        <v>196</v>
      </c>
      <c r="H158" s="265">
        <v>1</v>
      </c>
      <c r="I158" s="266"/>
      <c r="J158" s="267">
        <f>ROUND(I158*H158,2)</f>
        <v>0</v>
      </c>
      <c r="K158" s="268"/>
      <c r="L158" s="269"/>
      <c r="M158" s="270" t="s">
        <v>1</v>
      </c>
      <c r="N158" s="271" t="s">
        <v>40</v>
      </c>
      <c r="O158" s="90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268</v>
      </c>
      <c r="AT158" s="260" t="s">
        <v>218</v>
      </c>
      <c r="AU158" s="260" t="s">
        <v>84</v>
      </c>
      <c r="AY158" s="14" t="s">
        <v>190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233</v>
      </c>
      <c r="BM158" s="260" t="s">
        <v>260</v>
      </c>
    </row>
    <row r="159" s="2" customFormat="1" ht="24.15" customHeight="1">
      <c r="A159" s="37"/>
      <c r="B159" s="38"/>
      <c r="C159" s="248" t="s">
        <v>233</v>
      </c>
      <c r="D159" s="248" t="s">
        <v>193</v>
      </c>
      <c r="E159" s="249" t="s">
        <v>779</v>
      </c>
      <c r="F159" s="250" t="s">
        <v>780</v>
      </c>
      <c r="G159" s="251" t="s">
        <v>309</v>
      </c>
      <c r="H159" s="272"/>
      <c r="I159" s="253"/>
      <c r="J159" s="254">
        <f>ROUND(I159*H159,2)</f>
        <v>0</v>
      </c>
      <c r="K159" s="255"/>
      <c r="L159" s="40"/>
      <c r="M159" s="256" t="s">
        <v>1</v>
      </c>
      <c r="N159" s="257" t="s">
        <v>40</v>
      </c>
      <c r="O159" s="90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233</v>
      </c>
      <c r="AT159" s="260" t="s">
        <v>193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233</v>
      </c>
      <c r="BM159" s="260" t="s">
        <v>268</v>
      </c>
    </row>
    <row r="160" s="2" customFormat="1" ht="24.15" customHeight="1">
      <c r="A160" s="37"/>
      <c r="B160" s="38"/>
      <c r="C160" s="248" t="s">
        <v>257</v>
      </c>
      <c r="D160" s="248" t="s">
        <v>193</v>
      </c>
      <c r="E160" s="249" t="s">
        <v>783</v>
      </c>
      <c r="F160" s="250" t="s">
        <v>784</v>
      </c>
      <c r="G160" s="251" t="s">
        <v>309</v>
      </c>
      <c r="H160" s="272"/>
      <c r="I160" s="253"/>
      <c r="J160" s="254">
        <f>ROUND(I160*H160,2)</f>
        <v>0</v>
      </c>
      <c r="K160" s="255"/>
      <c r="L160" s="40"/>
      <c r="M160" s="256" t="s">
        <v>1</v>
      </c>
      <c r="N160" s="257" t="s">
        <v>40</v>
      </c>
      <c r="O160" s="90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233</v>
      </c>
      <c r="AT160" s="260" t="s">
        <v>193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233</v>
      </c>
      <c r="BM160" s="260" t="s">
        <v>272</v>
      </c>
    </row>
    <row r="161" s="12" customFormat="1" ht="22.8" customHeight="1">
      <c r="A161" s="12"/>
      <c r="B161" s="232"/>
      <c r="C161" s="233"/>
      <c r="D161" s="234" t="s">
        <v>74</v>
      </c>
      <c r="E161" s="246" t="s">
        <v>786</v>
      </c>
      <c r="F161" s="246" t="s">
        <v>787</v>
      </c>
      <c r="G161" s="233"/>
      <c r="H161" s="233"/>
      <c r="I161" s="236"/>
      <c r="J161" s="247">
        <f>BK161</f>
        <v>0</v>
      </c>
      <c r="K161" s="233"/>
      <c r="L161" s="238"/>
      <c r="M161" s="239"/>
      <c r="N161" s="240"/>
      <c r="O161" s="240"/>
      <c r="P161" s="241">
        <f>SUM(P162:P167)</f>
        <v>0</v>
      </c>
      <c r="Q161" s="240"/>
      <c r="R161" s="241">
        <f>SUM(R162:R167)</f>
        <v>0</v>
      </c>
      <c r="S161" s="240"/>
      <c r="T161" s="24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3" t="s">
        <v>84</v>
      </c>
      <c r="AT161" s="244" t="s">
        <v>74</v>
      </c>
      <c r="AU161" s="244" t="s">
        <v>82</v>
      </c>
      <c r="AY161" s="243" t="s">
        <v>190</v>
      </c>
      <c r="BK161" s="245">
        <f>SUM(BK162:BK167)</f>
        <v>0</v>
      </c>
    </row>
    <row r="162" s="2" customFormat="1" ht="24.15" customHeight="1">
      <c r="A162" s="37"/>
      <c r="B162" s="38"/>
      <c r="C162" s="248" t="s">
        <v>237</v>
      </c>
      <c r="D162" s="248" t="s">
        <v>193</v>
      </c>
      <c r="E162" s="249" t="s">
        <v>802</v>
      </c>
      <c r="F162" s="250" t="s">
        <v>803</v>
      </c>
      <c r="G162" s="251" t="s">
        <v>267</v>
      </c>
      <c r="H162" s="252">
        <v>2</v>
      </c>
      <c r="I162" s="253"/>
      <c r="J162" s="254">
        <f>ROUND(I162*H162,2)</f>
        <v>0</v>
      </c>
      <c r="K162" s="255"/>
      <c r="L162" s="40"/>
      <c r="M162" s="256" t="s">
        <v>1</v>
      </c>
      <c r="N162" s="257" t="s">
        <v>40</v>
      </c>
      <c r="O162" s="90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233</v>
      </c>
      <c r="AT162" s="260" t="s">
        <v>193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233</v>
      </c>
      <c r="BM162" s="260" t="s">
        <v>275</v>
      </c>
    </row>
    <row r="163" s="2" customFormat="1" ht="24.15" customHeight="1">
      <c r="A163" s="37"/>
      <c r="B163" s="38"/>
      <c r="C163" s="248" t="s">
        <v>269</v>
      </c>
      <c r="D163" s="248" t="s">
        <v>193</v>
      </c>
      <c r="E163" s="249" t="s">
        <v>816</v>
      </c>
      <c r="F163" s="250" t="s">
        <v>817</v>
      </c>
      <c r="G163" s="251" t="s">
        <v>267</v>
      </c>
      <c r="H163" s="252">
        <v>8</v>
      </c>
      <c r="I163" s="253"/>
      <c r="J163" s="254">
        <f>ROUND(I163*H163,2)</f>
        <v>0</v>
      </c>
      <c r="K163" s="255"/>
      <c r="L163" s="40"/>
      <c r="M163" s="256" t="s">
        <v>1</v>
      </c>
      <c r="N163" s="257" t="s">
        <v>40</v>
      </c>
      <c r="O163" s="90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233</v>
      </c>
      <c r="AT163" s="260" t="s">
        <v>193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233</v>
      </c>
      <c r="BM163" s="260" t="s">
        <v>278</v>
      </c>
    </row>
    <row r="164" s="2" customFormat="1" ht="21.75" customHeight="1">
      <c r="A164" s="37"/>
      <c r="B164" s="38"/>
      <c r="C164" s="248" t="s">
        <v>241</v>
      </c>
      <c r="D164" s="248" t="s">
        <v>193</v>
      </c>
      <c r="E164" s="249" t="s">
        <v>827</v>
      </c>
      <c r="F164" s="250" t="s">
        <v>828</v>
      </c>
      <c r="G164" s="251" t="s">
        <v>267</v>
      </c>
      <c r="H164" s="252">
        <v>2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233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233</v>
      </c>
      <c r="BM164" s="260" t="s">
        <v>281</v>
      </c>
    </row>
    <row r="165" s="2" customFormat="1" ht="24.15" customHeight="1">
      <c r="A165" s="37"/>
      <c r="B165" s="38"/>
      <c r="C165" s="248" t="s">
        <v>7</v>
      </c>
      <c r="D165" s="248" t="s">
        <v>193</v>
      </c>
      <c r="E165" s="249" t="s">
        <v>834</v>
      </c>
      <c r="F165" s="250" t="s">
        <v>835</v>
      </c>
      <c r="G165" s="251" t="s">
        <v>267</v>
      </c>
      <c r="H165" s="252">
        <v>8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233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233</v>
      </c>
      <c r="BM165" s="260" t="s">
        <v>285</v>
      </c>
    </row>
    <row r="166" s="2" customFormat="1" ht="24.15" customHeight="1">
      <c r="A166" s="37"/>
      <c r="B166" s="38"/>
      <c r="C166" s="248" t="s">
        <v>245</v>
      </c>
      <c r="D166" s="248" t="s">
        <v>193</v>
      </c>
      <c r="E166" s="249" t="s">
        <v>837</v>
      </c>
      <c r="F166" s="250" t="s">
        <v>838</v>
      </c>
      <c r="G166" s="251" t="s">
        <v>309</v>
      </c>
      <c r="H166" s="272"/>
      <c r="I166" s="253"/>
      <c r="J166" s="254">
        <f>ROUND(I166*H166,2)</f>
        <v>0</v>
      </c>
      <c r="K166" s="255"/>
      <c r="L166" s="40"/>
      <c r="M166" s="256" t="s">
        <v>1</v>
      </c>
      <c r="N166" s="257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233</v>
      </c>
      <c r="AT166" s="260" t="s">
        <v>193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233</v>
      </c>
      <c r="BM166" s="260" t="s">
        <v>288</v>
      </c>
    </row>
    <row r="167" s="2" customFormat="1" ht="24.15" customHeight="1">
      <c r="A167" s="37"/>
      <c r="B167" s="38"/>
      <c r="C167" s="248" t="s">
        <v>282</v>
      </c>
      <c r="D167" s="248" t="s">
        <v>193</v>
      </c>
      <c r="E167" s="249" t="s">
        <v>841</v>
      </c>
      <c r="F167" s="250" t="s">
        <v>842</v>
      </c>
      <c r="G167" s="251" t="s">
        <v>309</v>
      </c>
      <c r="H167" s="272"/>
      <c r="I167" s="253"/>
      <c r="J167" s="254">
        <f>ROUND(I167*H167,2)</f>
        <v>0</v>
      </c>
      <c r="K167" s="255"/>
      <c r="L167" s="40"/>
      <c r="M167" s="256" t="s">
        <v>1</v>
      </c>
      <c r="N167" s="257" t="s">
        <v>40</v>
      </c>
      <c r="O167" s="90"/>
      <c r="P167" s="258">
        <f>O167*H167</f>
        <v>0</v>
      </c>
      <c r="Q167" s="258">
        <v>0</v>
      </c>
      <c r="R167" s="258">
        <f>Q167*H167</f>
        <v>0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233</v>
      </c>
      <c r="AT167" s="260" t="s">
        <v>193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233</v>
      </c>
      <c r="BM167" s="260" t="s">
        <v>292</v>
      </c>
    </row>
    <row r="168" s="12" customFormat="1" ht="22.8" customHeight="1">
      <c r="A168" s="12"/>
      <c r="B168" s="232"/>
      <c r="C168" s="233"/>
      <c r="D168" s="234" t="s">
        <v>74</v>
      </c>
      <c r="E168" s="246" t="s">
        <v>844</v>
      </c>
      <c r="F168" s="246" t="s">
        <v>845</v>
      </c>
      <c r="G168" s="233"/>
      <c r="H168" s="233"/>
      <c r="I168" s="236"/>
      <c r="J168" s="247">
        <f>BK168</f>
        <v>0</v>
      </c>
      <c r="K168" s="233"/>
      <c r="L168" s="238"/>
      <c r="M168" s="239"/>
      <c r="N168" s="240"/>
      <c r="O168" s="240"/>
      <c r="P168" s="241">
        <f>SUM(P169:P184)</f>
        <v>0</v>
      </c>
      <c r="Q168" s="240"/>
      <c r="R168" s="241">
        <f>SUM(R169:R184)</f>
        <v>0</v>
      </c>
      <c r="S168" s="240"/>
      <c r="T168" s="24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3" t="s">
        <v>84</v>
      </c>
      <c r="AT168" s="244" t="s">
        <v>74</v>
      </c>
      <c r="AU168" s="244" t="s">
        <v>82</v>
      </c>
      <c r="AY168" s="243" t="s">
        <v>190</v>
      </c>
      <c r="BK168" s="245">
        <f>SUM(BK169:BK184)</f>
        <v>0</v>
      </c>
    </row>
    <row r="169" s="2" customFormat="1" ht="16.5" customHeight="1">
      <c r="A169" s="37"/>
      <c r="B169" s="38"/>
      <c r="C169" s="248" t="s">
        <v>248</v>
      </c>
      <c r="D169" s="248" t="s">
        <v>193</v>
      </c>
      <c r="E169" s="249" t="s">
        <v>1288</v>
      </c>
      <c r="F169" s="250" t="s">
        <v>1289</v>
      </c>
      <c r="G169" s="251" t="s">
        <v>360</v>
      </c>
      <c r="H169" s="252">
        <v>4</v>
      </c>
      <c r="I169" s="253"/>
      <c r="J169" s="254">
        <f>ROUND(I169*H169,2)</f>
        <v>0</v>
      </c>
      <c r="K169" s="255"/>
      <c r="L169" s="40"/>
      <c r="M169" s="256" t="s">
        <v>1</v>
      </c>
      <c r="N169" s="257" t="s">
        <v>40</v>
      </c>
      <c r="O169" s="90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233</v>
      </c>
      <c r="AT169" s="260" t="s">
        <v>193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233</v>
      </c>
      <c r="BM169" s="260" t="s">
        <v>295</v>
      </c>
    </row>
    <row r="170" s="2" customFormat="1" ht="21.75" customHeight="1">
      <c r="A170" s="37"/>
      <c r="B170" s="38"/>
      <c r="C170" s="261" t="s">
        <v>289</v>
      </c>
      <c r="D170" s="261" t="s">
        <v>218</v>
      </c>
      <c r="E170" s="262" t="s">
        <v>874</v>
      </c>
      <c r="F170" s="263" t="s">
        <v>875</v>
      </c>
      <c r="G170" s="264" t="s">
        <v>196</v>
      </c>
      <c r="H170" s="265">
        <v>4</v>
      </c>
      <c r="I170" s="266"/>
      <c r="J170" s="267">
        <f>ROUND(I170*H170,2)</f>
        <v>0</v>
      </c>
      <c r="K170" s="268"/>
      <c r="L170" s="269"/>
      <c r="M170" s="270" t="s">
        <v>1</v>
      </c>
      <c r="N170" s="271" t="s">
        <v>40</v>
      </c>
      <c r="O170" s="90"/>
      <c r="P170" s="258">
        <f>O170*H170</f>
        <v>0</v>
      </c>
      <c r="Q170" s="258">
        <v>0</v>
      </c>
      <c r="R170" s="258">
        <f>Q170*H170</f>
        <v>0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268</v>
      </c>
      <c r="AT170" s="260" t="s">
        <v>218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233</v>
      </c>
      <c r="BM170" s="260" t="s">
        <v>299</v>
      </c>
    </row>
    <row r="171" s="2" customFormat="1" ht="24.15" customHeight="1">
      <c r="A171" s="37"/>
      <c r="B171" s="38"/>
      <c r="C171" s="248" t="s">
        <v>251</v>
      </c>
      <c r="D171" s="248" t="s">
        <v>193</v>
      </c>
      <c r="E171" s="249" t="s">
        <v>881</v>
      </c>
      <c r="F171" s="250" t="s">
        <v>882</v>
      </c>
      <c r="G171" s="251" t="s">
        <v>196</v>
      </c>
      <c r="H171" s="252">
        <v>1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233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233</v>
      </c>
      <c r="BM171" s="260" t="s">
        <v>302</v>
      </c>
    </row>
    <row r="172" s="2" customFormat="1" ht="24.15" customHeight="1">
      <c r="A172" s="37"/>
      <c r="B172" s="38"/>
      <c r="C172" s="248" t="s">
        <v>296</v>
      </c>
      <c r="D172" s="248" t="s">
        <v>193</v>
      </c>
      <c r="E172" s="249" t="s">
        <v>1290</v>
      </c>
      <c r="F172" s="250" t="s">
        <v>1291</v>
      </c>
      <c r="G172" s="251" t="s">
        <v>196</v>
      </c>
      <c r="H172" s="252">
        <v>1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233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233</v>
      </c>
      <c r="BM172" s="260" t="s">
        <v>306</v>
      </c>
    </row>
    <row r="173" s="2" customFormat="1" ht="24.15" customHeight="1">
      <c r="A173" s="37"/>
      <c r="B173" s="38"/>
      <c r="C173" s="248" t="s">
        <v>256</v>
      </c>
      <c r="D173" s="248" t="s">
        <v>193</v>
      </c>
      <c r="E173" s="249" t="s">
        <v>916</v>
      </c>
      <c r="F173" s="250" t="s">
        <v>917</v>
      </c>
      <c r="G173" s="251" t="s">
        <v>196</v>
      </c>
      <c r="H173" s="252">
        <v>2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233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233</v>
      </c>
      <c r="BM173" s="260" t="s">
        <v>310</v>
      </c>
    </row>
    <row r="174" s="2" customFormat="1" ht="21.75" customHeight="1">
      <c r="A174" s="37"/>
      <c r="B174" s="38"/>
      <c r="C174" s="248" t="s">
        <v>303</v>
      </c>
      <c r="D174" s="248" t="s">
        <v>193</v>
      </c>
      <c r="E174" s="249" t="s">
        <v>927</v>
      </c>
      <c r="F174" s="250" t="s">
        <v>928</v>
      </c>
      <c r="G174" s="251" t="s">
        <v>196</v>
      </c>
      <c r="H174" s="252">
        <v>1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233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233</v>
      </c>
      <c r="BM174" s="260" t="s">
        <v>314</v>
      </c>
    </row>
    <row r="175" s="2" customFormat="1" ht="24.15" customHeight="1">
      <c r="A175" s="37"/>
      <c r="B175" s="38"/>
      <c r="C175" s="248" t="s">
        <v>260</v>
      </c>
      <c r="D175" s="248" t="s">
        <v>193</v>
      </c>
      <c r="E175" s="249" t="s">
        <v>1292</v>
      </c>
      <c r="F175" s="250" t="s">
        <v>1293</v>
      </c>
      <c r="G175" s="251" t="s">
        <v>196</v>
      </c>
      <c r="H175" s="252">
        <v>2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233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233</v>
      </c>
      <c r="BM175" s="260" t="s">
        <v>319</v>
      </c>
    </row>
    <row r="176" s="2" customFormat="1" ht="24.15" customHeight="1">
      <c r="A176" s="37"/>
      <c r="B176" s="38"/>
      <c r="C176" s="248" t="s">
        <v>311</v>
      </c>
      <c r="D176" s="248" t="s">
        <v>193</v>
      </c>
      <c r="E176" s="249" t="s">
        <v>1294</v>
      </c>
      <c r="F176" s="250" t="s">
        <v>1295</v>
      </c>
      <c r="G176" s="251" t="s">
        <v>196</v>
      </c>
      <c r="H176" s="252">
        <v>1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233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233</v>
      </c>
      <c r="BM176" s="260" t="s">
        <v>323</v>
      </c>
    </row>
    <row r="177" s="2" customFormat="1" ht="16.5" customHeight="1">
      <c r="A177" s="37"/>
      <c r="B177" s="38"/>
      <c r="C177" s="261" t="s">
        <v>268</v>
      </c>
      <c r="D177" s="261" t="s">
        <v>218</v>
      </c>
      <c r="E177" s="262" t="s">
        <v>944</v>
      </c>
      <c r="F177" s="263" t="s">
        <v>1296</v>
      </c>
      <c r="G177" s="264" t="s">
        <v>196</v>
      </c>
      <c r="H177" s="265">
        <v>1</v>
      </c>
      <c r="I177" s="266"/>
      <c r="J177" s="267">
        <f>ROUND(I177*H177,2)</f>
        <v>0</v>
      </c>
      <c r="K177" s="268"/>
      <c r="L177" s="269"/>
      <c r="M177" s="270" t="s">
        <v>1</v>
      </c>
      <c r="N177" s="271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268</v>
      </c>
      <c r="AT177" s="260" t="s">
        <v>218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233</v>
      </c>
      <c r="BM177" s="260" t="s">
        <v>326</v>
      </c>
    </row>
    <row r="178" s="2" customFormat="1" ht="16.5" customHeight="1">
      <c r="A178" s="37"/>
      <c r="B178" s="38"/>
      <c r="C178" s="248" t="s">
        <v>320</v>
      </c>
      <c r="D178" s="248" t="s">
        <v>193</v>
      </c>
      <c r="E178" s="249" t="s">
        <v>425</v>
      </c>
      <c r="F178" s="250" t="s">
        <v>426</v>
      </c>
      <c r="G178" s="251" t="s">
        <v>196</v>
      </c>
      <c r="H178" s="252">
        <v>1</v>
      </c>
      <c r="I178" s="253"/>
      <c r="J178" s="254">
        <f>ROUND(I178*H178,2)</f>
        <v>0</v>
      </c>
      <c r="K178" s="255"/>
      <c r="L178" s="40"/>
      <c r="M178" s="256" t="s">
        <v>1</v>
      </c>
      <c r="N178" s="257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233</v>
      </c>
      <c r="AT178" s="260" t="s">
        <v>193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233</v>
      </c>
      <c r="BM178" s="260" t="s">
        <v>330</v>
      </c>
    </row>
    <row r="179" s="2" customFormat="1" ht="37.8" customHeight="1">
      <c r="A179" s="37"/>
      <c r="B179" s="38"/>
      <c r="C179" s="248" t="s">
        <v>272</v>
      </c>
      <c r="D179" s="248" t="s">
        <v>193</v>
      </c>
      <c r="E179" s="249" t="s">
        <v>418</v>
      </c>
      <c r="F179" s="250" t="s">
        <v>419</v>
      </c>
      <c r="G179" s="251" t="s">
        <v>196</v>
      </c>
      <c r="H179" s="252">
        <v>1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233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233</v>
      </c>
      <c r="BM179" s="260" t="s">
        <v>333</v>
      </c>
    </row>
    <row r="180" s="2" customFormat="1" ht="24.15" customHeight="1">
      <c r="A180" s="37"/>
      <c r="B180" s="38"/>
      <c r="C180" s="248" t="s">
        <v>327</v>
      </c>
      <c r="D180" s="248" t="s">
        <v>193</v>
      </c>
      <c r="E180" s="249" t="s">
        <v>422</v>
      </c>
      <c r="F180" s="250" t="s">
        <v>423</v>
      </c>
      <c r="G180" s="251" t="s">
        <v>196</v>
      </c>
      <c r="H180" s="252">
        <v>1</v>
      </c>
      <c r="I180" s="253"/>
      <c r="J180" s="254">
        <f>ROUND(I180*H180,2)</f>
        <v>0</v>
      </c>
      <c r="K180" s="255"/>
      <c r="L180" s="40"/>
      <c r="M180" s="256" t="s">
        <v>1</v>
      </c>
      <c r="N180" s="257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233</v>
      </c>
      <c r="AT180" s="260" t="s">
        <v>193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233</v>
      </c>
      <c r="BM180" s="260" t="s">
        <v>339</v>
      </c>
    </row>
    <row r="181" s="2" customFormat="1" ht="16.5" customHeight="1">
      <c r="A181" s="37"/>
      <c r="B181" s="38"/>
      <c r="C181" s="248" t="s">
        <v>275</v>
      </c>
      <c r="D181" s="248" t="s">
        <v>193</v>
      </c>
      <c r="E181" s="249" t="s">
        <v>961</v>
      </c>
      <c r="F181" s="250" t="s">
        <v>962</v>
      </c>
      <c r="G181" s="251" t="s">
        <v>196</v>
      </c>
      <c r="H181" s="252">
        <v>1</v>
      </c>
      <c r="I181" s="253"/>
      <c r="J181" s="254">
        <f>ROUND(I181*H181,2)</f>
        <v>0</v>
      </c>
      <c r="K181" s="255"/>
      <c r="L181" s="40"/>
      <c r="M181" s="256" t="s">
        <v>1</v>
      </c>
      <c r="N181" s="257" t="s">
        <v>40</v>
      </c>
      <c r="O181" s="90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233</v>
      </c>
      <c r="AT181" s="260" t="s">
        <v>193</v>
      </c>
      <c r="AU181" s="260" t="s">
        <v>84</v>
      </c>
      <c r="AY181" s="14" t="s">
        <v>190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82</v>
      </c>
      <c r="BK181" s="150">
        <f>ROUND(I181*H181,2)</f>
        <v>0</v>
      </c>
      <c r="BL181" s="14" t="s">
        <v>233</v>
      </c>
      <c r="BM181" s="260" t="s">
        <v>342</v>
      </c>
    </row>
    <row r="182" s="2" customFormat="1" ht="16.5" customHeight="1">
      <c r="A182" s="37"/>
      <c r="B182" s="38"/>
      <c r="C182" s="248" t="s">
        <v>336</v>
      </c>
      <c r="D182" s="248" t="s">
        <v>193</v>
      </c>
      <c r="E182" s="249" t="s">
        <v>965</v>
      </c>
      <c r="F182" s="250" t="s">
        <v>966</v>
      </c>
      <c r="G182" s="251" t="s">
        <v>196</v>
      </c>
      <c r="H182" s="252">
        <v>1</v>
      </c>
      <c r="I182" s="253"/>
      <c r="J182" s="254">
        <f>ROUND(I182*H182,2)</f>
        <v>0</v>
      </c>
      <c r="K182" s="255"/>
      <c r="L182" s="40"/>
      <c r="M182" s="256" t="s">
        <v>1</v>
      </c>
      <c r="N182" s="257" t="s">
        <v>40</v>
      </c>
      <c r="O182" s="90"/>
      <c r="P182" s="258">
        <f>O182*H182</f>
        <v>0</v>
      </c>
      <c r="Q182" s="258">
        <v>0</v>
      </c>
      <c r="R182" s="258">
        <f>Q182*H182</f>
        <v>0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233</v>
      </c>
      <c r="AT182" s="260" t="s">
        <v>193</v>
      </c>
      <c r="AU182" s="260" t="s">
        <v>84</v>
      </c>
      <c r="AY182" s="14" t="s">
        <v>190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82</v>
      </c>
      <c r="BK182" s="150">
        <f>ROUND(I182*H182,2)</f>
        <v>0</v>
      </c>
      <c r="BL182" s="14" t="s">
        <v>233</v>
      </c>
      <c r="BM182" s="260" t="s">
        <v>346</v>
      </c>
    </row>
    <row r="183" s="2" customFormat="1" ht="24.15" customHeight="1">
      <c r="A183" s="37"/>
      <c r="B183" s="38"/>
      <c r="C183" s="248" t="s">
        <v>278</v>
      </c>
      <c r="D183" s="248" t="s">
        <v>193</v>
      </c>
      <c r="E183" s="249" t="s">
        <v>968</v>
      </c>
      <c r="F183" s="250" t="s">
        <v>969</v>
      </c>
      <c r="G183" s="251" t="s">
        <v>309</v>
      </c>
      <c r="H183" s="272"/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349</v>
      </c>
    </row>
    <row r="184" s="2" customFormat="1" ht="24.15" customHeight="1">
      <c r="A184" s="37"/>
      <c r="B184" s="38"/>
      <c r="C184" s="248" t="s">
        <v>343</v>
      </c>
      <c r="D184" s="248" t="s">
        <v>193</v>
      </c>
      <c r="E184" s="249" t="s">
        <v>972</v>
      </c>
      <c r="F184" s="250" t="s">
        <v>973</v>
      </c>
      <c r="G184" s="251" t="s">
        <v>309</v>
      </c>
      <c r="H184" s="272"/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353</v>
      </c>
    </row>
    <row r="185" s="12" customFormat="1" ht="22.8" customHeight="1">
      <c r="A185" s="12"/>
      <c r="B185" s="232"/>
      <c r="C185" s="233"/>
      <c r="D185" s="234" t="s">
        <v>74</v>
      </c>
      <c r="E185" s="246" t="s">
        <v>1040</v>
      </c>
      <c r="F185" s="246" t="s">
        <v>1041</v>
      </c>
      <c r="G185" s="233"/>
      <c r="H185" s="233"/>
      <c r="I185" s="236"/>
      <c r="J185" s="247">
        <f>BK185</f>
        <v>0</v>
      </c>
      <c r="K185" s="233"/>
      <c r="L185" s="238"/>
      <c r="M185" s="239"/>
      <c r="N185" s="240"/>
      <c r="O185" s="240"/>
      <c r="P185" s="241">
        <f>SUM(P186:P191)</f>
        <v>0</v>
      </c>
      <c r="Q185" s="240"/>
      <c r="R185" s="241">
        <f>SUM(R186:R191)</f>
        <v>0</v>
      </c>
      <c r="S185" s="240"/>
      <c r="T185" s="242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3" t="s">
        <v>84</v>
      </c>
      <c r="AT185" s="244" t="s">
        <v>74</v>
      </c>
      <c r="AU185" s="244" t="s">
        <v>82</v>
      </c>
      <c r="AY185" s="243" t="s">
        <v>190</v>
      </c>
      <c r="BK185" s="245">
        <f>SUM(BK186:BK191)</f>
        <v>0</v>
      </c>
    </row>
    <row r="186" s="2" customFormat="1" ht="24.15" customHeight="1">
      <c r="A186" s="37"/>
      <c r="B186" s="38"/>
      <c r="C186" s="248" t="s">
        <v>281</v>
      </c>
      <c r="D186" s="248" t="s">
        <v>193</v>
      </c>
      <c r="E186" s="249" t="s">
        <v>1043</v>
      </c>
      <c r="F186" s="250" t="s">
        <v>1044</v>
      </c>
      <c r="G186" s="251" t="s">
        <v>267</v>
      </c>
      <c r="H186" s="252">
        <v>2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233</v>
      </c>
      <c r="AT186" s="260" t="s">
        <v>193</v>
      </c>
      <c r="AU186" s="260" t="s">
        <v>84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233</v>
      </c>
      <c r="BM186" s="260" t="s">
        <v>356</v>
      </c>
    </row>
    <row r="187" s="2" customFormat="1" ht="24.15" customHeight="1">
      <c r="A187" s="37"/>
      <c r="B187" s="38"/>
      <c r="C187" s="248" t="s">
        <v>350</v>
      </c>
      <c r="D187" s="248" t="s">
        <v>193</v>
      </c>
      <c r="E187" s="249" t="s">
        <v>1046</v>
      </c>
      <c r="F187" s="250" t="s">
        <v>1047</v>
      </c>
      <c r="G187" s="251" t="s">
        <v>267</v>
      </c>
      <c r="H187" s="252">
        <v>8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233</v>
      </c>
      <c r="AT187" s="260" t="s">
        <v>193</v>
      </c>
      <c r="AU187" s="260" t="s">
        <v>84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233</v>
      </c>
      <c r="BM187" s="260" t="s">
        <v>361</v>
      </c>
    </row>
    <row r="188" s="2" customFormat="1" ht="24.15" customHeight="1">
      <c r="A188" s="37"/>
      <c r="B188" s="38"/>
      <c r="C188" s="248" t="s">
        <v>285</v>
      </c>
      <c r="D188" s="248" t="s">
        <v>193</v>
      </c>
      <c r="E188" s="249" t="s">
        <v>1050</v>
      </c>
      <c r="F188" s="250" t="s">
        <v>1051</v>
      </c>
      <c r="G188" s="251" t="s">
        <v>267</v>
      </c>
      <c r="H188" s="252">
        <v>2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233</v>
      </c>
      <c r="AT188" s="260" t="s">
        <v>193</v>
      </c>
      <c r="AU188" s="260" t="s">
        <v>84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233</v>
      </c>
      <c r="BM188" s="260" t="s">
        <v>364</v>
      </c>
    </row>
    <row r="189" s="2" customFormat="1" ht="24.15" customHeight="1">
      <c r="A189" s="37"/>
      <c r="B189" s="38"/>
      <c r="C189" s="248" t="s">
        <v>357</v>
      </c>
      <c r="D189" s="248" t="s">
        <v>193</v>
      </c>
      <c r="E189" s="249" t="s">
        <v>1053</v>
      </c>
      <c r="F189" s="250" t="s">
        <v>1054</v>
      </c>
      <c r="G189" s="251" t="s">
        <v>267</v>
      </c>
      <c r="H189" s="252">
        <v>8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233</v>
      </c>
      <c r="AT189" s="260" t="s">
        <v>193</v>
      </c>
      <c r="AU189" s="260" t="s">
        <v>84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233</v>
      </c>
      <c r="BM189" s="260" t="s">
        <v>368</v>
      </c>
    </row>
    <row r="190" s="2" customFormat="1" ht="24.15" customHeight="1">
      <c r="A190" s="37"/>
      <c r="B190" s="38"/>
      <c r="C190" s="248" t="s">
        <v>288</v>
      </c>
      <c r="D190" s="248" t="s">
        <v>193</v>
      </c>
      <c r="E190" s="249" t="s">
        <v>1057</v>
      </c>
      <c r="F190" s="250" t="s">
        <v>1058</v>
      </c>
      <c r="G190" s="251" t="s">
        <v>267</v>
      </c>
      <c r="H190" s="252">
        <v>2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233</v>
      </c>
      <c r="AT190" s="260" t="s">
        <v>193</v>
      </c>
      <c r="AU190" s="260" t="s">
        <v>84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233</v>
      </c>
      <c r="BM190" s="260" t="s">
        <v>371</v>
      </c>
    </row>
    <row r="191" s="2" customFormat="1" ht="24.15" customHeight="1">
      <c r="A191" s="37"/>
      <c r="B191" s="38"/>
      <c r="C191" s="248" t="s">
        <v>365</v>
      </c>
      <c r="D191" s="248" t="s">
        <v>193</v>
      </c>
      <c r="E191" s="249" t="s">
        <v>1060</v>
      </c>
      <c r="F191" s="250" t="s">
        <v>1061</v>
      </c>
      <c r="G191" s="251" t="s">
        <v>267</v>
      </c>
      <c r="H191" s="252">
        <v>2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233</v>
      </c>
      <c r="AT191" s="260" t="s">
        <v>193</v>
      </c>
      <c r="AU191" s="260" t="s">
        <v>84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233</v>
      </c>
      <c r="BM191" s="260" t="s">
        <v>375</v>
      </c>
    </row>
    <row r="192" s="12" customFormat="1" ht="25.92" customHeight="1">
      <c r="A192" s="12"/>
      <c r="B192" s="232"/>
      <c r="C192" s="233"/>
      <c r="D192" s="234" t="s">
        <v>74</v>
      </c>
      <c r="E192" s="235" t="s">
        <v>218</v>
      </c>
      <c r="F192" s="235" t="s">
        <v>1093</v>
      </c>
      <c r="G192" s="233"/>
      <c r="H192" s="233"/>
      <c r="I192" s="236"/>
      <c r="J192" s="237">
        <f>BK192</f>
        <v>0</v>
      </c>
      <c r="K192" s="233"/>
      <c r="L192" s="238"/>
      <c r="M192" s="239"/>
      <c r="N192" s="240"/>
      <c r="O192" s="240"/>
      <c r="P192" s="241">
        <f>P193+P199</f>
        <v>0</v>
      </c>
      <c r="Q192" s="240"/>
      <c r="R192" s="241">
        <f>R193+R199</f>
        <v>0</v>
      </c>
      <c r="S192" s="240"/>
      <c r="T192" s="242">
        <f>T193+T199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3" t="s">
        <v>191</v>
      </c>
      <c r="AT192" s="244" t="s">
        <v>74</v>
      </c>
      <c r="AU192" s="244" t="s">
        <v>75</v>
      </c>
      <c r="AY192" s="243" t="s">
        <v>190</v>
      </c>
      <c r="BK192" s="245">
        <f>BK193+BK199</f>
        <v>0</v>
      </c>
    </row>
    <row r="193" s="12" customFormat="1" ht="22.8" customHeight="1">
      <c r="A193" s="12"/>
      <c r="B193" s="232"/>
      <c r="C193" s="233"/>
      <c r="D193" s="234" t="s">
        <v>74</v>
      </c>
      <c r="E193" s="246" t="s">
        <v>1094</v>
      </c>
      <c r="F193" s="246" t="s">
        <v>1095</v>
      </c>
      <c r="G193" s="233"/>
      <c r="H193" s="233"/>
      <c r="I193" s="236"/>
      <c r="J193" s="247">
        <f>BK193</f>
        <v>0</v>
      </c>
      <c r="K193" s="233"/>
      <c r="L193" s="238"/>
      <c r="M193" s="239"/>
      <c r="N193" s="240"/>
      <c r="O193" s="240"/>
      <c r="P193" s="241">
        <f>SUM(P194:P198)</f>
        <v>0</v>
      </c>
      <c r="Q193" s="240"/>
      <c r="R193" s="241">
        <f>SUM(R194:R198)</f>
        <v>0</v>
      </c>
      <c r="S193" s="240"/>
      <c r="T193" s="242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3" t="s">
        <v>191</v>
      </c>
      <c r="AT193" s="244" t="s">
        <v>74</v>
      </c>
      <c r="AU193" s="244" t="s">
        <v>82</v>
      </c>
      <c r="AY193" s="243" t="s">
        <v>190</v>
      </c>
      <c r="BK193" s="245">
        <f>SUM(BK194:BK198)</f>
        <v>0</v>
      </c>
    </row>
    <row r="194" s="2" customFormat="1" ht="24.15" customHeight="1">
      <c r="A194" s="37"/>
      <c r="B194" s="38"/>
      <c r="C194" s="248" t="s">
        <v>292</v>
      </c>
      <c r="D194" s="248" t="s">
        <v>193</v>
      </c>
      <c r="E194" s="249" t="s">
        <v>1097</v>
      </c>
      <c r="F194" s="250" t="s">
        <v>1098</v>
      </c>
      <c r="G194" s="251" t="s">
        <v>196</v>
      </c>
      <c r="H194" s="252">
        <v>3</v>
      </c>
      <c r="I194" s="253"/>
      <c r="J194" s="254">
        <f>ROUND(I194*H194,2)</f>
        <v>0</v>
      </c>
      <c r="K194" s="255"/>
      <c r="L194" s="40"/>
      <c r="M194" s="256" t="s">
        <v>1</v>
      </c>
      <c r="N194" s="257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326</v>
      </c>
      <c r="AT194" s="260" t="s">
        <v>193</v>
      </c>
      <c r="AU194" s="260" t="s">
        <v>84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326</v>
      </c>
      <c r="BM194" s="260" t="s">
        <v>378</v>
      </c>
    </row>
    <row r="195" s="2" customFormat="1" ht="24.15" customHeight="1">
      <c r="A195" s="37"/>
      <c r="B195" s="38"/>
      <c r="C195" s="248" t="s">
        <v>372</v>
      </c>
      <c r="D195" s="248" t="s">
        <v>193</v>
      </c>
      <c r="E195" s="249" t="s">
        <v>1109</v>
      </c>
      <c r="F195" s="250" t="s">
        <v>1110</v>
      </c>
      <c r="G195" s="251" t="s">
        <v>196</v>
      </c>
      <c r="H195" s="252">
        <v>9</v>
      </c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326</v>
      </c>
      <c r="AT195" s="260" t="s">
        <v>193</v>
      </c>
      <c r="AU195" s="260" t="s">
        <v>84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326</v>
      </c>
      <c r="BM195" s="260" t="s">
        <v>382</v>
      </c>
    </row>
    <row r="196" s="2" customFormat="1" ht="24.15" customHeight="1">
      <c r="A196" s="37"/>
      <c r="B196" s="38"/>
      <c r="C196" s="261" t="s">
        <v>295</v>
      </c>
      <c r="D196" s="261" t="s">
        <v>218</v>
      </c>
      <c r="E196" s="262" t="s">
        <v>1112</v>
      </c>
      <c r="F196" s="263" t="s">
        <v>1113</v>
      </c>
      <c r="G196" s="264" t="s">
        <v>196</v>
      </c>
      <c r="H196" s="265">
        <v>8</v>
      </c>
      <c r="I196" s="266"/>
      <c r="J196" s="267">
        <f>ROUND(I196*H196,2)</f>
        <v>0</v>
      </c>
      <c r="K196" s="268"/>
      <c r="L196" s="269"/>
      <c r="M196" s="270" t="s">
        <v>1</v>
      </c>
      <c r="N196" s="271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667</v>
      </c>
      <c r="AT196" s="260" t="s">
        <v>218</v>
      </c>
      <c r="AU196" s="260" t="s">
        <v>84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326</v>
      </c>
      <c r="BM196" s="260" t="s">
        <v>385</v>
      </c>
    </row>
    <row r="197" s="2" customFormat="1" ht="24.15" customHeight="1">
      <c r="A197" s="37"/>
      <c r="B197" s="38"/>
      <c r="C197" s="261" t="s">
        <v>379</v>
      </c>
      <c r="D197" s="261" t="s">
        <v>218</v>
      </c>
      <c r="E197" s="262" t="s">
        <v>441</v>
      </c>
      <c r="F197" s="263" t="s">
        <v>442</v>
      </c>
      <c r="G197" s="264" t="s">
        <v>196</v>
      </c>
      <c r="H197" s="265">
        <v>3</v>
      </c>
      <c r="I197" s="266"/>
      <c r="J197" s="267">
        <f>ROUND(I197*H197,2)</f>
        <v>0</v>
      </c>
      <c r="K197" s="268"/>
      <c r="L197" s="269"/>
      <c r="M197" s="270" t="s">
        <v>1</v>
      </c>
      <c r="N197" s="271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667</v>
      </c>
      <c r="AT197" s="260" t="s">
        <v>218</v>
      </c>
      <c r="AU197" s="260" t="s">
        <v>84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326</v>
      </c>
      <c r="BM197" s="260" t="s">
        <v>389</v>
      </c>
    </row>
    <row r="198" s="2" customFormat="1" ht="16.5" customHeight="1">
      <c r="A198" s="37"/>
      <c r="B198" s="38"/>
      <c r="C198" s="261" t="s">
        <v>299</v>
      </c>
      <c r="D198" s="261" t="s">
        <v>218</v>
      </c>
      <c r="E198" s="262" t="s">
        <v>1122</v>
      </c>
      <c r="F198" s="263" t="s">
        <v>1123</v>
      </c>
      <c r="G198" s="264" t="s">
        <v>196</v>
      </c>
      <c r="H198" s="265">
        <v>1</v>
      </c>
      <c r="I198" s="266"/>
      <c r="J198" s="267">
        <f>ROUND(I198*H198,2)</f>
        <v>0</v>
      </c>
      <c r="K198" s="268"/>
      <c r="L198" s="269"/>
      <c r="M198" s="270" t="s">
        <v>1</v>
      </c>
      <c r="N198" s="271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667</v>
      </c>
      <c r="AT198" s="260" t="s">
        <v>218</v>
      </c>
      <c r="AU198" s="260" t="s">
        <v>84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326</v>
      </c>
      <c r="BM198" s="260" t="s">
        <v>392</v>
      </c>
    </row>
    <row r="199" s="12" customFormat="1" ht="22.8" customHeight="1">
      <c r="A199" s="12"/>
      <c r="B199" s="232"/>
      <c r="C199" s="233"/>
      <c r="D199" s="234" t="s">
        <v>74</v>
      </c>
      <c r="E199" s="246" t="s">
        <v>1161</v>
      </c>
      <c r="F199" s="246" t="s">
        <v>1162</v>
      </c>
      <c r="G199" s="233"/>
      <c r="H199" s="233"/>
      <c r="I199" s="236"/>
      <c r="J199" s="247">
        <f>BK199</f>
        <v>0</v>
      </c>
      <c r="K199" s="233"/>
      <c r="L199" s="238"/>
      <c r="M199" s="239"/>
      <c r="N199" s="240"/>
      <c r="O199" s="240"/>
      <c r="P199" s="241">
        <f>SUM(P200:P201)</f>
        <v>0</v>
      </c>
      <c r="Q199" s="240"/>
      <c r="R199" s="241">
        <f>SUM(R200:R201)</f>
        <v>0</v>
      </c>
      <c r="S199" s="240"/>
      <c r="T199" s="242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3" t="s">
        <v>191</v>
      </c>
      <c r="AT199" s="244" t="s">
        <v>74</v>
      </c>
      <c r="AU199" s="244" t="s">
        <v>82</v>
      </c>
      <c r="AY199" s="243" t="s">
        <v>190</v>
      </c>
      <c r="BK199" s="245">
        <f>SUM(BK200:BK201)</f>
        <v>0</v>
      </c>
    </row>
    <row r="200" s="2" customFormat="1" ht="21.75" customHeight="1">
      <c r="A200" s="37"/>
      <c r="B200" s="38"/>
      <c r="C200" s="248" t="s">
        <v>386</v>
      </c>
      <c r="D200" s="248" t="s">
        <v>193</v>
      </c>
      <c r="E200" s="249" t="s">
        <v>1297</v>
      </c>
      <c r="F200" s="250" t="s">
        <v>1165</v>
      </c>
      <c r="G200" s="251" t="s">
        <v>196</v>
      </c>
      <c r="H200" s="252">
        <v>1</v>
      </c>
      <c r="I200" s="253"/>
      <c r="J200" s="254">
        <f>ROUND(I200*H200,2)</f>
        <v>0</v>
      </c>
      <c r="K200" s="255"/>
      <c r="L200" s="40"/>
      <c r="M200" s="256" t="s">
        <v>1</v>
      </c>
      <c r="N200" s="257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326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326</v>
      </c>
      <c r="BM200" s="260" t="s">
        <v>396</v>
      </c>
    </row>
    <row r="201" s="2" customFormat="1" ht="24.15" customHeight="1">
      <c r="A201" s="37"/>
      <c r="B201" s="38"/>
      <c r="C201" s="248" t="s">
        <v>302</v>
      </c>
      <c r="D201" s="248" t="s">
        <v>193</v>
      </c>
      <c r="E201" s="249" t="s">
        <v>1298</v>
      </c>
      <c r="F201" s="250" t="s">
        <v>1168</v>
      </c>
      <c r="G201" s="251" t="s">
        <v>196</v>
      </c>
      <c r="H201" s="252">
        <v>1</v>
      </c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326</v>
      </c>
      <c r="AT201" s="260" t="s">
        <v>193</v>
      </c>
      <c r="AU201" s="260" t="s">
        <v>84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326</v>
      </c>
      <c r="BM201" s="260" t="s">
        <v>399</v>
      </c>
    </row>
    <row r="202" s="12" customFormat="1" ht="25.92" customHeight="1">
      <c r="A202" s="12"/>
      <c r="B202" s="232"/>
      <c r="C202" s="233"/>
      <c r="D202" s="234" t="s">
        <v>74</v>
      </c>
      <c r="E202" s="235" t="s">
        <v>1232</v>
      </c>
      <c r="F202" s="235" t="s">
        <v>1233</v>
      </c>
      <c r="G202" s="233"/>
      <c r="H202" s="233"/>
      <c r="I202" s="236"/>
      <c r="J202" s="237">
        <f>BK202</f>
        <v>0</v>
      </c>
      <c r="K202" s="233"/>
      <c r="L202" s="238"/>
      <c r="M202" s="239"/>
      <c r="N202" s="240"/>
      <c r="O202" s="240"/>
      <c r="P202" s="241">
        <f>SUM(P203:P205)</f>
        <v>0</v>
      </c>
      <c r="Q202" s="240"/>
      <c r="R202" s="241">
        <f>SUM(R203:R205)</f>
        <v>0</v>
      </c>
      <c r="S202" s="240"/>
      <c r="T202" s="242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3" t="s">
        <v>197</v>
      </c>
      <c r="AT202" s="244" t="s">
        <v>74</v>
      </c>
      <c r="AU202" s="244" t="s">
        <v>75</v>
      </c>
      <c r="AY202" s="243" t="s">
        <v>190</v>
      </c>
      <c r="BK202" s="245">
        <f>SUM(BK203:BK205)</f>
        <v>0</v>
      </c>
    </row>
    <row r="203" s="2" customFormat="1" ht="16.5" customHeight="1">
      <c r="A203" s="37"/>
      <c r="B203" s="38"/>
      <c r="C203" s="248" t="s">
        <v>393</v>
      </c>
      <c r="D203" s="248" t="s">
        <v>193</v>
      </c>
      <c r="E203" s="249" t="s">
        <v>1249</v>
      </c>
      <c r="F203" s="250" t="s">
        <v>1250</v>
      </c>
      <c r="G203" s="251" t="s">
        <v>468</v>
      </c>
      <c r="H203" s="252">
        <v>8</v>
      </c>
      <c r="I203" s="253"/>
      <c r="J203" s="254">
        <f>ROUND(I203*H203,2)</f>
        <v>0</v>
      </c>
      <c r="K203" s="255"/>
      <c r="L203" s="40"/>
      <c r="M203" s="256" t="s">
        <v>1</v>
      </c>
      <c r="N203" s="257" t="s">
        <v>40</v>
      </c>
      <c r="O203" s="90"/>
      <c r="P203" s="258">
        <f>O203*H203</f>
        <v>0</v>
      </c>
      <c r="Q203" s="258">
        <v>0</v>
      </c>
      <c r="R203" s="258">
        <f>Q203*H203</f>
        <v>0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1236</v>
      </c>
      <c r="AT203" s="260" t="s">
        <v>193</v>
      </c>
      <c r="AU203" s="260" t="s">
        <v>82</v>
      </c>
      <c r="AY203" s="14" t="s">
        <v>190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4" t="s">
        <v>82</v>
      </c>
      <c r="BK203" s="150">
        <f>ROUND(I203*H203,2)</f>
        <v>0</v>
      </c>
      <c r="BL203" s="14" t="s">
        <v>1236</v>
      </c>
      <c r="BM203" s="260" t="s">
        <v>403</v>
      </c>
    </row>
    <row r="204" s="2" customFormat="1" ht="24.15" customHeight="1">
      <c r="A204" s="37"/>
      <c r="B204" s="38"/>
      <c r="C204" s="261" t="s">
        <v>306</v>
      </c>
      <c r="D204" s="261" t="s">
        <v>218</v>
      </c>
      <c r="E204" s="262" t="s">
        <v>1253</v>
      </c>
      <c r="F204" s="263" t="s">
        <v>1254</v>
      </c>
      <c r="G204" s="264" t="s">
        <v>360</v>
      </c>
      <c r="H204" s="265">
        <v>1</v>
      </c>
      <c r="I204" s="266"/>
      <c r="J204" s="267">
        <f>ROUND(I204*H204,2)</f>
        <v>0</v>
      </c>
      <c r="K204" s="268"/>
      <c r="L204" s="269"/>
      <c r="M204" s="270" t="s">
        <v>1</v>
      </c>
      <c r="N204" s="271" t="s">
        <v>40</v>
      </c>
      <c r="O204" s="90"/>
      <c r="P204" s="258">
        <f>O204*H204</f>
        <v>0</v>
      </c>
      <c r="Q204" s="258">
        <v>0</v>
      </c>
      <c r="R204" s="258">
        <f>Q204*H204</f>
        <v>0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1236</v>
      </c>
      <c r="AT204" s="260" t="s">
        <v>218</v>
      </c>
      <c r="AU204" s="260" t="s">
        <v>82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1236</v>
      </c>
      <c r="BM204" s="260" t="s">
        <v>406</v>
      </c>
    </row>
    <row r="205" s="2" customFormat="1" ht="16.5" customHeight="1">
      <c r="A205" s="37"/>
      <c r="B205" s="38"/>
      <c r="C205" s="248" t="s">
        <v>400</v>
      </c>
      <c r="D205" s="248" t="s">
        <v>193</v>
      </c>
      <c r="E205" s="249" t="s">
        <v>1239</v>
      </c>
      <c r="F205" s="250" t="s">
        <v>1299</v>
      </c>
      <c r="G205" s="251" t="s">
        <v>468</v>
      </c>
      <c r="H205" s="252">
        <v>8</v>
      </c>
      <c r="I205" s="253"/>
      <c r="J205" s="254">
        <f>ROUND(I205*H205,2)</f>
        <v>0</v>
      </c>
      <c r="K205" s="255"/>
      <c r="L205" s="40"/>
      <c r="M205" s="273" t="s">
        <v>1</v>
      </c>
      <c r="N205" s="274" t="s">
        <v>40</v>
      </c>
      <c r="O205" s="275"/>
      <c r="P205" s="276">
        <f>O205*H205</f>
        <v>0</v>
      </c>
      <c r="Q205" s="276">
        <v>0</v>
      </c>
      <c r="R205" s="276">
        <f>Q205*H205</f>
        <v>0</v>
      </c>
      <c r="S205" s="276">
        <v>0</v>
      </c>
      <c r="T205" s="27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0" t="s">
        <v>1236</v>
      </c>
      <c r="AT205" s="260" t="s">
        <v>193</v>
      </c>
      <c r="AU205" s="260" t="s">
        <v>82</v>
      </c>
      <c r="AY205" s="14" t="s">
        <v>190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82</v>
      </c>
      <c r="BK205" s="150">
        <f>ROUND(I205*H205,2)</f>
        <v>0</v>
      </c>
      <c r="BL205" s="14" t="s">
        <v>1236</v>
      </c>
      <c r="BM205" s="260" t="s">
        <v>410</v>
      </c>
    </row>
    <row r="206" s="2" customFormat="1" ht="6.96" customHeight="1">
      <c r="A206" s="37"/>
      <c r="B206" s="65"/>
      <c r="C206" s="66"/>
      <c r="D206" s="66"/>
      <c r="E206" s="66"/>
      <c r="F206" s="66"/>
      <c r="G206" s="66"/>
      <c r="H206" s="66"/>
      <c r="I206" s="66"/>
      <c r="J206" s="66"/>
      <c r="K206" s="66"/>
      <c r="L206" s="40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sheet="1" autoFilter="0" formatColumns="0" formatRows="0" objects="1" scenarios="1" spinCount="100000" saltValue="1KaR6W8sUaM9GriwnJyTuSfF7jrH3pkqXxQWV8LYrQ0BUwxHDrmFjeG6+LuImcEo0QaWJkI77fT3u0fxm0mAmg==" hashValue="GQP0Q/mrOGI4T58fEVQbpzvZdxaf66W3frTXL07WdASRCV7AtQ5/CLXL62Da9Os8iNHtPEEMNdOt8gafN8PlSw==" algorithmName="SHA-512" password="CC35"/>
  <autoFilter ref="C139:K20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2:F112"/>
    <mergeCell ref="D113:F113"/>
    <mergeCell ref="D114:F114"/>
    <mergeCell ref="D115:F115"/>
    <mergeCell ref="D116:F116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1300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J106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ROUND((SUM(BE106:BE113) + SUM(BE135:BE204)),  2)</f>
        <v>0</v>
      </c>
      <c r="G37" s="37"/>
      <c r="H37" s="37"/>
      <c r="I37" s="178">
        <v>0.20999999999999999</v>
      </c>
      <c r="J37" s="177">
        <f>ROUND(((SUM(BE106:BE113) + SUM(BE135:BE204))*I37),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ROUND((SUM(BF106:BF113) + SUM(BF135:BF204)),  2)</f>
        <v>0</v>
      </c>
      <c r="G38" s="37"/>
      <c r="H38" s="37"/>
      <c r="I38" s="178">
        <v>0.14999999999999999</v>
      </c>
      <c r="J38" s="177">
        <f>ROUND(((SUM(BF106:BF113) + SUM(BF135:BF204))*I38),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ROUND((SUM(BG106:BG113) + SUM(BG135:BG204)),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ROUND((SUM(BH106:BH113) + SUM(BH135:BH204)),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ROUND((SUM(BI106:BI113) + SUM(BI135:BI204)),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01C - MaR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147</v>
      </c>
      <c r="E99" s="204"/>
      <c r="F99" s="204"/>
      <c r="G99" s="204"/>
      <c r="H99" s="204"/>
      <c r="I99" s="204"/>
      <c r="J99" s="205">
        <f>J136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157</v>
      </c>
      <c r="E100" s="209"/>
      <c r="F100" s="209"/>
      <c r="G100" s="209"/>
      <c r="H100" s="209"/>
      <c r="I100" s="209"/>
      <c r="J100" s="210">
        <f>J137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165</v>
      </c>
      <c r="E101" s="204"/>
      <c r="F101" s="204"/>
      <c r="G101" s="204"/>
      <c r="H101" s="204"/>
      <c r="I101" s="204"/>
      <c r="J101" s="205">
        <f>J185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1"/>
      <c r="C102" s="202"/>
      <c r="D102" s="203" t="s">
        <v>1301</v>
      </c>
      <c r="E102" s="204"/>
      <c r="F102" s="204"/>
      <c r="G102" s="204"/>
      <c r="H102" s="204"/>
      <c r="I102" s="204"/>
      <c r="J102" s="205">
        <f>J202</f>
        <v>0</v>
      </c>
      <c r="K102" s="202"/>
      <c r="L102" s="20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7"/>
      <c r="C103" s="132"/>
      <c r="D103" s="208" t="s">
        <v>1302</v>
      </c>
      <c r="E103" s="209"/>
      <c r="F103" s="209"/>
      <c r="G103" s="209"/>
      <c r="H103" s="209"/>
      <c r="I103" s="209"/>
      <c r="J103" s="210">
        <f>J203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200" t="s">
        <v>167</v>
      </c>
      <c r="D106" s="39"/>
      <c r="E106" s="39"/>
      <c r="F106" s="39"/>
      <c r="G106" s="39"/>
      <c r="H106" s="39"/>
      <c r="I106" s="39"/>
      <c r="J106" s="212">
        <f>ROUND(J107 + J108 + J109 + J110 + J111 + J112,2)</f>
        <v>0</v>
      </c>
      <c r="K106" s="39"/>
      <c r="L106" s="62"/>
      <c r="N106" s="213" t="s">
        <v>39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151" t="s">
        <v>168</v>
      </c>
      <c r="E107" s="146"/>
      <c r="F107" s="146"/>
      <c r="G107" s="39"/>
      <c r="H107" s="39"/>
      <c r="I107" s="39"/>
      <c r="J107" s="147">
        <v>0</v>
      </c>
      <c r="K107" s="39"/>
      <c r="L107" s="214"/>
      <c r="M107" s="215"/>
      <c r="N107" s="216" t="s">
        <v>40</v>
      </c>
      <c r="O107" s="215"/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118</v>
      </c>
      <c r="AZ107" s="215"/>
      <c r="BA107" s="215"/>
      <c r="BB107" s="215"/>
      <c r="BC107" s="215"/>
      <c r="BD107" s="21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82</v>
      </c>
      <c r="BK107" s="215"/>
      <c r="BL107" s="215"/>
      <c r="BM107" s="215"/>
    </row>
    <row r="108" s="2" customFormat="1" ht="18" customHeight="1">
      <c r="A108" s="37"/>
      <c r="B108" s="38"/>
      <c r="C108" s="39"/>
      <c r="D108" s="151" t="s">
        <v>169</v>
      </c>
      <c r="E108" s="146"/>
      <c r="F108" s="146"/>
      <c r="G108" s="39"/>
      <c r="H108" s="39"/>
      <c r="I108" s="39"/>
      <c r="J108" s="147">
        <v>0</v>
      </c>
      <c r="K108" s="39"/>
      <c r="L108" s="214"/>
      <c r="M108" s="215"/>
      <c r="N108" s="216" t="s">
        <v>40</v>
      </c>
      <c r="O108" s="215"/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118</v>
      </c>
      <c r="AZ108" s="215"/>
      <c r="BA108" s="215"/>
      <c r="BB108" s="215"/>
      <c r="BC108" s="215"/>
      <c r="BD108" s="21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82</v>
      </c>
      <c r="BK108" s="215"/>
      <c r="BL108" s="215"/>
      <c r="BM108" s="215"/>
    </row>
    <row r="109" s="2" customFormat="1" ht="18" customHeight="1">
      <c r="A109" s="37"/>
      <c r="B109" s="38"/>
      <c r="C109" s="39"/>
      <c r="D109" s="151" t="s">
        <v>170</v>
      </c>
      <c r="E109" s="146"/>
      <c r="F109" s="146"/>
      <c r="G109" s="39"/>
      <c r="H109" s="39"/>
      <c r="I109" s="39"/>
      <c r="J109" s="147">
        <v>0</v>
      </c>
      <c r="K109" s="39"/>
      <c r="L109" s="214"/>
      <c r="M109" s="215"/>
      <c r="N109" s="216" t="s">
        <v>40</v>
      </c>
      <c r="O109" s="215"/>
      <c r="P109" s="215"/>
      <c r="Q109" s="215"/>
      <c r="R109" s="215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8" t="s">
        <v>118</v>
      </c>
      <c r="AZ109" s="215"/>
      <c r="BA109" s="215"/>
      <c r="BB109" s="215"/>
      <c r="BC109" s="215"/>
      <c r="BD109" s="21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82</v>
      </c>
      <c r="BK109" s="215"/>
      <c r="BL109" s="215"/>
      <c r="BM109" s="215"/>
    </row>
    <row r="110" s="2" customFormat="1" ht="18" customHeight="1">
      <c r="A110" s="37"/>
      <c r="B110" s="38"/>
      <c r="C110" s="39"/>
      <c r="D110" s="151" t="s">
        <v>171</v>
      </c>
      <c r="E110" s="146"/>
      <c r="F110" s="146"/>
      <c r="G110" s="39"/>
      <c r="H110" s="39"/>
      <c r="I110" s="39"/>
      <c r="J110" s="147">
        <v>0</v>
      </c>
      <c r="K110" s="39"/>
      <c r="L110" s="214"/>
      <c r="M110" s="215"/>
      <c r="N110" s="216" t="s">
        <v>40</v>
      </c>
      <c r="O110" s="215"/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118</v>
      </c>
      <c r="AZ110" s="215"/>
      <c r="BA110" s="215"/>
      <c r="BB110" s="215"/>
      <c r="BC110" s="215"/>
      <c r="BD110" s="21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82</v>
      </c>
      <c r="BK110" s="215"/>
      <c r="BL110" s="215"/>
      <c r="BM110" s="215"/>
    </row>
    <row r="111" s="2" customFormat="1" ht="18" customHeight="1">
      <c r="A111" s="37"/>
      <c r="B111" s="38"/>
      <c r="C111" s="39"/>
      <c r="D111" s="151" t="s">
        <v>172</v>
      </c>
      <c r="E111" s="146"/>
      <c r="F111" s="146"/>
      <c r="G111" s="39"/>
      <c r="H111" s="39"/>
      <c r="I111" s="39"/>
      <c r="J111" s="147">
        <v>0</v>
      </c>
      <c r="K111" s="39"/>
      <c r="L111" s="214"/>
      <c r="M111" s="215"/>
      <c r="N111" s="216" t="s">
        <v>40</v>
      </c>
      <c r="O111" s="215"/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118</v>
      </c>
      <c r="AZ111" s="215"/>
      <c r="BA111" s="215"/>
      <c r="BB111" s="215"/>
      <c r="BC111" s="215"/>
      <c r="BD111" s="215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82</v>
      </c>
      <c r="BK111" s="215"/>
      <c r="BL111" s="215"/>
      <c r="BM111" s="215"/>
    </row>
    <row r="112" s="2" customFormat="1" ht="18" customHeight="1">
      <c r="A112" s="37"/>
      <c r="B112" s="38"/>
      <c r="C112" s="39"/>
      <c r="D112" s="146" t="s">
        <v>173</v>
      </c>
      <c r="E112" s="39"/>
      <c r="F112" s="39"/>
      <c r="G112" s="39"/>
      <c r="H112" s="39"/>
      <c r="I112" s="39"/>
      <c r="J112" s="147">
        <f>ROUND(J32*T112,2)</f>
        <v>0</v>
      </c>
      <c r="K112" s="39"/>
      <c r="L112" s="214"/>
      <c r="M112" s="215"/>
      <c r="N112" s="216" t="s">
        <v>40</v>
      </c>
      <c r="O112" s="215"/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174</v>
      </c>
      <c r="AZ112" s="215"/>
      <c r="BA112" s="215"/>
      <c r="BB112" s="215"/>
      <c r="BC112" s="215"/>
      <c r="BD112" s="215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82</v>
      </c>
      <c r="BK112" s="215"/>
      <c r="BL112" s="215"/>
      <c r="BM112" s="215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55" t="s">
        <v>129</v>
      </c>
      <c r="D114" s="156"/>
      <c r="E114" s="156"/>
      <c r="F114" s="156"/>
      <c r="G114" s="156"/>
      <c r="H114" s="156"/>
      <c r="I114" s="156"/>
      <c r="J114" s="157">
        <f>ROUND(J98+J106,2)</f>
        <v>0</v>
      </c>
      <c r="K114" s="15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175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7" t="str">
        <f>E7</f>
        <v>Rekonstrukce tepelných zdrojů Trnovany u Litoměřic</v>
      </c>
      <c r="F123" s="29"/>
      <c r="G123" s="29"/>
      <c r="H123" s="2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18"/>
      <c r="C124" s="29" t="s">
        <v>131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7"/>
      <c r="B125" s="38"/>
      <c r="C125" s="39"/>
      <c r="D125" s="39"/>
      <c r="E125" s="197" t="s">
        <v>132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133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SO 01C - MaR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F14</f>
        <v xml:space="preserve"> </v>
      </c>
      <c r="G129" s="39"/>
      <c r="H129" s="39"/>
      <c r="I129" s="29" t="s">
        <v>22</v>
      </c>
      <c r="J129" s="78" t="str">
        <f>IF(J14="","",J14)</f>
        <v>3. 4. 2023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E17</f>
        <v xml:space="preserve"> </v>
      </c>
      <c r="G131" s="39"/>
      <c r="H131" s="39"/>
      <c r="I131" s="29" t="s">
        <v>29</v>
      </c>
      <c r="J131" s="33" t="str">
        <f>E23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IF(E20="","",E20)</f>
        <v>Vyplň údaj</v>
      </c>
      <c r="G132" s="39"/>
      <c r="H132" s="39"/>
      <c r="I132" s="29" t="s">
        <v>31</v>
      </c>
      <c r="J132" s="33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0"/>
      <c r="B134" s="221"/>
      <c r="C134" s="222" t="s">
        <v>176</v>
      </c>
      <c r="D134" s="223" t="s">
        <v>60</v>
      </c>
      <c r="E134" s="223" t="s">
        <v>56</v>
      </c>
      <c r="F134" s="223" t="s">
        <v>57</v>
      </c>
      <c r="G134" s="223" t="s">
        <v>177</v>
      </c>
      <c r="H134" s="223" t="s">
        <v>178</v>
      </c>
      <c r="I134" s="223" t="s">
        <v>179</v>
      </c>
      <c r="J134" s="224" t="s">
        <v>138</v>
      </c>
      <c r="K134" s="225" t="s">
        <v>180</v>
      </c>
      <c r="L134" s="226"/>
      <c r="M134" s="99" t="s">
        <v>1</v>
      </c>
      <c r="N134" s="100" t="s">
        <v>39</v>
      </c>
      <c r="O134" s="100" t="s">
        <v>181</v>
      </c>
      <c r="P134" s="100" t="s">
        <v>182</v>
      </c>
      <c r="Q134" s="100" t="s">
        <v>183</v>
      </c>
      <c r="R134" s="100" t="s">
        <v>184</v>
      </c>
      <c r="S134" s="100" t="s">
        <v>185</v>
      </c>
      <c r="T134" s="101" t="s">
        <v>186</v>
      </c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</row>
    <row r="135" s="2" customFormat="1" ht="22.8" customHeight="1">
      <c r="A135" s="37"/>
      <c r="B135" s="38"/>
      <c r="C135" s="106" t="s">
        <v>187</v>
      </c>
      <c r="D135" s="39"/>
      <c r="E135" s="39"/>
      <c r="F135" s="39"/>
      <c r="G135" s="39"/>
      <c r="H135" s="39"/>
      <c r="I135" s="39"/>
      <c r="J135" s="227">
        <f>BK135</f>
        <v>0</v>
      </c>
      <c r="K135" s="39"/>
      <c r="L135" s="40"/>
      <c r="M135" s="102"/>
      <c r="N135" s="228"/>
      <c r="O135" s="103"/>
      <c r="P135" s="229">
        <f>P136+P185+P202</f>
        <v>0</v>
      </c>
      <c r="Q135" s="103"/>
      <c r="R135" s="229">
        <f>R136+R185+R202</f>
        <v>0.16185500000000003</v>
      </c>
      <c r="S135" s="103"/>
      <c r="T135" s="230">
        <f>T136+T185+T202</f>
        <v>0.48000000000000004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140</v>
      </c>
      <c r="BK135" s="231">
        <f>BK136+BK185+BK202</f>
        <v>0</v>
      </c>
    </row>
    <row r="136" s="12" customFormat="1" ht="25.92" customHeight="1">
      <c r="A136" s="12"/>
      <c r="B136" s="232"/>
      <c r="C136" s="233"/>
      <c r="D136" s="234" t="s">
        <v>74</v>
      </c>
      <c r="E136" s="235" t="s">
        <v>261</v>
      </c>
      <c r="F136" s="235" t="s">
        <v>262</v>
      </c>
      <c r="G136" s="233"/>
      <c r="H136" s="233"/>
      <c r="I136" s="236"/>
      <c r="J136" s="237">
        <f>BK136</f>
        <v>0</v>
      </c>
      <c r="K136" s="233"/>
      <c r="L136" s="238"/>
      <c r="M136" s="239"/>
      <c r="N136" s="240"/>
      <c r="O136" s="240"/>
      <c r="P136" s="241">
        <f>P137</f>
        <v>0</v>
      </c>
      <c r="Q136" s="240"/>
      <c r="R136" s="241">
        <f>R137</f>
        <v>0.16185500000000003</v>
      </c>
      <c r="S136" s="240"/>
      <c r="T136" s="242">
        <f>T137</f>
        <v>0.48000000000000004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3" t="s">
        <v>84</v>
      </c>
      <c r="AT136" s="244" t="s">
        <v>74</v>
      </c>
      <c r="AU136" s="244" t="s">
        <v>75</v>
      </c>
      <c r="AY136" s="243" t="s">
        <v>190</v>
      </c>
      <c r="BK136" s="245">
        <f>BK137</f>
        <v>0</v>
      </c>
    </row>
    <row r="137" s="12" customFormat="1" ht="22.8" customHeight="1">
      <c r="A137" s="12"/>
      <c r="B137" s="232"/>
      <c r="C137" s="233"/>
      <c r="D137" s="234" t="s">
        <v>74</v>
      </c>
      <c r="E137" s="246" t="s">
        <v>975</v>
      </c>
      <c r="F137" s="246" t="s">
        <v>976</v>
      </c>
      <c r="G137" s="233"/>
      <c r="H137" s="233"/>
      <c r="I137" s="236"/>
      <c r="J137" s="247">
        <f>BK137</f>
        <v>0</v>
      </c>
      <c r="K137" s="233"/>
      <c r="L137" s="238"/>
      <c r="M137" s="239"/>
      <c r="N137" s="240"/>
      <c r="O137" s="240"/>
      <c r="P137" s="241">
        <f>SUM(P138:P184)</f>
        <v>0</v>
      </c>
      <c r="Q137" s="240"/>
      <c r="R137" s="241">
        <f>SUM(R138:R184)</f>
        <v>0.16185500000000003</v>
      </c>
      <c r="S137" s="240"/>
      <c r="T137" s="242">
        <f>SUM(T138:T184)</f>
        <v>0.48000000000000004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3" t="s">
        <v>84</v>
      </c>
      <c r="AT137" s="244" t="s">
        <v>74</v>
      </c>
      <c r="AU137" s="244" t="s">
        <v>82</v>
      </c>
      <c r="AY137" s="243" t="s">
        <v>190</v>
      </c>
      <c r="BK137" s="245">
        <f>SUM(BK138:BK184)</f>
        <v>0</v>
      </c>
    </row>
    <row r="138" s="2" customFormat="1" ht="24.15" customHeight="1">
      <c r="A138" s="37"/>
      <c r="B138" s="38"/>
      <c r="C138" s="248" t="s">
        <v>82</v>
      </c>
      <c r="D138" s="248" t="s">
        <v>193</v>
      </c>
      <c r="E138" s="249" t="s">
        <v>1303</v>
      </c>
      <c r="F138" s="250" t="s">
        <v>1304</v>
      </c>
      <c r="G138" s="251" t="s">
        <v>267</v>
      </c>
      <c r="H138" s="252">
        <v>600</v>
      </c>
      <c r="I138" s="253"/>
      <c r="J138" s="254">
        <f>ROUND(I138*H138,2)</f>
        <v>0</v>
      </c>
      <c r="K138" s="255"/>
      <c r="L138" s="40"/>
      <c r="M138" s="256" t="s">
        <v>1</v>
      </c>
      <c r="N138" s="257" t="s">
        <v>40</v>
      </c>
      <c r="O138" s="90"/>
      <c r="P138" s="258">
        <f>O138*H138</f>
        <v>0</v>
      </c>
      <c r="Q138" s="258">
        <v>0</v>
      </c>
      <c r="R138" s="258">
        <f>Q138*H138</f>
        <v>0</v>
      </c>
      <c r="S138" s="258">
        <v>0.00080000000000000004</v>
      </c>
      <c r="T138" s="259">
        <f>S138*H138</f>
        <v>0.48000000000000004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233</v>
      </c>
      <c r="AT138" s="260" t="s">
        <v>193</v>
      </c>
      <c r="AU138" s="260" t="s">
        <v>84</v>
      </c>
      <c r="AY138" s="14" t="s">
        <v>190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4" t="s">
        <v>82</v>
      </c>
      <c r="BK138" s="150">
        <f>ROUND(I138*H138,2)</f>
        <v>0</v>
      </c>
      <c r="BL138" s="14" t="s">
        <v>233</v>
      </c>
      <c r="BM138" s="260" t="s">
        <v>1305</v>
      </c>
    </row>
    <row r="139" s="2" customFormat="1" ht="33" customHeight="1">
      <c r="A139" s="37"/>
      <c r="B139" s="38"/>
      <c r="C139" s="248" t="s">
        <v>84</v>
      </c>
      <c r="D139" s="248" t="s">
        <v>193</v>
      </c>
      <c r="E139" s="249" t="s">
        <v>1306</v>
      </c>
      <c r="F139" s="250" t="s">
        <v>1307</v>
      </c>
      <c r="G139" s="251" t="s">
        <v>267</v>
      </c>
      <c r="H139" s="252">
        <v>30</v>
      </c>
      <c r="I139" s="253"/>
      <c r="J139" s="254">
        <f>ROUND(I139*H139,2)</f>
        <v>0</v>
      </c>
      <c r="K139" s="255"/>
      <c r="L139" s="40"/>
      <c r="M139" s="256" t="s">
        <v>1</v>
      </c>
      <c r="N139" s="257" t="s">
        <v>40</v>
      </c>
      <c r="O139" s="90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233</v>
      </c>
      <c r="AT139" s="260" t="s">
        <v>193</v>
      </c>
      <c r="AU139" s="260" t="s">
        <v>84</v>
      </c>
      <c r="AY139" s="14" t="s">
        <v>190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4" t="s">
        <v>82</v>
      </c>
      <c r="BK139" s="150">
        <f>ROUND(I139*H139,2)</f>
        <v>0</v>
      </c>
      <c r="BL139" s="14" t="s">
        <v>233</v>
      </c>
      <c r="BM139" s="260" t="s">
        <v>1308</v>
      </c>
    </row>
    <row r="140" s="2" customFormat="1" ht="24.15" customHeight="1">
      <c r="A140" s="37"/>
      <c r="B140" s="38"/>
      <c r="C140" s="261" t="s">
        <v>191</v>
      </c>
      <c r="D140" s="261" t="s">
        <v>218</v>
      </c>
      <c r="E140" s="262" t="s">
        <v>1309</v>
      </c>
      <c r="F140" s="263" t="s">
        <v>1310</v>
      </c>
      <c r="G140" s="264" t="s">
        <v>267</v>
      </c>
      <c r="H140" s="265">
        <v>34.5</v>
      </c>
      <c r="I140" s="266"/>
      <c r="J140" s="267">
        <f>ROUND(I140*H140,2)</f>
        <v>0</v>
      </c>
      <c r="K140" s="268"/>
      <c r="L140" s="269"/>
      <c r="M140" s="270" t="s">
        <v>1</v>
      </c>
      <c r="N140" s="271" t="s">
        <v>40</v>
      </c>
      <c r="O140" s="90"/>
      <c r="P140" s="258">
        <f>O140*H140</f>
        <v>0</v>
      </c>
      <c r="Q140" s="258">
        <v>0.00017000000000000001</v>
      </c>
      <c r="R140" s="258">
        <f>Q140*H140</f>
        <v>0.0058650000000000004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268</v>
      </c>
      <c r="AT140" s="260" t="s">
        <v>218</v>
      </c>
      <c r="AU140" s="260" t="s">
        <v>84</v>
      </c>
      <c r="AY140" s="14" t="s">
        <v>190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4" t="s">
        <v>82</v>
      </c>
      <c r="BK140" s="150">
        <f>ROUND(I140*H140,2)</f>
        <v>0</v>
      </c>
      <c r="BL140" s="14" t="s">
        <v>233</v>
      </c>
      <c r="BM140" s="260" t="s">
        <v>1311</v>
      </c>
    </row>
    <row r="141" s="2" customFormat="1" ht="44.25" customHeight="1">
      <c r="A141" s="37"/>
      <c r="B141" s="38"/>
      <c r="C141" s="248" t="s">
        <v>197</v>
      </c>
      <c r="D141" s="248" t="s">
        <v>193</v>
      </c>
      <c r="E141" s="249" t="s">
        <v>1312</v>
      </c>
      <c r="F141" s="250" t="s">
        <v>1313</v>
      </c>
      <c r="G141" s="251" t="s">
        <v>267</v>
      </c>
      <c r="H141" s="252">
        <v>620</v>
      </c>
      <c r="I141" s="253"/>
      <c r="J141" s="254">
        <f>ROUND(I141*H141,2)</f>
        <v>0</v>
      </c>
      <c r="K141" s="255"/>
      <c r="L141" s="40"/>
      <c r="M141" s="256" t="s">
        <v>1</v>
      </c>
      <c r="N141" s="257" t="s">
        <v>40</v>
      </c>
      <c r="O141" s="90"/>
      <c r="P141" s="258">
        <f>O141*H141</f>
        <v>0</v>
      </c>
      <c r="Q141" s="258">
        <v>0</v>
      </c>
      <c r="R141" s="258">
        <f>Q141*H141</f>
        <v>0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326</v>
      </c>
      <c r="AT141" s="260" t="s">
        <v>193</v>
      </c>
      <c r="AU141" s="260" t="s">
        <v>84</v>
      </c>
      <c r="AY141" s="14" t="s">
        <v>190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4" t="s">
        <v>82</v>
      </c>
      <c r="BK141" s="150">
        <f>ROUND(I141*H141,2)</f>
        <v>0</v>
      </c>
      <c r="BL141" s="14" t="s">
        <v>326</v>
      </c>
      <c r="BM141" s="260" t="s">
        <v>1314</v>
      </c>
    </row>
    <row r="142" s="2" customFormat="1" ht="33" customHeight="1">
      <c r="A142" s="37"/>
      <c r="B142" s="38"/>
      <c r="C142" s="261" t="s">
        <v>210</v>
      </c>
      <c r="D142" s="261" t="s">
        <v>218</v>
      </c>
      <c r="E142" s="262" t="s">
        <v>1315</v>
      </c>
      <c r="F142" s="263" t="s">
        <v>1316</v>
      </c>
      <c r="G142" s="264" t="s">
        <v>267</v>
      </c>
      <c r="H142" s="265">
        <v>230</v>
      </c>
      <c r="I142" s="266"/>
      <c r="J142" s="267">
        <f>ROUND(I142*H142,2)</f>
        <v>0</v>
      </c>
      <c r="K142" s="268"/>
      <c r="L142" s="269"/>
      <c r="M142" s="270" t="s">
        <v>1</v>
      </c>
      <c r="N142" s="271" t="s">
        <v>40</v>
      </c>
      <c r="O142" s="90"/>
      <c r="P142" s="258">
        <f>O142*H142</f>
        <v>0</v>
      </c>
      <c r="Q142" s="258">
        <v>4.0000000000000003E-05</v>
      </c>
      <c r="R142" s="258">
        <f>Q142*H142</f>
        <v>0.0092000000000000016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443</v>
      </c>
      <c r="AT142" s="260" t="s">
        <v>218</v>
      </c>
      <c r="AU142" s="260" t="s">
        <v>84</v>
      </c>
      <c r="AY142" s="14" t="s">
        <v>190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4" t="s">
        <v>82</v>
      </c>
      <c r="BK142" s="150">
        <f>ROUND(I142*H142,2)</f>
        <v>0</v>
      </c>
      <c r="BL142" s="14" t="s">
        <v>443</v>
      </c>
      <c r="BM142" s="260" t="s">
        <v>1317</v>
      </c>
    </row>
    <row r="143" s="2" customFormat="1" ht="33" customHeight="1">
      <c r="A143" s="37"/>
      <c r="B143" s="38"/>
      <c r="C143" s="261" t="s">
        <v>198</v>
      </c>
      <c r="D143" s="261" t="s">
        <v>218</v>
      </c>
      <c r="E143" s="262" t="s">
        <v>1318</v>
      </c>
      <c r="F143" s="263" t="s">
        <v>1319</v>
      </c>
      <c r="G143" s="264" t="s">
        <v>267</v>
      </c>
      <c r="H143" s="265">
        <v>345</v>
      </c>
      <c r="I143" s="266"/>
      <c r="J143" s="267">
        <f>ROUND(I143*H143,2)</f>
        <v>0</v>
      </c>
      <c r="K143" s="268"/>
      <c r="L143" s="269"/>
      <c r="M143" s="270" t="s">
        <v>1</v>
      </c>
      <c r="N143" s="271" t="s">
        <v>40</v>
      </c>
      <c r="O143" s="90"/>
      <c r="P143" s="258">
        <f>O143*H143</f>
        <v>0</v>
      </c>
      <c r="Q143" s="258">
        <v>4.0000000000000003E-05</v>
      </c>
      <c r="R143" s="258">
        <f>Q143*H143</f>
        <v>0.013800000000000002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443</v>
      </c>
      <c r="AT143" s="260" t="s">
        <v>218</v>
      </c>
      <c r="AU143" s="260" t="s">
        <v>84</v>
      </c>
      <c r="AY143" s="14" t="s">
        <v>190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82</v>
      </c>
      <c r="BK143" s="150">
        <f>ROUND(I143*H143,2)</f>
        <v>0</v>
      </c>
      <c r="BL143" s="14" t="s">
        <v>443</v>
      </c>
      <c r="BM143" s="260" t="s">
        <v>1320</v>
      </c>
    </row>
    <row r="144" s="2" customFormat="1" ht="33" customHeight="1">
      <c r="A144" s="37"/>
      <c r="B144" s="38"/>
      <c r="C144" s="261" t="s">
        <v>217</v>
      </c>
      <c r="D144" s="261" t="s">
        <v>218</v>
      </c>
      <c r="E144" s="262" t="s">
        <v>1321</v>
      </c>
      <c r="F144" s="263" t="s">
        <v>1322</v>
      </c>
      <c r="G144" s="264" t="s">
        <v>267</v>
      </c>
      <c r="H144" s="265">
        <v>138</v>
      </c>
      <c r="I144" s="266"/>
      <c r="J144" s="267">
        <f>ROUND(I144*H144,2)</f>
        <v>0</v>
      </c>
      <c r="K144" s="268"/>
      <c r="L144" s="269"/>
      <c r="M144" s="270" t="s">
        <v>1</v>
      </c>
      <c r="N144" s="271" t="s">
        <v>40</v>
      </c>
      <c r="O144" s="90"/>
      <c r="P144" s="258">
        <f>O144*H144</f>
        <v>0</v>
      </c>
      <c r="Q144" s="258">
        <v>4.0000000000000003E-05</v>
      </c>
      <c r="R144" s="258">
        <f>Q144*H144</f>
        <v>0.0055200000000000006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443</v>
      </c>
      <c r="AT144" s="260" t="s">
        <v>218</v>
      </c>
      <c r="AU144" s="260" t="s">
        <v>84</v>
      </c>
      <c r="AY144" s="14" t="s">
        <v>190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4" t="s">
        <v>82</v>
      </c>
      <c r="BK144" s="150">
        <f>ROUND(I144*H144,2)</f>
        <v>0</v>
      </c>
      <c r="BL144" s="14" t="s">
        <v>443</v>
      </c>
      <c r="BM144" s="260" t="s">
        <v>1323</v>
      </c>
    </row>
    <row r="145" s="2" customFormat="1" ht="37.8" customHeight="1">
      <c r="A145" s="37"/>
      <c r="B145" s="38"/>
      <c r="C145" s="248" t="s">
        <v>209</v>
      </c>
      <c r="D145" s="248" t="s">
        <v>193</v>
      </c>
      <c r="E145" s="249" t="s">
        <v>1324</v>
      </c>
      <c r="F145" s="250" t="s">
        <v>1325</v>
      </c>
      <c r="G145" s="251" t="s">
        <v>267</v>
      </c>
      <c r="H145" s="252">
        <v>50</v>
      </c>
      <c r="I145" s="253"/>
      <c r="J145" s="254">
        <f>ROUND(I145*H145,2)</f>
        <v>0</v>
      </c>
      <c r="K145" s="255"/>
      <c r="L145" s="40"/>
      <c r="M145" s="256" t="s">
        <v>1</v>
      </c>
      <c r="N145" s="257" t="s">
        <v>40</v>
      </c>
      <c r="O145" s="90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326</v>
      </c>
      <c r="AT145" s="260" t="s">
        <v>193</v>
      </c>
      <c r="AU145" s="260" t="s">
        <v>84</v>
      </c>
      <c r="AY145" s="14" t="s">
        <v>190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4" t="s">
        <v>82</v>
      </c>
      <c r="BK145" s="150">
        <f>ROUND(I145*H145,2)</f>
        <v>0</v>
      </c>
      <c r="BL145" s="14" t="s">
        <v>326</v>
      </c>
      <c r="BM145" s="260" t="s">
        <v>1326</v>
      </c>
    </row>
    <row r="146" s="2" customFormat="1" ht="24.15" customHeight="1">
      <c r="A146" s="37"/>
      <c r="B146" s="38"/>
      <c r="C146" s="261" t="s">
        <v>203</v>
      </c>
      <c r="D146" s="261" t="s">
        <v>218</v>
      </c>
      <c r="E146" s="262" t="s">
        <v>1327</v>
      </c>
      <c r="F146" s="263" t="s">
        <v>1328</v>
      </c>
      <c r="G146" s="264" t="s">
        <v>267</v>
      </c>
      <c r="H146" s="265">
        <v>57.5</v>
      </c>
      <c r="I146" s="266"/>
      <c r="J146" s="267">
        <f>ROUND(I146*H146,2)</f>
        <v>0</v>
      </c>
      <c r="K146" s="268"/>
      <c r="L146" s="269"/>
      <c r="M146" s="270" t="s">
        <v>1</v>
      </c>
      <c r="N146" s="271" t="s">
        <v>40</v>
      </c>
      <c r="O146" s="90"/>
      <c r="P146" s="258">
        <f>O146*H146</f>
        <v>0</v>
      </c>
      <c r="Q146" s="258">
        <v>0.00012</v>
      </c>
      <c r="R146" s="258">
        <f>Q146*H146</f>
        <v>0.0068999999999999999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443</v>
      </c>
      <c r="AT146" s="260" t="s">
        <v>218</v>
      </c>
      <c r="AU146" s="260" t="s">
        <v>84</v>
      </c>
      <c r="AY146" s="14" t="s">
        <v>190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82</v>
      </c>
      <c r="BK146" s="150">
        <f>ROUND(I146*H146,2)</f>
        <v>0</v>
      </c>
      <c r="BL146" s="14" t="s">
        <v>443</v>
      </c>
      <c r="BM146" s="260" t="s">
        <v>1329</v>
      </c>
    </row>
    <row r="147" s="2" customFormat="1" ht="33" customHeight="1">
      <c r="A147" s="37"/>
      <c r="B147" s="38"/>
      <c r="C147" s="248" t="s">
        <v>213</v>
      </c>
      <c r="D147" s="248" t="s">
        <v>193</v>
      </c>
      <c r="E147" s="249" t="s">
        <v>1330</v>
      </c>
      <c r="F147" s="250" t="s">
        <v>1331</v>
      </c>
      <c r="G147" s="251" t="s">
        <v>267</v>
      </c>
      <c r="H147" s="252">
        <v>30</v>
      </c>
      <c r="I147" s="253"/>
      <c r="J147" s="254">
        <f>ROUND(I147*H147,2)</f>
        <v>0</v>
      </c>
      <c r="K147" s="255"/>
      <c r="L147" s="40"/>
      <c r="M147" s="256" t="s">
        <v>1</v>
      </c>
      <c r="N147" s="257" t="s">
        <v>40</v>
      </c>
      <c r="O147" s="90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233</v>
      </c>
      <c r="AT147" s="260" t="s">
        <v>193</v>
      </c>
      <c r="AU147" s="260" t="s">
        <v>84</v>
      </c>
      <c r="AY147" s="14" t="s">
        <v>190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82</v>
      </c>
      <c r="BK147" s="150">
        <f>ROUND(I147*H147,2)</f>
        <v>0</v>
      </c>
      <c r="BL147" s="14" t="s">
        <v>233</v>
      </c>
      <c r="BM147" s="260" t="s">
        <v>1332</v>
      </c>
    </row>
    <row r="148" s="2" customFormat="1" ht="24.15" customHeight="1">
      <c r="A148" s="37"/>
      <c r="B148" s="38"/>
      <c r="C148" s="261" t="s">
        <v>234</v>
      </c>
      <c r="D148" s="261" t="s">
        <v>218</v>
      </c>
      <c r="E148" s="262" t="s">
        <v>1333</v>
      </c>
      <c r="F148" s="263" t="s">
        <v>1334</v>
      </c>
      <c r="G148" s="264" t="s">
        <v>267</v>
      </c>
      <c r="H148" s="265">
        <v>34.5</v>
      </c>
      <c r="I148" s="266"/>
      <c r="J148" s="267">
        <f>ROUND(I148*H148,2)</f>
        <v>0</v>
      </c>
      <c r="K148" s="268"/>
      <c r="L148" s="269"/>
      <c r="M148" s="270" t="s">
        <v>1</v>
      </c>
      <c r="N148" s="271" t="s">
        <v>40</v>
      </c>
      <c r="O148" s="90"/>
      <c r="P148" s="258">
        <f>O148*H148</f>
        <v>0</v>
      </c>
      <c r="Q148" s="258">
        <v>8.0000000000000007E-05</v>
      </c>
      <c r="R148" s="258">
        <f>Q148*H148</f>
        <v>0.0027600000000000003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268</v>
      </c>
      <c r="AT148" s="260" t="s">
        <v>218</v>
      </c>
      <c r="AU148" s="260" t="s">
        <v>84</v>
      </c>
      <c r="AY148" s="14" t="s">
        <v>190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82</v>
      </c>
      <c r="BK148" s="150">
        <f>ROUND(I148*H148,2)</f>
        <v>0</v>
      </c>
      <c r="BL148" s="14" t="s">
        <v>233</v>
      </c>
      <c r="BM148" s="260" t="s">
        <v>1335</v>
      </c>
    </row>
    <row r="149" s="2" customFormat="1" ht="24.15" customHeight="1">
      <c r="A149" s="37"/>
      <c r="B149" s="38"/>
      <c r="C149" s="248" t="s">
        <v>238</v>
      </c>
      <c r="D149" s="248" t="s">
        <v>193</v>
      </c>
      <c r="E149" s="249" t="s">
        <v>1336</v>
      </c>
      <c r="F149" s="250" t="s">
        <v>1337</v>
      </c>
      <c r="G149" s="251" t="s">
        <v>196</v>
      </c>
      <c r="H149" s="252">
        <v>1</v>
      </c>
      <c r="I149" s="253"/>
      <c r="J149" s="254">
        <f>ROUND(I149*H149,2)</f>
        <v>0</v>
      </c>
      <c r="K149" s="255"/>
      <c r="L149" s="40"/>
      <c r="M149" s="256" t="s">
        <v>1</v>
      </c>
      <c r="N149" s="257" t="s">
        <v>40</v>
      </c>
      <c r="O149" s="90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233</v>
      </c>
      <c r="AT149" s="260" t="s">
        <v>193</v>
      </c>
      <c r="AU149" s="260" t="s">
        <v>84</v>
      </c>
      <c r="AY149" s="14" t="s">
        <v>190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82</v>
      </c>
      <c r="BK149" s="150">
        <f>ROUND(I149*H149,2)</f>
        <v>0</v>
      </c>
      <c r="BL149" s="14" t="s">
        <v>233</v>
      </c>
      <c r="BM149" s="260" t="s">
        <v>1338</v>
      </c>
    </row>
    <row r="150" s="2" customFormat="1" ht="24.15" customHeight="1">
      <c r="A150" s="37"/>
      <c r="B150" s="38"/>
      <c r="C150" s="261" t="s">
        <v>242</v>
      </c>
      <c r="D150" s="261" t="s">
        <v>218</v>
      </c>
      <c r="E150" s="262" t="s">
        <v>1339</v>
      </c>
      <c r="F150" s="263" t="s">
        <v>1340</v>
      </c>
      <c r="G150" s="264" t="s">
        <v>1131</v>
      </c>
      <c r="H150" s="265">
        <v>1</v>
      </c>
      <c r="I150" s="266"/>
      <c r="J150" s="267">
        <f>ROUND(I150*H150,2)</f>
        <v>0</v>
      </c>
      <c r="K150" s="268"/>
      <c r="L150" s="269"/>
      <c r="M150" s="270" t="s">
        <v>1</v>
      </c>
      <c r="N150" s="271" t="s">
        <v>40</v>
      </c>
      <c r="O150" s="90"/>
      <c r="P150" s="258">
        <f>O150*H150</f>
        <v>0</v>
      </c>
      <c r="Q150" s="258">
        <v>0</v>
      </c>
      <c r="R150" s="258">
        <f>Q150*H150</f>
        <v>0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268</v>
      </c>
      <c r="AT150" s="260" t="s">
        <v>218</v>
      </c>
      <c r="AU150" s="260" t="s">
        <v>84</v>
      </c>
      <c r="AY150" s="14" t="s">
        <v>190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82</v>
      </c>
      <c r="BK150" s="150">
        <f>ROUND(I150*H150,2)</f>
        <v>0</v>
      </c>
      <c r="BL150" s="14" t="s">
        <v>233</v>
      </c>
      <c r="BM150" s="260" t="s">
        <v>1341</v>
      </c>
    </row>
    <row r="151" s="2" customFormat="1" ht="24.15" customHeight="1">
      <c r="A151" s="37"/>
      <c r="B151" s="38"/>
      <c r="C151" s="248" t="s">
        <v>230</v>
      </c>
      <c r="D151" s="248" t="s">
        <v>193</v>
      </c>
      <c r="E151" s="249" t="s">
        <v>1342</v>
      </c>
      <c r="F151" s="250" t="s">
        <v>1343</v>
      </c>
      <c r="G151" s="251" t="s">
        <v>196</v>
      </c>
      <c r="H151" s="252">
        <v>25</v>
      </c>
      <c r="I151" s="253"/>
      <c r="J151" s="254">
        <f>ROUND(I151*H151,2)</f>
        <v>0</v>
      </c>
      <c r="K151" s="255"/>
      <c r="L151" s="40"/>
      <c r="M151" s="256" t="s">
        <v>1</v>
      </c>
      <c r="N151" s="257" t="s">
        <v>40</v>
      </c>
      <c r="O151" s="90"/>
      <c r="P151" s="258">
        <f>O151*H151</f>
        <v>0</v>
      </c>
      <c r="Q151" s="258">
        <v>0</v>
      </c>
      <c r="R151" s="258">
        <f>Q151*H151</f>
        <v>0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233</v>
      </c>
      <c r="AT151" s="260" t="s">
        <v>193</v>
      </c>
      <c r="AU151" s="260" t="s">
        <v>84</v>
      </c>
      <c r="AY151" s="14" t="s">
        <v>190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233</v>
      </c>
      <c r="BM151" s="260" t="s">
        <v>1344</v>
      </c>
    </row>
    <row r="152" s="2" customFormat="1" ht="16.5" customHeight="1">
      <c r="A152" s="37"/>
      <c r="B152" s="38"/>
      <c r="C152" s="261" t="s">
        <v>8</v>
      </c>
      <c r="D152" s="261" t="s">
        <v>218</v>
      </c>
      <c r="E152" s="262" t="s">
        <v>1345</v>
      </c>
      <c r="F152" s="263" t="s">
        <v>1346</v>
      </c>
      <c r="G152" s="264" t="s">
        <v>196</v>
      </c>
      <c r="H152" s="265">
        <v>25</v>
      </c>
      <c r="I152" s="266"/>
      <c r="J152" s="267">
        <f>ROUND(I152*H152,2)</f>
        <v>0</v>
      </c>
      <c r="K152" s="268"/>
      <c r="L152" s="269"/>
      <c r="M152" s="270" t="s">
        <v>1</v>
      </c>
      <c r="N152" s="271" t="s">
        <v>40</v>
      </c>
      <c r="O152" s="90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268</v>
      </c>
      <c r="AT152" s="260" t="s">
        <v>218</v>
      </c>
      <c r="AU152" s="260" t="s">
        <v>84</v>
      </c>
      <c r="AY152" s="14" t="s">
        <v>190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82</v>
      </c>
      <c r="BK152" s="150">
        <f>ROUND(I152*H152,2)</f>
        <v>0</v>
      </c>
      <c r="BL152" s="14" t="s">
        <v>233</v>
      </c>
      <c r="BM152" s="260" t="s">
        <v>1347</v>
      </c>
    </row>
    <row r="153" s="2" customFormat="1" ht="21.75" customHeight="1">
      <c r="A153" s="37"/>
      <c r="B153" s="38"/>
      <c r="C153" s="248" t="s">
        <v>233</v>
      </c>
      <c r="D153" s="248" t="s">
        <v>193</v>
      </c>
      <c r="E153" s="249" t="s">
        <v>1348</v>
      </c>
      <c r="F153" s="250" t="s">
        <v>1349</v>
      </c>
      <c r="G153" s="251" t="s">
        <v>196</v>
      </c>
      <c r="H153" s="252">
        <v>80</v>
      </c>
      <c r="I153" s="253"/>
      <c r="J153" s="254">
        <f>ROUND(I153*H153,2)</f>
        <v>0</v>
      </c>
      <c r="K153" s="255"/>
      <c r="L153" s="40"/>
      <c r="M153" s="256" t="s">
        <v>1</v>
      </c>
      <c r="N153" s="257" t="s">
        <v>40</v>
      </c>
      <c r="O153" s="90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326</v>
      </c>
      <c r="AT153" s="260" t="s">
        <v>193</v>
      </c>
      <c r="AU153" s="260" t="s">
        <v>84</v>
      </c>
      <c r="AY153" s="14" t="s">
        <v>190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326</v>
      </c>
      <c r="BM153" s="260" t="s">
        <v>1350</v>
      </c>
    </row>
    <row r="154" s="2" customFormat="1" ht="16.5" customHeight="1">
      <c r="A154" s="37"/>
      <c r="B154" s="38"/>
      <c r="C154" s="261" t="s">
        <v>257</v>
      </c>
      <c r="D154" s="261" t="s">
        <v>218</v>
      </c>
      <c r="E154" s="262" t="s">
        <v>1351</v>
      </c>
      <c r="F154" s="263" t="s">
        <v>1352</v>
      </c>
      <c r="G154" s="264" t="s">
        <v>196</v>
      </c>
      <c r="H154" s="265">
        <v>80</v>
      </c>
      <c r="I154" s="266"/>
      <c r="J154" s="267">
        <f>ROUND(I154*H154,2)</f>
        <v>0</v>
      </c>
      <c r="K154" s="268"/>
      <c r="L154" s="269"/>
      <c r="M154" s="270" t="s">
        <v>1</v>
      </c>
      <c r="N154" s="271" t="s">
        <v>40</v>
      </c>
      <c r="O154" s="90"/>
      <c r="P154" s="258">
        <f>O154*H154</f>
        <v>0</v>
      </c>
      <c r="Q154" s="258">
        <v>3.0000000000000001E-05</v>
      </c>
      <c r="R154" s="258">
        <f>Q154*H154</f>
        <v>0.0024000000000000002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268</v>
      </c>
      <c r="AT154" s="260" t="s">
        <v>218</v>
      </c>
      <c r="AU154" s="260" t="s">
        <v>84</v>
      </c>
      <c r="AY154" s="14" t="s">
        <v>190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82</v>
      </c>
      <c r="BK154" s="150">
        <f>ROUND(I154*H154,2)</f>
        <v>0</v>
      </c>
      <c r="BL154" s="14" t="s">
        <v>233</v>
      </c>
      <c r="BM154" s="260" t="s">
        <v>1353</v>
      </c>
    </row>
    <row r="155" s="2" customFormat="1" ht="16.5" customHeight="1">
      <c r="A155" s="37"/>
      <c r="B155" s="38"/>
      <c r="C155" s="248" t="s">
        <v>237</v>
      </c>
      <c r="D155" s="248" t="s">
        <v>193</v>
      </c>
      <c r="E155" s="249" t="s">
        <v>1354</v>
      </c>
      <c r="F155" s="250" t="s">
        <v>1355</v>
      </c>
      <c r="G155" s="251" t="s">
        <v>196</v>
      </c>
      <c r="H155" s="252">
        <v>5</v>
      </c>
      <c r="I155" s="253"/>
      <c r="J155" s="254">
        <f>ROUND(I155*H155,2)</f>
        <v>0</v>
      </c>
      <c r="K155" s="255"/>
      <c r="L155" s="40"/>
      <c r="M155" s="256" t="s">
        <v>1</v>
      </c>
      <c r="N155" s="257" t="s">
        <v>40</v>
      </c>
      <c r="O155" s="90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233</v>
      </c>
      <c r="AT155" s="260" t="s">
        <v>193</v>
      </c>
      <c r="AU155" s="260" t="s">
        <v>84</v>
      </c>
      <c r="AY155" s="14" t="s">
        <v>190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233</v>
      </c>
      <c r="BM155" s="260" t="s">
        <v>1356</v>
      </c>
    </row>
    <row r="156" s="2" customFormat="1" ht="16.5" customHeight="1">
      <c r="A156" s="37"/>
      <c r="B156" s="38"/>
      <c r="C156" s="261" t="s">
        <v>269</v>
      </c>
      <c r="D156" s="261" t="s">
        <v>218</v>
      </c>
      <c r="E156" s="262" t="s">
        <v>1357</v>
      </c>
      <c r="F156" s="263" t="s">
        <v>1358</v>
      </c>
      <c r="G156" s="264" t="s">
        <v>196</v>
      </c>
      <c r="H156" s="265">
        <v>5</v>
      </c>
      <c r="I156" s="266"/>
      <c r="J156" s="267">
        <f>ROUND(I156*H156,2)</f>
        <v>0</v>
      </c>
      <c r="K156" s="268"/>
      <c r="L156" s="269"/>
      <c r="M156" s="270" t="s">
        <v>1</v>
      </c>
      <c r="N156" s="271" t="s">
        <v>40</v>
      </c>
      <c r="O156" s="90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268</v>
      </c>
      <c r="AT156" s="260" t="s">
        <v>218</v>
      </c>
      <c r="AU156" s="260" t="s">
        <v>84</v>
      </c>
      <c r="AY156" s="14" t="s">
        <v>190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82</v>
      </c>
      <c r="BK156" s="150">
        <f>ROUND(I156*H156,2)</f>
        <v>0</v>
      </c>
      <c r="BL156" s="14" t="s">
        <v>233</v>
      </c>
      <c r="BM156" s="260" t="s">
        <v>1359</v>
      </c>
    </row>
    <row r="157" s="2" customFormat="1" ht="24.15" customHeight="1">
      <c r="A157" s="37"/>
      <c r="B157" s="38"/>
      <c r="C157" s="248" t="s">
        <v>241</v>
      </c>
      <c r="D157" s="248" t="s">
        <v>193</v>
      </c>
      <c r="E157" s="249" t="s">
        <v>1360</v>
      </c>
      <c r="F157" s="250" t="s">
        <v>1361</v>
      </c>
      <c r="G157" s="251" t="s">
        <v>196</v>
      </c>
      <c r="H157" s="252">
        <v>8</v>
      </c>
      <c r="I157" s="253"/>
      <c r="J157" s="254">
        <f>ROUND(I157*H157,2)</f>
        <v>0</v>
      </c>
      <c r="K157" s="255"/>
      <c r="L157" s="40"/>
      <c r="M157" s="256" t="s">
        <v>1</v>
      </c>
      <c r="N157" s="257" t="s">
        <v>40</v>
      </c>
      <c r="O157" s="90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233</v>
      </c>
      <c r="AT157" s="260" t="s">
        <v>193</v>
      </c>
      <c r="AU157" s="260" t="s">
        <v>84</v>
      </c>
      <c r="AY157" s="14" t="s">
        <v>190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82</v>
      </c>
      <c r="BK157" s="150">
        <f>ROUND(I157*H157,2)</f>
        <v>0</v>
      </c>
      <c r="BL157" s="14" t="s">
        <v>233</v>
      </c>
      <c r="BM157" s="260" t="s">
        <v>1362</v>
      </c>
    </row>
    <row r="158" s="2" customFormat="1" ht="24.15" customHeight="1">
      <c r="A158" s="37"/>
      <c r="B158" s="38"/>
      <c r="C158" s="261" t="s">
        <v>7</v>
      </c>
      <c r="D158" s="261" t="s">
        <v>218</v>
      </c>
      <c r="E158" s="262" t="s">
        <v>1363</v>
      </c>
      <c r="F158" s="263" t="s">
        <v>1364</v>
      </c>
      <c r="G158" s="264" t="s">
        <v>196</v>
      </c>
      <c r="H158" s="265">
        <v>1</v>
      </c>
      <c r="I158" s="266"/>
      <c r="J158" s="267">
        <f>ROUND(I158*H158,2)</f>
        <v>0</v>
      </c>
      <c r="K158" s="268"/>
      <c r="L158" s="269"/>
      <c r="M158" s="270" t="s">
        <v>1</v>
      </c>
      <c r="N158" s="271" t="s">
        <v>40</v>
      </c>
      <c r="O158" s="90"/>
      <c r="P158" s="258">
        <f>O158*H158</f>
        <v>0</v>
      </c>
      <c r="Q158" s="258">
        <v>0.00040000000000000002</v>
      </c>
      <c r="R158" s="258">
        <f>Q158*H158</f>
        <v>0.00040000000000000002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268</v>
      </c>
      <c r="AT158" s="260" t="s">
        <v>218</v>
      </c>
      <c r="AU158" s="260" t="s">
        <v>84</v>
      </c>
      <c r="AY158" s="14" t="s">
        <v>190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233</v>
      </c>
      <c r="BM158" s="260" t="s">
        <v>1365</v>
      </c>
    </row>
    <row r="159" s="2" customFormat="1" ht="24.15" customHeight="1">
      <c r="A159" s="37"/>
      <c r="B159" s="38"/>
      <c r="C159" s="261" t="s">
        <v>245</v>
      </c>
      <c r="D159" s="261" t="s">
        <v>218</v>
      </c>
      <c r="E159" s="262" t="s">
        <v>1366</v>
      </c>
      <c r="F159" s="263" t="s">
        <v>1367</v>
      </c>
      <c r="G159" s="264" t="s">
        <v>196</v>
      </c>
      <c r="H159" s="265">
        <v>1</v>
      </c>
      <c r="I159" s="266"/>
      <c r="J159" s="267">
        <f>ROUND(I159*H159,2)</f>
        <v>0</v>
      </c>
      <c r="K159" s="268"/>
      <c r="L159" s="269"/>
      <c r="M159" s="270" t="s">
        <v>1</v>
      </c>
      <c r="N159" s="271" t="s">
        <v>40</v>
      </c>
      <c r="O159" s="90"/>
      <c r="P159" s="258">
        <f>O159*H159</f>
        <v>0</v>
      </c>
      <c r="Q159" s="258">
        <v>0.00040000000000000002</v>
      </c>
      <c r="R159" s="258">
        <f>Q159*H159</f>
        <v>0.00040000000000000002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268</v>
      </c>
      <c r="AT159" s="260" t="s">
        <v>218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233</v>
      </c>
      <c r="BM159" s="260" t="s">
        <v>1368</v>
      </c>
    </row>
    <row r="160" s="2" customFormat="1" ht="24.15" customHeight="1">
      <c r="A160" s="37"/>
      <c r="B160" s="38"/>
      <c r="C160" s="261" t="s">
        <v>282</v>
      </c>
      <c r="D160" s="261" t="s">
        <v>218</v>
      </c>
      <c r="E160" s="262" t="s">
        <v>1369</v>
      </c>
      <c r="F160" s="263" t="s">
        <v>1370</v>
      </c>
      <c r="G160" s="264" t="s">
        <v>196</v>
      </c>
      <c r="H160" s="265">
        <v>4</v>
      </c>
      <c r="I160" s="266"/>
      <c r="J160" s="267">
        <f>ROUND(I160*H160,2)</f>
        <v>0</v>
      </c>
      <c r="K160" s="268"/>
      <c r="L160" s="269"/>
      <c r="M160" s="270" t="s">
        <v>1</v>
      </c>
      <c r="N160" s="271" t="s">
        <v>40</v>
      </c>
      <c r="O160" s="90"/>
      <c r="P160" s="258">
        <f>O160*H160</f>
        <v>0</v>
      </c>
      <c r="Q160" s="258">
        <v>0.00040000000000000002</v>
      </c>
      <c r="R160" s="258">
        <f>Q160*H160</f>
        <v>0.0016000000000000001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268</v>
      </c>
      <c r="AT160" s="260" t="s">
        <v>218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233</v>
      </c>
      <c r="BM160" s="260" t="s">
        <v>1371</v>
      </c>
    </row>
    <row r="161" s="2" customFormat="1" ht="24.15" customHeight="1">
      <c r="A161" s="37"/>
      <c r="B161" s="38"/>
      <c r="C161" s="261" t="s">
        <v>248</v>
      </c>
      <c r="D161" s="261" t="s">
        <v>218</v>
      </c>
      <c r="E161" s="262" t="s">
        <v>1372</v>
      </c>
      <c r="F161" s="263" t="s">
        <v>1373</v>
      </c>
      <c r="G161" s="264" t="s">
        <v>196</v>
      </c>
      <c r="H161" s="265">
        <v>2</v>
      </c>
      <c r="I161" s="266"/>
      <c r="J161" s="267">
        <f>ROUND(I161*H161,2)</f>
        <v>0</v>
      </c>
      <c r="K161" s="268"/>
      <c r="L161" s="269"/>
      <c r="M161" s="270" t="s">
        <v>1</v>
      </c>
      <c r="N161" s="271" t="s">
        <v>40</v>
      </c>
      <c r="O161" s="90"/>
      <c r="P161" s="258">
        <f>O161*H161</f>
        <v>0</v>
      </c>
      <c r="Q161" s="258">
        <v>0.00040000000000000002</v>
      </c>
      <c r="R161" s="258">
        <f>Q161*H161</f>
        <v>0.00080000000000000004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268</v>
      </c>
      <c r="AT161" s="260" t="s">
        <v>218</v>
      </c>
      <c r="AU161" s="260" t="s">
        <v>84</v>
      </c>
      <c r="AY161" s="14" t="s">
        <v>190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82</v>
      </c>
      <c r="BK161" s="150">
        <f>ROUND(I161*H161,2)</f>
        <v>0</v>
      </c>
      <c r="BL161" s="14" t="s">
        <v>233</v>
      </c>
      <c r="BM161" s="260" t="s">
        <v>1374</v>
      </c>
    </row>
    <row r="162" s="2" customFormat="1" ht="16.5" customHeight="1">
      <c r="A162" s="37"/>
      <c r="B162" s="38"/>
      <c r="C162" s="248" t="s">
        <v>289</v>
      </c>
      <c r="D162" s="248" t="s">
        <v>193</v>
      </c>
      <c r="E162" s="249" t="s">
        <v>1375</v>
      </c>
      <c r="F162" s="250" t="s">
        <v>1376</v>
      </c>
      <c r="G162" s="251" t="s">
        <v>196</v>
      </c>
      <c r="H162" s="252">
        <v>4</v>
      </c>
      <c r="I162" s="253"/>
      <c r="J162" s="254">
        <f>ROUND(I162*H162,2)</f>
        <v>0</v>
      </c>
      <c r="K162" s="255"/>
      <c r="L162" s="40"/>
      <c r="M162" s="256" t="s">
        <v>1</v>
      </c>
      <c r="N162" s="257" t="s">
        <v>40</v>
      </c>
      <c r="O162" s="90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233</v>
      </c>
      <c r="AT162" s="260" t="s">
        <v>193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233</v>
      </c>
      <c r="BM162" s="260" t="s">
        <v>1377</v>
      </c>
    </row>
    <row r="163" s="2" customFormat="1" ht="16.5" customHeight="1">
      <c r="A163" s="37"/>
      <c r="B163" s="38"/>
      <c r="C163" s="261" t="s">
        <v>251</v>
      </c>
      <c r="D163" s="261" t="s">
        <v>218</v>
      </c>
      <c r="E163" s="262" t="s">
        <v>1378</v>
      </c>
      <c r="F163" s="263" t="s">
        <v>1379</v>
      </c>
      <c r="G163" s="264" t="s">
        <v>196</v>
      </c>
      <c r="H163" s="265">
        <v>2</v>
      </c>
      <c r="I163" s="266"/>
      <c r="J163" s="267">
        <f>ROUND(I163*H163,2)</f>
        <v>0</v>
      </c>
      <c r="K163" s="268"/>
      <c r="L163" s="269"/>
      <c r="M163" s="270" t="s">
        <v>1</v>
      </c>
      <c r="N163" s="271" t="s">
        <v>40</v>
      </c>
      <c r="O163" s="90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268</v>
      </c>
      <c r="AT163" s="260" t="s">
        <v>218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233</v>
      </c>
      <c r="BM163" s="260" t="s">
        <v>1380</v>
      </c>
    </row>
    <row r="164" s="2" customFormat="1" ht="16.5" customHeight="1">
      <c r="A164" s="37"/>
      <c r="B164" s="38"/>
      <c r="C164" s="261" t="s">
        <v>296</v>
      </c>
      <c r="D164" s="261" t="s">
        <v>218</v>
      </c>
      <c r="E164" s="262" t="s">
        <v>1381</v>
      </c>
      <c r="F164" s="263" t="s">
        <v>1382</v>
      </c>
      <c r="G164" s="264" t="s">
        <v>196</v>
      </c>
      <c r="H164" s="265">
        <v>1</v>
      </c>
      <c r="I164" s="266"/>
      <c r="J164" s="267">
        <f>ROUND(I164*H164,2)</f>
        <v>0</v>
      </c>
      <c r="K164" s="268"/>
      <c r="L164" s="269"/>
      <c r="M164" s="270" t="s">
        <v>1</v>
      </c>
      <c r="N164" s="271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268</v>
      </c>
      <c r="AT164" s="260" t="s">
        <v>218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233</v>
      </c>
      <c r="BM164" s="260" t="s">
        <v>1383</v>
      </c>
    </row>
    <row r="165" s="2" customFormat="1" ht="16.5" customHeight="1">
      <c r="A165" s="37"/>
      <c r="B165" s="38"/>
      <c r="C165" s="261" t="s">
        <v>256</v>
      </c>
      <c r="D165" s="261" t="s">
        <v>218</v>
      </c>
      <c r="E165" s="262" t="s">
        <v>1384</v>
      </c>
      <c r="F165" s="263" t="s">
        <v>1385</v>
      </c>
      <c r="G165" s="264" t="s">
        <v>196</v>
      </c>
      <c r="H165" s="265">
        <v>1</v>
      </c>
      <c r="I165" s="266"/>
      <c r="J165" s="267">
        <f>ROUND(I165*H165,2)</f>
        <v>0</v>
      </c>
      <c r="K165" s="268"/>
      <c r="L165" s="269"/>
      <c r="M165" s="270" t="s">
        <v>1</v>
      </c>
      <c r="N165" s="271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268</v>
      </c>
      <c r="AT165" s="260" t="s">
        <v>218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233</v>
      </c>
      <c r="BM165" s="260" t="s">
        <v>1386</v>
      </c>
    </row>
    <row r="166" s="2" customFormat="1" ht="16.5" customHeight="1">
      <c r="A166" s="37"/>
      <c r="B166" s="38"/>
      <c r="C166" s="248" t="s">
        <v>303</v>
      </c>
      <c r="D166" s="248" t="s">
        <v>193</v>
      </c>
      <c r="E166" s="249" t="s">
        <v>1387</v>
      </c>
      <c r="F166" s="250" t="s">
        <v>1388</v>
      </c>
      <c r="G166" s="251" t="s">
        <v>196</v>
      </c>
      <c r="H166" s="252">
        <v>2</v>
      </c>
      <c r="I166" s="253"/>
      <c r="J166" s="254">
        <f>ROUND(I166*H166,2)</f>
        <v>0</v>
      </c>
      <c r="K166" s="255"/>
      <c r="L166" s="40"/>
      <c r="M166" s="256" t="s">
        <v>1</v>
      </c>
      <c r="N166" s="257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326</v>
      </c>
      <c r="AT166" s="260" t="s">
        <v>193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326</v>
      </c>
      <c r="BM166" s="260" t="s">
        <v>1389</v>
      </c>
    </row>
    <row r="167" s="2" customFormat="1" ht="16.5" customHeight="1">
      <c r="A167" s="37"/>
      <c r="B167" s="38"/>
      <c r="C167" s="261" t="s">
        <v>260</v>
      </c>
      <c r="D167" s="261" t="s">
        <v>218</v>
      </c>
      <c r="E167" s="262" t="s">
        <v>1390</v>
      </c>
      <c r="F167" s="263" t="s">
        <v>1391</v>
      </c>
      <c r="G167" s="264" t="s">
        <v>196</v>
      </c>
      <c r="H167" s="265">
        <v>2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40</v>
      </c>
      <c r="O167" s="90"/>
      <c r="P167" s="258">
        <f>O167*H167</f>
        <v>0</v>
      </c>
      <c r="Q167" s="258">
        <v>5.0000000000000002E-05</v>
      </c>
      <c r="R167" s="258">
        <f>Q167*H167</f>
        <v>0.00010000000000000001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443</v>
      </c>
      <c r="AT167" s="260" t="s">
        <v>218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443</v>
      </c>
      <c r="BM167" s="260" t="s">
        <v>1392</v>
      </c>
    </row>
    <row r="168" s="2" customFormat="1" ht="16.5" customHeight="1">
      <c r="A168" s="37"/>
      <c r="B168" s="38"/>
      <c r="C168" s="261" t="s">
        <v>311</v>
      </c>
      <c r="D168" s="261" t="s">
        <v>218</v>
      </c>
      <c r="E168" s="262" t="s">
        <v>1393</v>
      </c>
      <c r="F168" s="263" t="s">
        <v>1394</v>
      </c>
      <c r="G168" s="264" t="s">
        <v>196</v>
      </c>
      <c r="H168" s="265">
        <v>2</v>
      </c>
      <c r="I168" s="266"/>
      <c r="J168" s="267">
        <f>ROUND(I168*H168,2)</f>
        <v>0</v>
      </c>
      <c r="K168" s="268"/>
      <c r="L168" s="269"/>
      <c r="M168" s="270" t="s">
        <v>1</v>
      </c>
      <c r="N168" s="271" t="s">
        <v>40</v>
      </c>
      <c r="O168" s="90"/>
      <c r="P168" s="258">
        <f>O168*H168</f>
        <v>0</v>
      </c>
      <c r="Q168" s="258">
        <v>6.0000000000000002E-05</v>
      </c>
      <c r="R168" s="258">
        <f>Q168*H168</f>
        <v>0.00012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443</v>
      </c>
      <c r="AT168" s="260" t="s">
        <v>218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443</v>
      </c>
      <c r="BM168" s="260" t="s">
        <v>1395</v>
      </c>
    </row>
    <row r="169" s="2" customFormat="1" ht="16.5" customHeight="1">
      <c r="A169" s="37"/>
      <c r="B169" s="38"/>
      <c r="C169" s="248" t="s">
        <v>268</v>
      </c>
      <c r="D169" s="248" t="s">
        <v>193</v>
      </c>
      <c r="E169" s="249" t="s">
        <v>1396</v>
      </c>
      <c r="F169" s="250" t="s">
        <v>1397</v>
      </c>
      <c r="G169" s="251" t="s">
        <v>267</v>
      </c>
      <c r="H169" s="252">
        <v>40</v>
      </c>
      <c r="I169" s="253"/>
      <c r="J169" s="254">
        <f>ROUND(I169*H169,2)</f>
        <v>0</v>
      </c>
      <c r="K169" s="255"/>
      <c r="L169" s="40"/>
      <c r="M169" s="256" t="s">
        <v>1</v>
      </c>
      <c r="N169" s="257" t="s">
        <v>40</v>
      </c>
      <c r="O169" s="90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233</v>
      </c>
      <c r="AT169" s="260" t="s">
        <v>193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233</v>
      </c>
      <c r="BM169" s="260" t="s">
        <v>1398</v>
      </c>
    </row>
    <row r="170" s="2" customFormat="1" ht="24.15" customHeight="1">
      <c r="A170" s="37"/>
      <c r="B170" s="38"/>
      <c r="C170" s="261" t="s">
        <v>320</v>
      </c>
      <c r="D170" s="261" t="s">
        <v>218</v>
      </c>
      <c r="E170" s="262" t="s">
        <v>1399</v>
      </c>
      <c r="F170" s="263" t="s">
        <v>1400</v>
      </c>
      <c r="G170" s="264" t="s">
        <v>267</v>
      </c>
      <c r="H170" s="265">
        <v>42</v>
      </c>
      <c r="I170" s="266"/>
      <c r="J170" s="267">
        <f>ROUND(I170*H170,2)</f>
        <v>0</v>
      </c>
      <c r="K170" s="268"/>
      <c r="L170" s="269"/>
      <c r="M170" s="270" t="s">
        <v>1</v>
      </c>
      <c r="N170" s="271" t="s">
        <v>40</v>
      </c>
      <c r="O170" s="90"/>
      <c r="P170" s="258">
        <f>O170*H170</f>
        <v>0</v>
      </c>
      <c r="Q170" s="258">
        <v>0.00123</v>
      </c>
      <c r="R170" s="258">
        <f>Q170*H170</f>
        <v>0.051659999999999998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268</v>
      </c>
      <c r="AT170" s="260" t="s">
        <v>218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233</v>
      </c>
      <c r="BM170" s="260" t="s">
        <v>1401</v>
      </c>
    </row>
    <row r="171" s="2" customFormat="1" ht="24.15" customHeight="1">
      <c r="A171" s="37"/>
      <c r="B171" s="38"/>
      <c r="C171" s="248" t="s">
        <v>272</v>
      </c>
      <c r="D171" s="248" t="s">
        <v>193</v>
      </c>
      <c r="E171" s="249" t="s">
        <v>1402</v>
      </c>
      <c r="F171" s="250" t="s">
        <v>1403</v>
      </c>
      <c r="G171" s="251" t="s">
        <v>267</v>
      </c>
      <c r="H171" s="252">
        <v>40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233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233</v>
      </c>
      <c r="BM171" s="260" t="s">
        <v>1404</v>
      </c>
    </row>
    <row r="172" s="2" customFormat="1" ht="21.75" customHeight="1">
      <c r="A172" s="37"/>
      <c r="B172" s="38"/>
      <c r="C172" s="261" t="s">
        <v>327</v>
      </c>
      <c r="D172" s="261" t="s">
        <v>218</v>
      </c>
      <c r="E172" s="262" t="s">
        <v>1405</v>
      </c>
      <c r="F172" s="263" t="s">
        <v>1406</v>
      </c>
      <c r="G172" s="264" t="s">
        <v>267</v>
      </c>
      <c r="H172" s="265">
        <v>40</v>
      </c>
      <c r="I172" s="266"/>
      <c r="J172" s="267">
        <f>ROUND(I172*H172,2)</f>
        <v>0</v>
      </c>
      <c r="K172" s="268"/>
      <c r="L172" s="269"/>
      <c r="M172" s="270" t="s">
        <v>1</v>
      </c>
      <c r="N172" s="271" t="s">
        <v>40</v>
      </c>
      <c r="O172" s="90"/>
      <c r="P172" s="258">
        <f>O172*H172</f>
        <v>0</v>
      </c>
      <c r="Q172" s="258">
        <v>0.0015</v>
      </c>
      <c r="R172" s="258">
        <f>Q172*H172</f>
        <v>0.059999999999999998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268</v>
      </c>
      <c r="AT172" s="260" t="s">
        <v>218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233</v>
      </c>
      <c r="BM172" s="260" t="s">
        <v>1407</v>
      </c>
    </row>
    <row r="173" s="2" customFormat="1" ht="16.5" customHeight="1">
      <c r="A173" s="37"/>
      <c r="B173" s="38"/>
      <c r="C173" s="248" t="s">
        <v>275</v>
      </c>
      <c r="D173" s="248" t="s">
        <v>193</v>
      </c>
      <c r="E173" s="249" t="s">
        <v>1408</v>
      </c>
      <c r="F173" s="250" t="s">
        <v>1409</v>
      </c>
      <c r="G173" s="251" t="s">
        <v>196</v>
      </c>
      <c r="H173" s="252">
        <v>1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233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233</v>
      </c>
      <c r="BM173" s="260" t="s">
        <v>1410</v>
      </c>
    </row>
    <row r="174" s="2" customFormat="1" ht="16.5" customHeight="1">
      <c r="A174" s="37"/>
      <c r="B174" s="38"/>
      <c r="C174" s="261" t="s">
        <v>336</v>
      </c>
      <c r="D174" s="261" t="s">
        <v>218</v>
      </c>
      <c r="E174" s="262" t="s">
        <v>1411</v>
      </c>
      <c r="F174" s="263" t="s">
        <v>1412</v>
      </c>
      <c r="G174" s="264" t="s">
        <v>196</v>
      </c>
      <c r="H174" s="265">
        <v>1</v>
      </c>
      <c r="I174" s="266"/>
      <c r="J174" s="267">
        <f>ROUND(I174*H174,2)</f>
        <v>0</v>
      </c>
      <c r="K174" s="268"/>
      <c r="L174" s="269"/>
      <c r="M174" s="270" t="s">
        <v>1</v>
      </c>
      <c r="N174" s="271" t="s">
        <v>40</v>
      </c>
      <c r="O174" s="90"/>
      <c r="P174" s="258">
        <f>O174*H174</f>
        <v>0</v>
      </c>
      <c r="Q174" s="258">
        <v>0.00020000000000000001</v>
      </c>
      <c r="R174" s="258">
        <f>Q174*H174</f>
        <v>0.00020000000000000001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268</v>
      </c>
      <c r="AT174" s="260" t="s">
        <v>218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233</v>
      </c>
      <c r="BM174" s="260" t="s">
        <v>1413</v>
      </c>
    </row>
    <row r="175" s="2" customFormat="1" ht="16.5" customHeight="1">
      <c r="A175" s="37"/>
      <c r="B175" s="38"/>
      <c r="C175" s="248" t="s">
        <v>278</v>
      </c>
      <c r="D175" s="248" t="s">
        <v>193</v>
      </c>
      <c r="E175" s="249" t="s">
        <v>1414</v>
      </c>
      <c r="F175" s="250" t="s">
        <v>1415</v>
      </c>
      <c r="G175" s="251" t="s">
        <v>196</v>
      </c>
      <c r="H175" s="252">
        <v>1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326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326</v>
      </c>
      <c r="BM175" s="260" t="s">
        <v>1416</v>
      </c>
    </row>
    <row r="176" s="2" customFormat="1" ht="16.5" customHeight="1">
      <c r="A176" s="37"/>
      <c r="B176" s="38"/>
      <c r="C176" s="248" t="s">
        <v>343</v>
      </c>
      <c r="D176" s="248" t="s">
        <v>193</v>
      </c>
      <c r="E176" s="249" t="s">
        <v>1417</v>
      </c>
      <c r="F176" s="250" t="s">
        <v>1418</v>
      </c>
      <c r="G176" s="251" t="s">
        <v>196</v>
      </c>
      <c r="H176" s="252">
        <v>2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233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233</v>
      </c>
      <c r="BM176" s="260" t="s">
        <v>1419</v>
      </c>
    </row>
    <row r="177" s="2" customFormat="1" ht="16.5" customHeight="1">
      <c r="A177" s="37"/>
      <c r="B177" s="38"/>
      <c r="C177" s="261" t="s">
        <v>281</v>
      </c>
      <c r="D177" s="261" t="s">
        <v>218</v>
      </c>
      <c r="E177" s="262" t="s">
        <v>1420</v>
      </c>
      <c r="F177" s="263" t="s">
        <v>1421</v>
      </c>
      <c r="G177" s="264" t="s">
        <v>196</v>
      </c>
      <c r="H177" s="265">
        <v>1</v>
      </c>
      <c r="I177" s="266"/>
      <c r="J177" s="267">
        <f>ROUND(I177*H177,2)</f>
        <v>0</v>
      </c>
      <c r="K177" s="268"/>
      <c r="L177" s="269"/>
      <c r="M177" s="270" t="s">
        <v>1</v>
      </c>
      <c r="N177" s="271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268</v>
      </c>
      <c r="AT177" s="260" t="s">
        <v>218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233</v>
      </c>
      <c r="BM177" s="260" t="s">
        <v>1422</v>
      </c>
    </row>
    <row r="178" s="2" customFormat="1" ht="16.5" customHeight="1">
      <c r="A178" s="37"/>
      <c r="B178" s="38"/>
      <c r="C178" s="261" t="s">
        <v>350</v>
      </c>
      <c r="D178" s="261" t="s">
        <v>218</v>
      </c>
      <c r="E178" s="262" t="s">
        <v>1423</v>
      </c>
      <c r="F178" s="263" t="s">
        <v>1424</v>
      </c>
      <c r="G178" s="264" t="s">
        <v>196</v>
      </c>
      <c r="H178" s="265">
        <v>1</v>
      </c>
      <c r="I178" s="266"/>
      <c r="J178" s="267">
        <f>ROUND(I178*H178,2)</f>
        <v>0</v>
      </c>
      <c r="K178" s="268"/>
      <c r="L178" s="269"/>
      <c r="M178" s="270" t="s">
        <v>1</v>
      </c>
      <c r="N178" s="271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268</v>
      </c>
      <c r="AT178" s="260" t="s">
        <v>218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233</v>
      </c>
      <c r="BM178" s="260" t="s">
        <v>1425</v>
      </c>
    </row>
    <row r="179" s="2" customFormat="1" ht="44.25" customHeight="1">
      <c r="A179" s="37"/>
      <c r="B179" s="38"/>
      <c r="C179" s="248" t="s">
        <v>285</v>
      </c>
      <c r="D179" s="248" t="s">
        <v>193</v>
      </c>
      <c r="E179" s="249" t="s">
        <v>1426</v>
      </c>
      <c r="F179" s="250" t="s">
        <v>1427</v>
      </c>
      <c r="G179" s="251" t="s">
        <v>468</v>
      </c>
      <c r="H179" s="252">
        <v>48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1124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1124</v>
      </c>
      <c r="BM179" s="260" t="s">
        <v>1428</v>
      </c>
    </row>
    <row r="180" s="2" customFormat="1" ht="16.5" customHeight="1">
      <c r="A180" s="37"/>
      <c r="B180" s="38"/>
      <c r="C180" s="261" t="s">
        <v>357</v>
      </c>
      <c r="D180" s="261" t="s">
        <v>218</v>
      </c>
      <c r="E180" s="262" t="s">
        <v>1002</v>
      </c>
      <c r="F180" s="263" t="s">
        <v>1429</v>
      </c>
      <c r="G180" s="264" t="s">
        <v>360</v>
      </c>
      <c r="H180" s="265">
        <v>1</v>
      </c>
      <c r="I180" s="266"/>
      <c r="J180" s="267">
        <f>ROUND(I180*H180,2)</f>
        <v>0</v>
      </c>
      <c r="K180" s="268"/>
      <c r="L180" s="269"/>
      <c r="M180" s="270" t="s">
        <v>1</v>
      </c>
      <c r="N180" s="271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1124</v>
      </c>
      <c r="AT180" s="260" t="s">
        <v>218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1124</v>
      </c>
      <c r="BM180" s="260" t="s">
        <v>1430</v>
      </c>
    </row>
    <row r="181" s="2" customFormat="1" ht="16.5" customHeight="1">
      <c r="A181" s="37"/>
      <c r="B181" s="38"/>
      <c r="C181" s="248" t="s">
        <v>288</v>
      </c>
      <c r="D181" s="248" t="s">
        <v>193</v>
      </c>
      <c r="E181" s="249" t="s">
        <v>1431</v>
      </c>
      <c r="F181" s="250" t="s">
        <v>1432</v>
      </c>
      <c r="G181" s="251" t="s">
        <v>196</v>
      </c>
      <c r="H181" s="252">
        <v>1</v>
      </c>
      <c r="I181" s="253"/>
      <c r="J181" s="254">
        <f>ROUND(I181*H181,2)</f>
        <v>0</v>
      </c>
      <c r="K181" s="255"/>
      <c r="L181" s="40"/>
      <c r="M181" s="256" t="s">
        <v>1</v>
      </c>
      <c r="N181" s="257" t="s">
        <v>40</v>
      </c>
      <c r="O181" s="90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326</v>
      </c>
      <c r="AT181" s="260" t="s">
        <v>193</v>
      </c>
      <c r="AU181" s="260" t="s">
        <v>84</v>
      </c>
      <c r="AY181" s="14" t="s">
        <v>190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82</v>
      </c>
      <c r="BK181" s="150">
        <f>ROUND(I181*H181,2)</f>
        <v>0</v>
      </c>
      <c r="BL181" s="14" t="s">
        <v>326</v>
      </c>
      <c r="BM181" s="260" t="s">
        <v>1433</v>
      </c>
    </row>
    <row r="182" s="2" customFormat="1" ht="16.5" customHeight="1">
      <c r="A182" s="37"/>
      <c r="B182" s="38"/>
      <c r="C182" s="261" t="s">
        <v>365</v>
      </c>
      <c r="D182" s="261" t="s">
        <v>218</v>
      </c>
      <c r="E182" s="262" t="s">
        <v>1434</v>
      </c>
      <c r="F182" s="263" t="s">
        <v>1435</v>
      </c>
      <c r="G182" s="264" t="s">
        <v>196</v>
      </c>
      <c r="H182" s="265">
        <v>1</v>
      </c>
      <c r="I182" s="266"/>
      <c r="J182" s="267">
        <f>ROUND(I182*H182,2)</f>
        <v>0</v>
      </c>
      <c r="K182" s="268"/>
      <c r="L182" s="269"/>
      <c r="M182" s="270" t="s">
        <v>1</v>
      </c>
      <c r="N182" s="271" t="s">
        <v>40</v>
      </c>
      <c r="O182" s="90"/>
      <c r="P182" s="258">
        <f>O182*H182</f>
        <v>0</v>
      </c>
      <c r="Q182" s="258">
        <v>0.00012999999999999999</v>
      </c>
      <c r="R182" s="258">
        <f>Q182*H182</f>
        <v>0.00012999999999999999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443</v>
      </c>
      <c r="AT182" s="260" t="s">
        <v>218</v>
      </c>
      <c r="AU182" s="260" t="s">
        <v>84</v>
      </c>
      <c r="AY182" s="14" t="s">
        <v>190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82</v>
      </c>
      <c r="BK182" s="150">
        <f>ROUND(I182*H182,2)</f>
        <v>0</v>
      </c>
      <c r="BL182" s="14" t="s">
        <v>443</v>
      </c>
      <c r="BM182" s="260" t="s">
        <v>1436</v>
      </c>
    </row>
    <row r="183" s="2" customFormat="1" ht="24.15" customHeight="1">
      <c r="A183" s="37"/>
      <c r="B183" s="38"/>
      <c r="C183" s="248" t="s">
        <v>292</v>
      </c>
      <c r="D183" s="248" t="s">
        <v>193</v>
      </c>
      <c r="E183" s="249" t="s">
        <v>991</v>
      </c>
      <c r="F183" s="250" t="s">
        <v>992</v>
      </c>
      <c r="G183" s="251" t="s">
        <v>309</v>
      </c>
      <c r="H183" s="272"/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1437</v>
      </c>
    </row>
    <row r="184" s="2" customFormat="1" ht="24.15" customHeight="1">
      <c r="A184" s="37"/>
      <c r="B184" s="38"/>
      <c r="C184" s="248" t="s">
        <v>372</v>
      </c>
      <c r="D184" s="248" t="s">
        <v>193</v>
      </c>
      <c r="E184" s="249" t="s">
        <v>995</v>
      </c>
      <c r="F184" s="250" t="s">
        <v>996</v>
      </c>
      <c r="G184" s="251" t="s">
        <v>309</v>
      </c>
      <c r="H184" s="272"/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1438</v>
      </c>
    </row>
    <row r="185" s="12" customFormat="1" ht="25.92" customHeight="1">
      <c r="A185" s="12"/>
      <c r="B185" s="232"/>
      <c r="C185" s="233"/>
      <c r="D185" s="234" t="s">
        <v>74</v>
      </c>
      <c r="E185" s="235" t="s">
        <v>1232</v>
      </c>
      <c r="F185" s="235" t="s">
        <v>1233</v>
      </c>
      <c r="G185" s="233"/>
      <c r="H185" s="233"/>
      <c r="I185" s="236"/>
      <c r="J185" s="237">
        <f>BK185</f>
        <v>0</v>
      </c>
      <c r="K185" s="233"/>
      <c r="L185" s="238"/>
      <c r="M185" s="239"/>
      <c r="N185" s="240"/>
      <c r="O185" s="240"/>
      <c r="P185" s="241">
        <f>SUM(P186:P201)</f>
        <v>0</v>
      </c>
      <c r="Q185" s="240"/>
      <c r="R185" s="241">
        <f>SUM(R186:R201)</f>
        <v>0</v>
      </c>
      <c r="S185" s="240"/>
      <c r="T185" s="242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3" t="s">
        <v>197</v>
      </c>
      <c r="AT185" s="244" t="s">
        <v>74</v>
      </c>
      <c r="AU185" s="244" t="s">
        <v>75</v>
      </c>
      <c r="AY185" s="243" t="s">
        <v>190</v>
      </c>
      <c r="BK185" s="245">
        <f>SUM(BK186:BK201)</f>
        <v>0</v>
      </c>
    </row>
    <row r="186" s="2" customFormat="1" ht="16.5" customHeight="1">
      <c r="A186" s="37"/>
      <c r="B186" s="38"/>
      <c r="C186" s="248" t="s">
        <v>295</v>
      </c>
      <c r="D186" s="248" t="s">
        <v>193</v>
      </c>
      <c r="E186" s="249" t="s">
        <v>998</v>
      </c>
      <c r="F186" s="250" t="s">
        <v>1439</v>
      </c>
      <c r="G186" s="251" t="s">
        <v>468</v>
      </c>
      <c r="H186" s="252">
        <v>8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1124</v>
      </c>
      <c r="AT186" s="260" t="s">
        <v>193</v>
      </c>
      <c r="AU186" s="260" t="s">
        <v>82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1124</v>
      </c>
      <c r="BM186" s="260" t="s">
        <v>1440</v>
      </c>
    </row>
    <row r="187" s="2" customFormat="1" ht="16.5" customHeight="1">
      <c r="A187" s="37"/>
      <c r="B187" s="38"/>
      <c r="C187" s="248" t="s">
        <v>379</v>
      </c>
      <c r="D187" s="248" t="s">
        <v>193</v>
      </c>
      <c r="E187" s="249" t="s">
        <v>1441</v>
      </c>
      <c r="F187" s="250" t="s">
        <v>1442</v>
      </c>
      <c r="G187" s="251" t="s">
        <v>468</v>
      </c>
      <c r="H187" s="252">
        <v>8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1124</v>
      </c>
      <c r="AT187" s="260" t="s">
        <v>193</v>
      </c>
      <c r="AU187" s="260" t="s">
        <v>82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1124</v>
      </c>
      <c r="BM187" s="260" t="s">
        <v>1443</v>
      </c>
    </row>
    <row r="188" s="2" customFormat="1" ht="16.5" customHeight="1">
      <c r="A188" s="37"/>
      <c r="B188" s="38"/>
      <c r="C188" s="248" t="s">
        <v>299</v>
      </c>
      <c r="D188" s="248" t="s">
        <v>193</v>
      </c>
      <c r="E188" s="249" t="s">
        <v>1444</v>
      </c>
      <c r="F188" s="250" t="s">
        <v>1445</v>
      </c>
      <c r="G188" s="251" t="s">
        <v>468</v>
      </c>
      <c r="H188" s="252">
        <v>2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1124</v>
      </c>
      <c r="AT188" s="260" t="s">
        <v>193</v>
      </c>
      <c r="AU188" s="260" t="s">
        <v>82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1124</v>
      </c>
      <c r="BM188" s="260" t="s">
        <v>1446</v>
      </c>
    </row>
    <row r="189" s="2" customFormat="1" ht="16.5" customHeight="1">
      <c r="A189" s="37"/>
      <c r="B189" s="38"/>
      <c r="C189" s="248" t="s">
        <v>386</v>
      </c>
      <c r="D189" s="248" t="s">
        <v>193</v>
      </c>
      <c r="E189" s="249" t="s">
        <v>1447</v>
      </c>
      <c r="F189" s="250" t="s">
        <v>1448</v>
      </c>
      <c r="G189" s="251" t="s">
        <v>468</v>
      </c>
      <c r="H189" s="252">
        <v>4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1124</v>
      </c>
      <c r="AT189" s="260" t="s">
        <v>193</v>
      </c>
      <c r="AU189" s="260" t="s">
        <v>82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1124</v>
      </c>
      <c r="BM189" s="260" t="s">
        <v>1449</v>
      </c>
    </row>
    <row r="190" s="2" customFormat="1" ht="16.5" customHeight="1">
      <c r="A190" s="37"/>
      <c r="B190" s="38"/>
      <c r="C190" s="248" t="s">
        <v>302</v>
      </c>
      <c r="D190" s="248" t="s">
        <v>193</v>
      </c>
      <c r="E190" s="249" t="s">
        <v>1450</v>
      </c>
      <c r="F190" s="250" t="s">
        <v>1451</v>
      </c>
      <c r="G190" s="251" t="s">
        <v>468</v>
      </c>
      <c r="H190" s="252">
        <v>16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1124</v>
      </c>
      <c r="AT190" s="260" t="s">
        <v>193</v>
      </c>
      <c r="AU190" s="260" t="s">
        <v>82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1124</v>
      </c>
      <c r="BM190" s="260" t="s">
        <v>1452</v>
      </c>
    </row>
    <row r="191" s="2" customFormat="1" ht="16.5" customHeight="1">
      <c r="A191" s="37"/>
      <c r="B191" s="38"/>
      <c r="C191" s="248" t="s">
        <v>393</v>
      </c>
      <c r="D191" s="248" t="s">
        <v>193</v>
      </c>
      <c r="E191" s="249" t="s">
        <v>1453</v>
      </c>
      <c r="F191" s="250" t="s">
        <v>1454</v>
      </c>
      <c r="G191" s="251" t="s">
        <v>468</v>
      </c>
      <c r="H191" s="252">
        <v>4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1124</v>
      </c>
      <c r="AT191" s="260" t="s">
        <v>193</v>
      </c>
      <c r="AU191" s="260" t="s">
        <v>82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1124</v>
      </c>
      <c r="BM191" s="260" t="s">
        <v>1455</v>
      </c>
    </row>
    <row r="192" s="2" customFormat="1" ht="16.5" customHeight="1">
      <c r="A192" s="37"/>
      <c r="B192" s="38"/>
      <c r="C192" s="248" t="s">
        <v>306</v>
      </c>
      <c r="D192" s="248" t="s">
        <v>193</v>
      </c>
      <c r="E192" s="249" t="s">
        <v>1456</v>
      </c>
      <c r="F192" s="250" t="s">
        <v>1457</v>
      </c>
      <c r="G192" s="251" t="s">
        <v>468</v>
      </c>
      <c r="H192" s="252">
        <v>4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1124</v>
      </c>
      <c r="AT192" s="260" t="s">
        <v>193</v>
      </c>
      <c r="AU192" s="260" t="s">
        <v>82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1124</v>
      </c>
      <c r="BM192" s="260" t="s">
        <v>1458</v>
      </c>
    </row>
    <row r="193" s="2" customFormat="1" ht="21.75" customHeight="1">
      <c r="A193" s="37"/>
      <c r="B193" s="38"/>
      <c r="C193" s="248" t="s">
        <v>400</v>
      </c>
      <c r="D193" s="248" t="s">
        <v>193</v>
      </c>
      <c r="E193" s="249" t="s">
        <v>1459</v>
      </c>
      <c r="F193" s="250" t="s">
        <v>1460</v>
      </c>
      <c r="G193" s="251" t="s">
        <v>468</v>
      </c>
      <c r="H193" s="252">
        <v>6</v>
      </c>
      <c r="I193" s="253"/>
      <c r="J193" s="254">
        <f>ROUND(I193*H193,2)</f>
        <v>0</v>
      </c>
      <c r="K193" s="255"/>
      <c r="L193" s="40"/>
      <c r="M193" s="256" t="s">
        <v>1</v>
      </c>
      <c r="N193" s="257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1124</v>
      </c>
      <c r="AT193" s="260" t="s">
        <v>193</v>
      </c>
      <c r="AU193" s="260" t="s">
        <v>82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1124</v>
      </c>
      <c r="BM193" s="260" t="s">
        <v>1461</v>
      </c>
    </row>
    <row r="194" s="2" customFormat="1" ht="16.5" customHeight="1">
      <c r="A194" s="37"/>
      <c r="B194" s="38"/>
      <c r="C194" s="248" t="s">
        <v>310</v>
      </c>
      <c r="D194" s="248" t="s">
        <v>193</v>
      </c>
      <c r="E194" s="249" t="s">
        <v>1462</v>
      </c>
      <c r="F194" s="250" t="s">
        <v>1463</v>
      </c>
      <c r="G194" s="251" t="s">
        <v>468</v>
      </c>
      <c r="H194" s="252">
        <v>1</v>
      </c>
      <c r="I194" s="253"/>
      <c r="J194" s="254">
        <f>ROUND(I194*H194,2)</f>
        <v>0</v>
      </c>
      <c r="K194" s="255"/>
      <c r="L194" s="40"/>
      <c r="M194" s="256" t="s">
        <v>1</v>
      </c>
      <c r="N194" s="257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1124</v>
      </c>
      <c r="AT194" s="260" t="s">
        <v>193</v>
      </c>
      <c r="AU194" s="260" t="s">
        <v>82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1124</v>
      </c>
      <c r="BM194" s="260" t="s">
        <v>1464</v>
      </c>
    </row>
    <row r="195" s="2" customFormat="1" ht="16.5" customHeight="1">
      <c r="A195" s="37"/>
      <c r="B195" s="38"/>
      <c r="C195" s="248" t="s">
        <v>407</v>
      </c>
      <c r="D195" s="248" t="s">
        <v>193</v>
      </c>
      <c r="E195" s="249" t="s">
        <v>1465</v>
      </c>
      <c r="F195" s="250" t="s">
        <v>1466</v>
      </c>
      <c r="G195" s="251" t="s">
        <v>468</v>
      </c>
      <c r="H195" s="252">
        <v>4</v>
      </c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1124</v>
      </c>
      <c r="AT195" s="260" t="s">
        <v>193</v>
      </c>
      <c r="AU195" s="260" t="s">
        <v>82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1124</v>
      </c>
      <c r="BM195" s="260" t="s">
        <v>1467</v>
      </c>
    </row>
    <row r="196" s="2" customFormat="1" ht="16.5" customHeight="1">
      <c r="A196" s="37"/>
      <c r="B196" s="38"/>
      <c r="C196" s="248" t="s">
        <v>314</v>
      </c>
      <c r="D196" s="248" t="s">
        <v>193</v>
      </c>
      <c r="E196" s="249" t="s">
        <v>1468</v>
      </c>
      <c r="F196" s="250" t="s">
        <v>1469</v>
      </c>
      <c r="G196" s="251" t="s">
        <v>468</v>
      </c>
      <c r="H196" s="252">
        <v>1</v>
      </c>
      <c r="I196" s="253"/>
      <c r="J196" s="254">
        <f>ROUND(I196*H196,2)</f>
        <v>0</v>
      </c>
      <c r="K196" s="255"/>
      <c r="L196" s="40"/>
      <c r="M196" s="256" t="s">
        <v>1</v>
      </c>
      <c r="N196" s="257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1124</v>
      </c>
      <c r="AT196" s="260" t="s">
        <v>193</v>
      </c>
      <c r="AU196" s="260" t="s">
        <v>82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1124</v>
      </c>
      <c r="BM196" s="260" t="s">
        <v>1470</v>
      </c>
    </row>
    <row r="197" s="2" customFormat="1" ht="24.15" customHeight="1">
      <c r="A197" s="37"/>
      <c r="B197" s="38"/>
      <c r="C197" s="248" t="s">
        <v>414</v>
      </c>
      <c r="D197" s="248" t="s">
        <v>193</v>
      </c>
      <c r="E197" s="249" t="s">
        <v>1471</v>
      </c>
      <c r="F197" s="250" t="s">
        <v>1472</v>
      </c>
      <c r="G197" s="251" t="s">
        <v>468</v>
      </c>
      <c r="H197" s="252">
        <v>8</v>
      </c>
      <c r="I197" s="253"/>
      <c r="J197" s="254">
        <f>ROUND(I197*H197,2)</f>
        <v>0</v>
      </c>
      <c r="K197" s="255"/>
      <c r="L197" s="40"/>
      <c r="M197" s="256" t="s">
        <v>1</v>
      </c>
      <c r="N197" s="257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1124</v>
      </c>
      <c r="AT197" s="260" t="s">
        <v>193</v>
      </c>
      <c r="AU197" s="260" t="s">
        <v>82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1124</v>
      </c>
      <c r="BM197" s="260" t="s">
        <v>1473</v>
      </c>
    </row>
    <row r="198" s="2" customFormat="1" ht="16.5" customHeight="1">
      <c r="A198" s="37"/>
      <c r="B198" s="38"/>
      <c r="C198" s="261" t="s">
        <v>319</v>
      </c>
      <c r="D198" s="261" t="s">
        <v>218</v>
      </c>
      <c r="E198" s="262" t="s">
        <v>1474</v>
      </c>
      <c r="F198" s="263" t="s">
        <v>1475</v>
      </c>
      <c r="G198" s="264" t="s">
        <v>360</v>
      </c>
      <c r="H198" s="265">
        <v>1</v>
      </c>
      <c r="I198" s="266"/>
      <c r="J198" s="267">
        <f>ROUND(I198*H198,2)</f>
        <v>0</v>
      </c>
      <c r="K198" s="268"/>
      <c r="L198" s="269"/>
      <c r="M198" s="270" t="s">
        <v>1</v>
      </c>
      <c r="N198" s="271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1124</v>
      </c>
      <c r="AT198" s="260" t="s">
        <v>218</v>
      </c>
      <c r="AU198" s="260" t="s">
        <v>82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1124</v>
      </c>
      <c r="BM198" s="260" t="s">
        <v>1476</v>
      </c>
    </row>
    <row r="199" s="2" customFormat="1" ht="16.5" customHeight="1">
      <c r="A199" s="37"/>
      <c r="B199" s="38"/>
      <c r="C199" s="261" t="s">
        <v>421</v>
      </c>
      <c r="D199" s="261" t="s">
        <v>218</v>
      </c>
      <c r="E199" s="262" t="s">
        <v>1260</v>
      </c>
      <c r="F199" s="263" t="s">
        <v>1477</v>
      </c>
      <c r="G199" s="264" t="s">
        <v>360</v>
      </c>
      <c r="H199" s="265">
        <v>1</v>
      </c>
      <c r="I199" s="266"/>
      <c r="J199" s="267">
        <f>ROUND(I199*H199,2)</f>
        <v>0</v>
      </c>
      <c r="K199" s="268"/>
      <c r="L199" s="269"/>
      <c r="M199" s="270" t="s">
        <v>1</v>
      </c>
      <c r="N199" s="271" t="s">
        <v>40</v>
      </c>
      <c r="O199" s="90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1124</v>
      </c>
      <c r="AT199" s="260" t="s">
        <v>218</v>
      </c>
      <c r="AU199" s="260" t="s">
        <v>82</v>
      </c>
      <c r="AY199" s="14" t="s">
        <v>190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4" t="s">
        <v>82</v>
      </c>
      <c r="BK199" s="150">
        <f>ROUND(I199*H199,2)</f>
        <v>0</v>
      </c>
      <c r="BL199" s="14" t="s">
        <v>1124</v>
      </c>
      <c r="BM199" s="260" t="s">
        <v>1478</v>
      </c>
    </row>
    <row r="200" s="2" customFormat="1" ht="24.15" customHeight="1">
      <c r="A200" s="37"/>
      <c r="B200" s="38"/>
      <c r="C200" s="261" t="s">
        <v>323</v>
      </c>
      <c r="D200" s="261" t="s">
        <v>218</v>
      </c>
      <c r="E200" s="262" t="s">
        <v>1479</v>
      </c>
      <c r="F200" s="263" t="s">
        <v>1480</v>
      </c>
      <c r="G200" s="264" t="s">
        <v>360</v>
      </c>
      <c r="H200" s="265">
        <v>1</v>
      </c>
      <c r="I200" s="266"/>
      <c r="J200" s="267">
        <f>ROUND(I200*H200,2)</f>
        <v>0</v>
      </c>
      <c r="K200" s="268"/>
      <c r="L200" s="269"/>
      <c r="M200" s="270" t="s">
        <v>1</v>
      </c>
      <c r="N200" s="271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1124</v>
      </c>
      <c r="AT200" s="260" t="s">
        <v>218</v>
      </c>
      <c r="AU200" s="260" t="s">
        <v>82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1124</v>
      </c>
      <c r="BM200" s="260" t="s">
        <v>1481</v>
      </c>
    </row>
    <row r="201" s="2" customFormat="1" ht="21.75" customHeight="1">
      <c r="A201" s="37"/>
      <c r="B201" s="38"/>
      <c r="C201" s="248" t="s">
        <v>428</v>
      </c>
      <c r="D201" s="248" t="s">
        <v>193</v>
      </c>
      <c r="E201" s="249" t="s">
        <v>1482</v>
      </c>
      <c r="F201" s="250" t="s">
        <v>1483</v>
      </c>
      <c r="G201" s="251" t="s">
        <v>468</v>
      </c>
      <c r="H201" s="252">
        <v>24</v>
      </c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1124</v>
      </c>
      <c r="AT201" s="260" t="s">
        <v>193</v>
      </c>
      <c r="AU201" s="260" t="s">
        <v>82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1124</v>
      </c>
      <c r="BM201" s="260" t="s">
        <v>1484</v>
      </c>
    </row>
    <row r="202" s="12" customFormat="1" ht="25.92" customHeight="1">
      <c r="A202" s="12"/>
      <c r="B202" s="232"/>
      <c r="C202" s="233"/>
      <c r="D202" s="234" t="s">
        <v>74</v>
      </c>
      <c r="E202" s="235" t="s">
        <v>118</v>
      </c>
      <c r="F202" s="235" t="s">
        <v>1485</v>
      </c>
      <c r="G202" s="233"/>
      <c r="H202" s="233"/>
      <c r="I202" s="236"/>
      <c r="J202" s="237">
        <f>BK202</f>
        <v>0</v>
      </c>
      <c r="K202" s="233"/>
      <c r="L202" s="238"/>
      <c r="M202" s="239"/>
      <c r="N202" s="240"/>
      <c r="O202" s="240"/>
      <c r="P202" s="241">
        <f>P203</f>
        <v>0</v>
      </c>
      <c r="Q202" s="240"/>
      <c r="R202" s="241">
        <f>R203</f>
        <v>0</v>
      </c>
      <c r="S202" s="240"/>
      <c r="T202" s="24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3" t="s">
        <v>210</v>
      </c>
      <c r="AT202" s="244" t="s">
        <v>74</v>
      </c>
      <c r="AU202" s="244" t="s">
        <v>75</v>
      </c>
      <c r="AY202" s="243" t="s">
        <v>190</v>
      </c>
      <c r="BK202" s="245">
        <f>BK203</f>
        <v>0</v>
      </c>
    </row>
    <row r="203" s="12" customFormat="1" ht="22.8" customHeight="1">
      <c r="A203" s="12"/>
      <c r="B203" s="232"/>
      <c r="C203" s="233"/>
      <c r="D203" s="234" t="s">
        <v>74</v>
      </c>
      <c r="E203" s="246" t="s">
        <v>1263</v>
      </c>
      <c r="F203" s="246" t="s">
        <v>1264</v>
      </c>
      <c r="G203" s="233"/>
      <c r="H203" s="233"/>
      <c r="I203" s="236"/>
      <c r="J203" s="247">
        <f>BK203</f>
        <v>0</v>
      </c>
      <c r="K203" s="233"/>
      <c r="L203" s="238"/>
      <c r="M203" s="239"/>
      <c r="N203" s="240"/>
      <c r="O203" s="240"/>
      <c r="P203" s="241">
        <f>P204</f>
        <v>0</v>
      </c>
      <c r="Q203" s="240"/>
      <c r="R203" s="241">
        <f>R204</f>
        <v>0</v>
      </c>
      <c r="S203" s="240"/>
      <c r="T203" s="24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3" t="s">
        <v>210</v>
      </c>
      <c r="AT203" s="244" t="s">
        <v>74</v>
      </c>
      <c r="AU203" s="244" t="s">
        <v>82</v>
      </c>
      <c r="AY203" s="243" t="s">
        <v>190</v>
      </c>
      <c r="BK203" s="245">
        <f>BK204</f>
        <v>0</v>
      </c>
    </row>
    <row r="204" s="2" customFormat="1" ht="16.5" customHeight="1">
      <c r="A204" s="37"/>
      <c r="B204" s="38"/>
      <c r="C204" s="248" t="s">
        <v>326</v>
      </c>
      <c r="D204" s="248" t="s">
        <v>193</v>
      </c>
      <c r="E204" s="249" t="s">
        <v>1486</v>
      </c>
      <c r="F204" s="250" t="s">
        <v>1487</v>
      </c>
      <c r="G204" s="251" t="s">
        <v>360</v>
      </c>
      <c r="H204" s="252">
        <v>1</v>
      </c>
      <c r="I204" s="253"/>
      <c r="J204" s="254">
        <f>ROUND(I204*H204,2)</f>
        <v>0</v>
      </c>
      <c r="K204" s="255"/>
      <c r="L204" s="40"/>
      <c r="M204" s="273" t="s">
        <v>1</v>
      </c>
      <c r="N204" s="274" t="s">
        <v>40</v>
      </c>
      <c r="O204" s="275"/>
      <c r="P204" s="276">
        <f>O204*H204</f>
        <v>0</v>
      </c>
      <c r="Q204" s="276">
        <v>0</v>
      </c>
      <c r="R204" s="276">
        <f>Q204*H204</f>
        <v>0</v>
      </c>
      <c r="S204" s="276">
        <v>0</v>
      </c>
      <c r="T204" s="27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1275</v>
      </c>
      <c r="AT204" s="260" t="s">
        <v>193</v>
      </c>
      <c r="AU204" s="260" t="s">
        <v>84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1275</v>
      </c>
      <c r="BM204" s="260" t="s">
        <v>1488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66"/>
      <c r="J205" s="66"/>
      <c r="K205" s="66"/>
      <c r="L205" s="40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Z152WiNF1xvjb9H0bA+d7WnNOWyfVeW2XoQfeGsSVnUxMXC5PZu70shXMCwU/PGUJMdpbGtqqpeM1kE4KaM7Qg==" hashValue="CaKRAFpPJcBD5ubNsP2wjij7F58tG7UHOZwTv2RzNx2lO6mmsJKX1ThP5sCSdAfi/Os7dEf+bpLAr6NlI/bflQ==" algorithmName="SHA-512" password="CC35"/>
  <autoFilter ref="C134:K20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1489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1490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J128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ROUND((SUM(BE128:BE135) + SUM(BE157:BE523)),  2)</f>
        <v>0</v>
      </c>
      <c r="G37" s="37"/>
      <c r="H37" s="37"/>
      <c r="I37" s="178">
        <v>0.20999999999999999</v>
      </c>
      <c r="J37" s="177">
        <f>ROUND(((SUM(BE128:BE135) + SUM(BE157:BE523))*I37),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ROUND((SUM(BF128:BF135) + SUM(BF157:BF523)),  2)</f>
        <v>0</v>
      </c>
      <c r="G38" s="37"/>
      <c r="H38" s="37"/>
      <c r="I38" s="178">
        <v>0.14999999999999999</v>
      </c>
      <c r="J38" s="177">
        <f>ROUND(((SUM(BF128:BF135) + SUM(BF157:BF523))*I38),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ROUND((SUM(BG128:BG135) + SUM(BG157:BG523)),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ROUND((SUM(BH128:BH135) + SUM(BH157:BH523)),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ROUND((SUM(BI128:BI135) + SUM(BI157:BI523)),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1489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02A - Kotelna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J157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141</v>
      </c>
      <c r="E99" s="204"/>
      <c r="F99" s="204"/>
      <c r="G99" s="204"/>
      <c r="H99" s="204"/>
      <c r="I99" s="204"/>
      <c r="J99" s="205">
        <f>J158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142</v>
      </c>
      <c r="E100" s="209"/>
      <c r="F100" s="209"/>
      <c r="G100" s="209"/>
      <c r="H100" s="209"/>
      <c r="I100" s="209"/>
      <c r="J100" s="210">
        <f>J159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143</v>
      </c>
      <c r="E101" s="209"/>
      <c r="F101" s="209"/>
      <c r="G101" s="209"/>
      <c r="H101" s="209"/>
      <c r="I101" s="209"/>
      <c r="J101" s="210">
        <f>J161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144</v>
      </c>
      <c r="E102" s="209"/>
      <c r="F102" s="209"/>
      <c r="G102" s="209"/>
      <c r="H102" s="209"/>
      <c r="I102" s="209"/>
      <c r="J102" s="210">
        <f>J163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145</v>
      </c>
      <c r="E103" s="209"/>
      <c r="F103" s="209"/>
      <c r="G103" s="209"/>
      <c r="H103" s="209"/>
      <c r="I103" s="209"/>
      <c r="J103" s="210">
        <f>J170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146</v>
      </c>
      <c r="E104" s="209"/>
      <c r="F104" s="209"/>
      <c r="G104" s="209"/>
      <c r="H104" s="209"/>
      <c r="I104" s="209"/>
      <c r="J104" s="210">
        <f>J178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147</v>
      </c>
      <c r="E105" s="204"/>
      <c r="F105" s="204"/>
      <c r="G105" s="204"/>
      <c r="H105" s="204"/>
      <c r="I105" s="204"/>
      <c r="J105" s="205">
        <f>J181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2"/>
      <c r="D106" s="208" t="s">
        <v>148</v>
      </c>
      <c r="E106" s="209"/>
      <c r="F106" s="209"/>
      <c r="G106" s="209"/>
      <c r="H106" s="209"/>
      <c r="I106" s="209"/>
      <c r="J106" s="210">
        <f>J182</f>
        <v>0</v>
      </c>
      <c r="K106" s="132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2"/>
      <c r="D107" s="208" t="s">
        <v>149</v>
      </c>
      <c r="E107" s="209"/>
      <c r="F107" s="209"/>
      <c r="G107" s="209"/>
      <c r="H107" s="209"/>
      <c r="I107" s="209"/>
      <c r="J107" s="210">
        <f>J199</f>
        <v>0</v>
      </c>
      <c r="K107" s="132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2"/>
      <c r="D108" s="208" t="s">
        <v>150</v>
      </c>
      <c r="E108" s="209"/>
      <c r="F108" s="209"/>
      <c r="G108" s="209"/>
      <c r="H108" s="209"/>
      <c r="I108" s="209"/>
      <c r="J108" s="210">
        <f>J205</f>
        <v>0</v>
      </c>
      <c r="K108" s="132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7"/>
      <c r="C109" s="132"/>
      <c r="D109" s="208" t="s">
        <v>151</v>
      </c>
      <c r="E109" s="209"/>
      <c r="F109" s="209"/>
      <c r="G109" s="209"/>
      <c r="H109" s="209"/>
      <c r="I109" s="209"/>
      <c r="J109" s="210">
        <f>J247</f>
        <v>0</v>
      </c>
      <c r="K109" s="132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2"/>
      <c r="D110" s="208" t="s">
        <v>152</v>
      </c>
      <c r="E110" s="209"/>
      <c r="F110" s="209"/>
      <c r="G110" s="209"/>
      <c r="H110" s="209"/>
      <c r="I110" s="209"/>
      <c r="J110" s="210">
        <f>J270</f>
        <v>0</v>
      </c>
      <c r="K110" s="132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2"/>
      <c r="D111" s="208" t="s">
        <v>153</v>
      </c>
      <c r="E111" s="209"/>
      <c r="F111" s="209"/>
      <c r="G111" s="209"/>
      <c r="H111" s="209"/>
      <c r="I111" s="209"/>
      <c r="J111" s="210">
        <f>J278</f>
        <v>0</v>
      </c>
      <c r="K111" s="132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2"/>
      <c r="D112" s="208" t="s">
        <v>154</v>
      </c>
      <c r="E112" s="209"/>
      <c r="F112" s="209"/>
      <c r="G112" s="209"/>
      <c r="H112" s="209"/>
      <c r="I112" s="209"/>
      <c r="J112" s="210">
        <f>J308</f>
        <v>0</v>
      </c>
      <c r="K112" s="132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7"/>
      <c r="C113" s="132"/>
      <c r="D113" s="208" t="s">
        <v>155</v>
      </c>
      <c r="E113" s="209"/>
      <c r="F113" s="209"/>
      <c r="G113" s="209"/>
      <c r="H113" s="209"/>
      <c r="I113" s="209"/>
      <c r="J113" s="210">
        <f>J353</f>
        <v>0</v>
      </c>
      <c r="K113" s="132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7"/>
      <c r="C114" s="132"/>
      <c r="D114" s="208" t="s">
        <v>156</v>
      </c>
      <c r="E114" s="209"/>
      <c r="F114" s="209"/>
      <c r="G114" s="209"/>
      <c r="H114" s="209"/>
      <c r="I114" s="209"/>
      <c r="J114" s="210">
        <f>J366</f>
        <v>0</v>
      </c>
      <c r="K114" s="132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7"/>
      <c r="C115" s="132"/>
      <c r="D115" s="208" t="s">
        <v>157</v>
      </c>
      <c r="E115" s="209"/>
      <c r="F115" s="209"/>
      <c r="G115" s="209"/>
      <c r="H115" s="209"/>
      <c r="I115" s="209"/>
      <c r="J115" s="210">
        <f>J405</f>
        <v>0</v>
      </c>
      <c r="K115" s="132"/>
      <c r="L115" s="21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7"/>
      <c r="C116" s="132"/>
      <c r="D116" s="208" t="s">
        <v>158</v>
      </c>
      <c r="E116" s="209"/>
      <c r="F116" s="209"/>
      <c r="G116" s="209"/>
      <c r="H116" s="209"/>
      <c r="I116" s="209"/>
      <c r="J116" s="210">
        <f>J421</f>
        <v>0</v>
      </c>
      <c r="K116" s="132"/>
      <c r="L116" s="21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7"/>
      <c r="C117" s="132"/>
      <c r="D117" s="208" t="s">
        <v>1491</v>
      </c>
      <c r="E117" s="209"/>
      <c r="F117" s="209"/>
      <c r="G117" s="209"/>
      <c r="H117" s="209"/>
      <c r="I117" s="209"/>
      <c r="J117" s="210">
        <f>J426</f>
        <v>0</v>
      </c>
      <c r="K117" s="132"/>
      <c r="L117" s="2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7"/>
      <c r="C118" s="132"/>
      <c r="D118" s="208" t="s">
        <v>159</v>
      </c>
      <c r="E118" s="209"/>
      <c r="F118" s="209"/>
      <c r="G118" s="209"/>
      <c r="H118" s="209"/>
      <c r="I118" s="209"/>
      <c r="J118" s="210">
        <f>J442</f>
        <v>0</v>
      </c>
      <c r="K118" s="132"/>
      <c r="L118" s="2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7"/>
      <c r="C119" s="132"/>
      <c r="D119" s="208" t="s">
        <v>160</v>
      </c>
      <c r="E119" s="209"/>
      <c r="F119" s="209"/>
      <c r="G119" s="209"/>
      <c r="H119" s="209"/>
      <c r="I119" s="209"/>
      <c r="J119" s="210">
        <f>J452</f>
        <v>0</v>
      </c>
      <c r="K119" s="132"/>
      <c r="L119" s="21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7"/>
      <c r="C120" s="132"/>
      <c r="D120" s="208" t="s">
        <v>161</v>
      </c>
      <c r="E120" s="209"/>
      <c r="F120" s="209"/>
      <c r="G120" s="209"/>
      <c r="H120" s="209"/>
      <c r="I120" s="209"/>
      <c r="J120" s="210">
        <f>J461</f>
        <v>0</v>
      </c>
      <c r="K120" s="132"/>
      <c r="L120" s="21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201"/>
      <c r="C121" s="202"/>
      <c r="D121" s="203" t="s">
        <v>162</v>
      </c>
      <c r="E121" s="204"/>
      <c r="F121" s="204"/>
      <c r="G121" s="204"/>
      <c r="H121" s="204"/>
      <c r="I121" s="204"/>
      <c r="J121" s="205">
        <f>J468</f>
        <v>0</v>
      </c>
      <c r="K121" s="202"/>
      <c r="L121" s="20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207"/>
      <c r="C122" s="132"/>
      <c r="D122" s="208" t="s">
        <v>163</v>
      </c>
      <c r="E122" s="209"/>
      <c r="F122" s="209"/>
      <c r="G122" s="209"/>
      <c r="H122" s="209"/>
      <c r="I122" s="209"/>
      <c r="J122" s="210">
        <f>J469</f>
        <v>0</v>
      </c>
      <c r="K122" s="132"/>
      <c r="L122" s="21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7"/>
      <c r="C123" s="132"/>
      <c r="D123" s="208" t="s">
        <v>164</v>
      </c>
      <c r="E123" s="209"/>
      <c r="F123" s="209"/>
      <c r="G123" s="209"/>
      <c r="H123" s="209"/>
      <c r="I123" s="209"/>
      <c r="J123" s="210">
        <f>J492</f>
        <v>0</v>
      </c>
      <c r="K123" s="132"/>
      <c r="L123" s="21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201"/>
      <c r="C124" s="202"/>
      <c r="D124" s="203" t="s">
        <v>165</v>
      </c>
      <c r="E124" s="204"/>
      <c r="F124" s="204"/>
      <c r="G124" s="204"/>
      <c r="H124" s="204"/>
      <c r="I124" s="204"/>
      <c r="J124" s="205">
        <f>J511</f>
        <v>0</v>
      </c>
      <c r="K124" s="202"/>
      <c r="L124" s="20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201"/>
      <c r="C125" s="202"/>
      <c r="D125" s="203" t="s">
        <v>166</v>
      </c>
      <c r="E125" s="204"/>
      <c r="F125" s="204"/>
      <c r="G125" s="204"/>
      <c r="H125" s="204"/>
      <c r="I125" s="204"/>
      <c r="J125" s="205">
        <f>J520</f>
        <v>0</v>
      </c>
      <c r="K125" s="202"/>
      <c r="L125" s="20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9.28" customHeight="1">
      <c r="A128" s="37"/>
      <c r="B128" s="38"/>
      <c r="C128" s="200" t="s">
        <v>167</v>
      </c>
      <c r="D128" s="39"/>
      <c r="E128" s="39"/>
      <c r="F128" s="39"/>
      <c r="G128" s="39"/>
      <c r="H128" s="39"/>
      <c r="I128" s="39"/>
      <c r="J128" s="212">
        <f>ROUND(J129 + J130 + J131 + J132 + J133 + J134,2)</f>
        <v>0</v>
      </c>
      <c r="K128" s="39"/>
      <c r="L128" s="62"/>
      <c r="N128" s="213" t="s">
        <v>39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8" customHeight="1">
      <c r="A129" s="37"/>
      <c r="B129" s="38"/>
      <c r="C129" s="39"/>
      <c r="D129" s="151" t="s">
        <v>168</v>
      </c>
      <c r="E129" s="146"/>
      <c r="F129" s="146"/>
      <c r="G129" s="39"/>
      <c r="H129" s="39"/>
      <c r="I129" s="39"/>
      <c r="J129" s="147">
        <v>0</v>
      </c>
      <c r="K129" s="39"/>
      <c r="L129" s="214"/>
      <c r="M129" s="215"/>
      <c r="N129" s="216" t="s">
        <v>40</v>
      </c>
      <c r="O129" s="215"/>
      <c r="P129" s="215"/>
      <c r="Q129" s="215"/>
      <c r="R129" s="215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8" t="s">
        <v>118</v>
      </c>
      <c r="AZ129" s="215"/>
      <c r="BA129" s="215"/>
      <c r="BB129" s="215"/>
      <c r="BC129" s="215"/>
      <c r="BD129" s="215"/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18" t="s">
        <v>82</v>
      </c>
      <c r="BK129" s="215"/>
      <c r="BL129" s="215"/>
      <c r="BM129" s="215"/>
    </row>
    <row r="130" s="2" customFormat="1" ht="18" customHeight="1">
      <c r="A130" s="37"/>
      <c r="B130" s="38"/>
      <c r="C130" s="39"/>
      <c r="D130" s="151" t="s">
        <v>169</v>
      </c>
      <c r="E130" s="146"/>
      <c r="F130" s="146"/>
      <c r="G130" s="39"/>
      <c r="H130" s="39"/>
      <c r="I130" s="39"/>
      <c r="J130" s="147">
        <v>0</v>
      </c>
      <c r="K130" s="39"/>
      <c r="L130" s="214"/>
      <c r="M130" s="215"/>
      <c r="N130" s="216" t="s">
        <v>40</v>
      </c>
      <c r="O130" s="215"/>
      <c r="P130" s="215"/>
      <c r="Q130" s="215"/>
      <c r="R130" s="215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8" t="s">
        <v>118</v>
      </c>
      <c r="AZ130" s="215"/>
      <c r="BA130" s="215"/>
      <c r="BB130" s="215"/>
      <c r="BC130" s="215"/>
      <c r="BD130" s="215"/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18" t="s">
        <v>82</v>
      </c>
      <c r="BK130" s="215"/>
      <c r="BL130" s="215"/>
      <c r="BM130" s="215"/>
    </row>
    <row r="131" s="2" customFormat="1" ht="18" customHeight="1">
      <c r="A131" s="37"/>
      <c r="B131" s="38"/>
      <c r="C131" s="39"/>
      <c r="D131" s="151" t="s">
        <v>170</v>
      </c>
      <c r="E131" s="146"/>
      <c r="F131" s="146"/>
      <c r="G131" s="39"/>
      <c r="H131" s="39"/>
      <c r="I131" s="39"/>
      <c r="J131" s="147">
        <v>0</v>
      </c>
      <c r="K131" s="39"/>
      <c r="L131" s="214"/>
      <c r="M131" s="215"/>
      <c r="N131" s="216" t="s">
        <v>40</v>
      </c>
      <c r="O131" s="215"/>
      <c r="P131" s="215"/>
      <c r="Q131" s="215"/>
      <c r="R131" s="215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8" t="s">
        <v>118</v>
      </c>
      <c r="AZ131" s="215"/>
      <c r="BA131" s="215"/>
      <c r="BB131" s="215"/>
      <c r="BC131" s="215"/>
      <c r="BD131" s="215"/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18" t="s">
        <v>82</v>
      </c>
      <c r="BK131" s="215"/>
      <c r="BL131" s="215"/>
      <c r="BM131" s="215"/>
    </row>
    <row r="132" s="2" customFormat="1" ht="18" customHeight="1">
      <c r="A132" s="37"/>
      <c r="B132" s="38"/>
      <c r="C132" s="39"/>
      <c r="D132" s="151" t="s">
        <v>171</v>
      </c>
      <c r="E132" s="146"/>
      <c r="F132" s="146"/>
      <c r="G132" s="39"/>
      <c r="H132" s="39"/>
      <c r="I132" s="39"/>
      <c r="J132" s="147">
        <v>0</v>
      </c>
      <c r="K132" s="39"/>
      <c r="L132" s="214"/>
      <c r="M132" s="215"/>
      <c r="N132" s="216" t="s">
        <v>40</v>
      </c>
      <c r="O132" s="215"/>
      <c r="P132" s="215"/>
      <c r="Q132" s="215"/>
      <c r="R132" s="215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8" t="s">
        <v>118</v>
      </c>
      <c r="AZ132" s="215"/>
      <c r="BA132" s="215"/>
      <c r="BB132" s="215"/>
      <c r="BC132" s="215"/>
      <c r="BD132" s="215"/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18" t="s">
        <v>82</v>
      </c>
      <c r="BK132" s="215"/>
      <c r="BL132" s="215"/>
      <c r="BM132" s="215"/>
    </row>
    <row r="133" s="2" customFormat="1" ht="18" customHeight="1">
      <c r="A133" s="37"/>
      <c r="B133" s="38"/>
      <c r="C133" s="39"/>
      <c r="D133" s="151" t="s">
        <v>172</v>
      </c>
      <c r="E133" s="146"/>
      <c r="F133" s="146"/>
      <c r="G133" s="39"/>
      <c r="H133" s="39"/>
      <c r="I133" s="39"/>
      <c r="J133" s="147">
        <v>0</v>
      </c>
      <c r="K133" s="39"/>
      <c r="L133" s="214"/>
      <c r="M133" s="215"/>
      <c r="N133" s="216" t="s">
        <v>40</v>
      </c>
      <c r="O133" s="215"/>
      <c r="P133" s="215"/>
      <c r="Q133" s="215"/>
      <c r="R133" s="215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8" t="s">
        <v>118</v>
      </c>
      <c r="AZ133" s="215"/>
      <c r="BA133" s="215"/>
      <c r="BB133" s="215"/>
      <c r="BC133" s="215"/>
      <c r="BD133" s="215"/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18" t="s">
        <v>82</v>
      </c>
      <c r="BK133" s="215"/>
      <c r="BL133" s="215"/>
      <c r="BM133" s="215"/>
    </row>
    <row r="134" s="2" customFormat="1" ht="18" customHeight="1">
      <c r="A134" s="37"/>
      <c r="B134" s="38"/>
      <c r="C134" s="39"/>
      <c r="D134" s="146" t="s">
        <v>173</v>
      </c>
      <c r="E134" s="39"/>
      <c r="F134" s="39"/>
      <c r="G134" s="39"/>
      <c r="H134" s="39"/>
      <c r="I134" s="39"/>
      <c r="J134" s="147">
        <f>ROUND(J32*T134,2)</f>
        <v>0</v>
      </c>
      <c r="K134" s="39"/>
      <c r="L134" s="214"/>
      <c r="M134" s="215"/>
      <c r="N134" s="216" t="s">
        <v>40</v>
      </c>
      <c r="O134" s="215"/>
      <c r="P134" s="215"/>
      <c r="Q134" s="215"/>
      <c r="R134" s="215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8" t="s">
        <v>174</v>
      </c>
      <c r="AZ134" s="215"/>
      <c r="BA134" s="215"/>
      <c r="BB134" s="215"/>
      <c r="BC134" s="215"/>
      <c r="BD134" s="215"/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18" t="s">
        <v>82</v>
      </c>
      <c r="BK134" s="215"/>
      <c r="BL134" s="215"/>
      <c r="BM134" s="215"/>
    </row>
    <row r="135" s="2" customForma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29.28" customHeight="1">
      <c r="A136" s="37"/>
      <c r="B136" s="38"/>
      <c r="C136" s="155" t="s">
        <v>129</v>
      </c>
      <c r="D136" s="156"/>
      <c r="E136" s="156"/>
      <c r="F136" s="156"/>
      <c r="G136" s="156"/>
      <c r="H136" s="156"/>
      <c r="I136" s="156"/>
      <c r="J136" s="157">
        <f>ROUND(J98+J128,2)</f>
        <v>0</v>
      </c>
      <c r="K136" s="156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41" s="2" customFormat="1" ht="6.96" customHeight="1">
      <c r="A141" s="37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24.96" customHeight="1">
      <c r="A142" s="37"/>
      <c r="B142" s="38"/>
      <c r="C142" s="20" t="s">
        <v>175</v>
      </c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2" customHeight="1">
      <c r="A144" s="37"/>
      <c r="B144" s="38"/>
      <c r="C144" s="29" t="s">
        <v>16</v>
      </c>
      <c r="D144" s="39"/>
      <c r="E144" s="39"/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6.5" customHeight="1">
      <c r="A145" s="37"/>
      <c r="B145" s="38"/>
      <c r="C145" s="39"/>
      <c r="D145" s="39"/>
      <c r="E145" s="197" t="str">
        <f>E7</f>
        <v>Rekonstrukce tepelných zdrojů Trnovany u Litoměřic</v>
      </c>
      <c r="F145" s="29"/>
      <c r="G145" s="29"/>
      <c r="H145" s="2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1" customFormat="1" ht="12" customHeight="1">
      <c r="B146" s="18"/>
      <c r="C146" s="29" t="s">
        <v>131</v>
      </c>
      <c r="D146" s="19"/>
      <c r="E146" s="19"/>
      <c r="F146" s="19"/>
      <c r="G146" s="19"/>
      <c r="H146" s="19"/>
      <c r="I146" s="19"/>
      <c r="J146" s="19"/>
      <c r="K146" s="19"/>
      <c r="L146" s="17"/>
    </row>
    <row r="147" s="2" customFormat="1" ht="16.5" customHeight="1">
      <c r="A147" s="37"/>
      <c r="B147" s="38"/>
      <c r="C147" s="39"/>
      <c r="D147" s="39"/>
      <c r="E147" s="197" t="s">
        <v>1489</v>
      </c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2" customHeight="1">
      <c r="A148" s="37"/>
      <c r="B148" s="38"/>
      <c r="C148" s="29" t="s">
        <v>133</v>
      </c>
      <c r="D148" s="39"/>
      <c r="E148" s="39"/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6.5" customHeight="1">
      <c r="A149" s="37"/>
      <c r="B149" s="38"/>
      <c r="C149" s="39"/>
      <c r="D149" s="39"/>
      <c r="E149" s="75" t="str">
        <f>E11</f>
        <v>SO 02A - Kotelna</v>
      </c>
      <c r="F149" s="39"/>
      <c r="G149" s="39"/>
      <c r="H149" s="39"/>
      <c r="I149" s="39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6.96" customHeight="1">
      <c r="A150" s="37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12" customHeight="1">
      <c r="A151" s="37"/>
      <c r="B151" s="38"/>
      <c r="C151" s="29" t="s">
        <v>20</v>
      </c>
      <c r="D151" s="39"/>
      <c r="E151" s="39"/>
      <c r="F151" s="24" t="str">
        <f>F14</f>
        <v xml:space="preserve"> </v>
      </c>
      <c r="G151" s="39"/>
      <c r="H151" s="39"/>
      <c r="I151" s="29" t="s">
        <v>22</v>
      </c>
      <c r="J151" s="78" t="str">
        <f>IF(J14="","",J14)</f>
        <v>3. 4. 2023</v>
      </c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6.96" customHeight="1">
      <c r="A152" s="37"/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5.15" customHeight="1">
      <c r="A153" s="37"/>
      <c r="B153" s="38"/>
      <c r="C153" s="29" t="s">
        <v>24</v>
      </c>
      <c r="D153" s="39"/>
      <c r="E153" s="39"/>
      <c r="F153" s="24" t="str">
        <f>E17</f>
        <v xml:space="preserve"> </v>
      </c>
      <c r="G153" s="39"/>
      <c r="H153" s="39"/>
      <c r="I153" s="29" t="s">
        <v>29</v>
      </c>
      <c r="J153" s="33" t="str">
        <f>E23</f>
        <v xml:space="preserve"> </v>
      </c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15.15" customHeight="1">
      <c r="A154" s="37"/>
      <c r="B154" s="38"/>
      <c r="C154" s="29" t="s">
        <v>27</v>
      </c>
      <c r="D154" s="39"/>
      <c r="E154" s="39"/>
      <c r="F154" s="24" t="str">
        <f>IF(E20="","",E20)</f>
        <v>Vyplň údaj</v>
      </c>
      <c r="G154" s="39"/>
      <c r="H154" s="39"/>
      <c r="I154" s="29" t="s">
        <v>31</v>
      </c>
      <c r="J154" s="33" t="str">
        <f>E26</f>
        <v xml:space="preserve"> </v>
      </c>
      <c r="K154" s="39"/>
      <c r="L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2" customFormat="1" ht="10.32" customHeight="1">
      <c r="A155" s="37"/>
      <c r="B155" s="38"/>
      <c r="C155" s="39"/>
      <c r="D155" s="39"/>
      <c r="E155" s="39"/>
      <c r="F155" s="39"/>
      <c r="G155" s="39"/>
      <c r="H155" s="39"/>
      <c r="I155" s="39"/>
      <c r="J155" s="39"/>
      <c r="K155" s="39"/>
      <c r="L155" s="62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="11" customFormat="1" ht="29.28" customHeight="1">
      <c r="A156" s="220"/>
      <c r="B156" s="221"/>
      <c r="C156" s="222" t="s">
        <v>176</v>
      </c>
      <c r="D156" s="223" t="s">
        <v>60</v>
      </c>
      <c r="E156" s="223" t="s">
        <v>56</v>
      </c>
      <c r="F156" s="223" t="s">
        <v>57</v>
      </c>
      <c r="G156" s="223" t="s">
        <v>177</v>
      </c>
      <c r="H156" s="223" t="s">
        <v>178</v>
      </c>
      <c r="I156" s="223" t="s">
        <v>179</v>
      </c>
      <c r="J156" s="224" t="s">
        <v>138</v>
      </c>
      <c r="K156" s="225" t="s">
        <v>180</v>
      </c>
      <c r="L156" s="226"/>
      <c r="M156" s="99" t="s">
        <v>1</v>
      </c>
      <c r="N156" s="100" t="s">
        <v>39</v>
      </c>
      <c r="O156" s="100" t="s">
        <v>181</v>
      </c>
      <c r="P156" s="100" t="s">
        <v>182</v>
      </c>
      <c r="Q156" s="100" t="s">
        <v>183</v>
      </c>
      <c r="R156" s="100" t="s">
        <v>184</v>
      </c>
      <c r="S156" s="100" t="s">
        <v>185</v>
      </c>
      <c r="T156" s="101" t="s">
        <v>186</v>
      </c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</row>
    <row r="157" s="2" customFormat="1" ht="22.8" customHeight="1">
      <c r="A157" s="37"/>
      <c r="B157" s="38"/>
      <c r="C157" s="106" t="s">
        <v>187</v>
      </c>
      <c r="D157" s="39"/>
      <c r="E157" s="39"/>
      <c r="F157" s="39"/>
      <c r="G157" s="39"/>
      <c r="H157" s="39"/>
      <c r="I157" s="39"/>
      <c r="J157" s="227">
        <f>BK157</f>
        <v>0</v>
      </c>
      <c r="K157" s="39"/>
      <c r="L157" s="40"/>
      <c r="M157" s="102"/>
      <c r="N157" s="228"/>
      <c r="O157" s="103"/>
      <c r="P157" s="229">
        <f>P158+P181+P468+P511+P520</f>
        <v>0</v>
      </c>
      <c r="Q157" s="103"/>
      <c r="R157" s="229">
        <f>R158+R181+R468+R511+R520</f>
        <v>0.0053299999999999997</v>
      </c>
      <c r="S157" s="103"/>
      <c r="T157" s="230">
        <f>T158+T181+T468+T511+T520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4" t="s">
        <v>74</v>
      </c>
      <c r="AU157" s="14" t="s">
        <v>140</v>
      </c>
      <c r="BK157" s="231">
        <f>BK158+BK181+BK468+BK511+BK520</f>
        <v>0</v>
      </c>
    </row>
    <row r="158" s="12" customFormat="1" ht="25.92" customHeight="1">
      <c r="A158" s="12"/>
      <c r="B158" s="232"/>
      <c r="C158" s="233"/>
      <c r="D158" s="234" t="s">
        <v>74</v>
      </c>
      <c r="E158" s="235" t="s">
        <v>188</v>
      </c>
      <c r="F158" s="235" t="s">
        <v>189</v>
      </c>
      <c r="G158" s="233"/>
      <c r="H158" s="233"/>
      <c r="I158" s="236"/>
      <c r="J158" s="237">
        <f>BK158</f>
        <v>0</v>
      </c>
      <c r="K158" s="233"/>
      <c r="L158" s="238"/>
      <c r="M158" s="239"/>
      <c r="N158" s="240"/>
      <c r="O158" s="240"/>
      <c r="P158" s="241">
        <f>P159+P161+P163+P170+P178</f>
        <v>0</v>
      </c>
      <c r="Q158" s="240"/>
      <c r="R158" s="241">
        <f>R159+R161+R163+R170+R178</f>
        <v>0.0053299999999999997</v>
      </c>
      <c r="S158" s="240"/>
      <c r="T158" s="242">
        <f>T159+T161+T163+T170+T178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3" t="s">
        <v>82</v>
      </c>
      <c r="AT158" s="244" t="s">
        <v>74</v>
      </c>
      <c r="AU158" s="244" t="s">
        <v>75</v>
      </c>
      <c r="AY158" s="243" t="s">
        <v>190</v>
      </c>
      <c r="BK158" s="245">
        <f>BK159+BK161+BK163+BK170+BK178</f>
        <v>0</v>
      </c>
    </row>
    <row r="159" s="12" customFormat="1" ht="22.8" customHeight="1">
      <c r="A159" s="12"/>
      <c r="B159" s="232"/>
      <c r="C159" s="233"/>
      <c r="D159" s="234" t="s">
        <v>74</v>
      </c>
      <c r="E159" s="246" t="s">
        <v>191</v>
      </c>
      <c r="F159" s="246" t="s">
        <v>192</v>
      </c>
      <c r="G159" s="233"/>
      <c r="H159" s="233"/>
      <c r="I159" s="236"/>
      <c r="J159" s="247">
        <f>BK159</f>
        <v>0</v>
      </c>
      <c r="K159" s="233"/>
      <c r="L159" s="238"/>
      <c r="M159" s="239"/>
      <c r="N159" s="240"/>
      <c r="O159" s="240"/>
      <c r="P159" s="241">
        <f>P160</f>
        <v>0</v>
      </c>
      <c r="Q159" s="240"/>
      <c r="R159" s="241">
        <f>R160</f>
        <v>0</v>
      </c>
      <c r="S159" s="240"/>
      <c r="T159" s="24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3" t="s">
        <v>82</v>
      </c>
      <c r="AT159" s="244" t="s">
        <v>74</v>
      </c>
      <c r="AU159" s="244" t="s">
        <v>82</v>
      </c>
      <c r="AY159" s="243" t="s">
        <v>190</v>
      </c>
      <c r="BK159" s="245">
        <f>BK160</f>
        <v>0</v>
      </c>
    </row>
    <row r="160" s="2" customFormat="1" ht="37.8" customHeight="1">
      <c r="A160" s="37"/>
      <c r="B160" s="38"/>
      <c r="C160" s="248" t="s">
        <v>82</v>
      </c>
      <c r="D160" s="248" t="s">
        <v>193</v>
      </c>
      <c r="E160" s="249" t="s">
        <v>194</v>
      </c>
      <c r="F160" s="250" t="s">
        <v>195</v>
      </c>
      <c r="G160" s="251" t="s">
        <v>196</v>
      </c>
      <c r="H160" s="252">
        <v>3</v>
      </c>
      <c r="I160" s="253"/>
      <c r="J160" s="254">
        <f>ROUND(I160*H160,2)</f>
        <v>0</v>
      </c>
      <c r="K160" s="255"/>
      <c r="L160" s="40"/>
      <c r="M160" s="256" t="s">
        <v>1</v>
      </c>
      <c r="N160" s="257" t="s">
        <v>40</v>
      </c>
      <c r="O160" s="90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197</v>
      </c>
      <c r="AT160" s="260" t="s">
        <v>193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197</v>
      </c>
      <c r="BM160" s="260" t="s">
        <v>84</v>
      </c>
    </row>
    <row r="161" s="12" customFormat="1" ht="22.8" customHeight="1">
      <c r="A161" s="12"/>
      <c r="B161" s="232"/>
      <c r="C161" s="233"/>
      <c r="D161" s="234" t="s">
        <v>74</v>
      </c>
      <c r="E161" s="246" t="s">
        <v>198</v>
      </c>
      <c r="F161" s="246" t="s">
        <v>199</v>
      </c>
      <c r="G161" s="233"/>
      <c r="H161" s="233"/>
      <c r="I161" s="236"/>
      <c r="J161" s="247">
        <f>BK161</f>
        <v>0</v>
      </c>
      <c r="K161" s="233"/>
      <c r="L161" s="238"/>
      <c r="M161" s="239"/>
      <c r="N161" s="240"/>
      <c r="O161" s="240"/>
      <c r="P161" s="241">
        <f>P162</f>
        <v>0</v>
      </c>
      <c r="Q161" s="240"/>
      <c r="R161" s="241">
        <f>R162</f>
        <v>0</v>
      </c>
      <c r="S161" s="240"/>
      <c r="T161" s="24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3" t="s">
        <v>82</v>
      </c>
      <c r="AT161" s="244" t="s">
        <v>74</v>
      </c>
      <c r="AU161" s="244" t="s">
        <v>82</v>
      </c>
      <c r="AY161" s="243" t="s">
        <v>190</v>
      </c>
      <c r="BK161" s="245">
        <f>BK162</f>
        <v>0</v>
      </c>
    </row>
    <row r="162" s="2" customFormat="1" ht="33" customHeight="1">
      <c r="A162" s="37"/>
      <c r="B162" s="38"/>
      <c r="C162" s="248" t="s">
        <v>84</v>
      </c>
      <c r="D162" s="248" t="s">
        <v>193</v>
      </c>
      <c r="E162" s="249" t="s">
        <v>200</v>
      </c>
      <c r="F162" s="250" t="s">
        <v>201</v>
      </c>
      <c r="G162" s="251" t="s">
        <v>202</v>
      </c>
      <c r="H162" s="252">
        <v>6</v>
      </c>
      <c r="I162" s="253"/>
      <c r="J162" s="254">
        <f>ROUND(I162*H162,2)</f>
        <v>0</v>
      </c>
      <c r="K162" s="255"/>
      <c r="L162" s="40"/>
      <c r="M162" s="256" t="s">
        <v>1</v>
      </c>
      <c r="N162" s="257" t="s">
        <v>40</v>
      </c>
      <c r="O162" s="90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197</v>
      </c>
      <c r="AT162" s="260" t="s">
        <v>193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197</v>
      </c>
      <c r="BM162" s="260" t="s">
        <v>197</v>
      </c>
    </row>
    <row r="163" s="12" customFormat="1" ht="22.8" customHeight="1">
      <c r="A163" s="12"/>
      <c r="B163" s="232"/>
      <c r="C163" s="233"/>
      <c r="D163" s="234" t="s">
        <v>74</v>
      </c>
      <c r="E163" s="246" t="s">
        <v>203</v>
      </c>
      <c r="F163" s="246" t="s">
        <v>204</v>
      </c>
      <c r="G163" s="233"/>
      <c r="H163" s="233"/>
      <c r="I163" s="236"/>
      <c r="J163" s="247">
        <f>BK163</f>
        <v>0</v>
      </c>
      <c r="K163" s="233"/>
      <c r="L163" s="238"/>
      <c r="M163" s="239"/>
      <c r="N163" s="240"/>
      <c r="O163" s="240"/>
      <c r="P163" s="241">
        <f>SUM(P164:P169)</f>
        <v>0</v>
      </c>
      <c r="Q163" s="240"/>
      <c r="R163" s="241">
        <f>SUM(R164:R169)</f>
        <v>0.0053299999999999997</v>
      </c>
      <c r="S163" s="240"/>
      <c r="T163" s="24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3" t="s">
        <v>82</v>
      </c>
      <c r="AT163" s="244" t="s">
        <v>74</v>
      </c>
      <c r="AU163" s="244" t="s">
        <v>82</v>
      </c>
      <c r="AY163" s="243" t="s">
        <v>190</v>
      </c>
      <c r="BK163" s="245">
        <f>SUM(BK164:BK169)</f>
        <v>0</v>
      </c>
    </row>
    <row r="164" s="2" customFormat="1" ht="33" customHeight="1">
      <c r="A164" s="37"/>
      <c r="B164" s="38"/>
      <c r="C164" s="248" t="s">
        <v>191</v>
      </c>
      <c r="D164" s="248" t="s">
        <v>193</v>
      </c>
      <c r="E164" s="249" t="s">
        <v>205</v>
      </c>
      <c r="F164" s="250" t="s">
        <v>206</v>
      </c>
      <c r="G164" s="251" t="s">
        <v>202</v>
      </c>
      <c r="H164" s="252">
        <v>60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197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197</v>
      </c>
      <c r="BM164" s="260" t="s">
        <v>198</v>
      </c>
    </row>
    <row r="165" s="2" customFormat="1" ht="24.15" customHeight="1">
      <c r="A165" s="37"/>
      <c r="B165" s="38"/>
      <c r="C165" s="248" t="s">
        <v>197</v>
      </c>
      <c r="D165" s="248" t="s">
        <v>193</v>
      </c>
      <c r="E165" s="249" t="s">
        <v>207</v>
      </c>
      <c r="F165" s="250" t="s">
        <v>208</v>
      </c>
      <c r="G165" s="251" t="s">
        <v>202</v>
      </c>
      <c r="H165" s="252">
        <v>60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197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197</v>
      </c>
      <c r="BM165" s="260" t="s">
        <v>209</v>
      </c>
    </row>
    <row r="166" s="2" customFormat="1" ht="16.5" customHeight="1">
      <c r="A166" s="37"/>
      <c r="B166" s="38"/>
      <c r="C166" s="248" t="s">
        <v>210</v>
      </c>
      <c r="D166" s="248" t="s">
        <v>193</v>
      </c>
      <c r="E166" s="249" t="s">
        <v>211</v>
      </c>
      <c r="F166" s="250" t="s">
        <v>212</v>
      </c>
      <c r="G166" s="251" t="s">
        <v>196</v>
      </c>
      <c r="H166" s="252">
        <v>1</v>
      </c>
      <c r="I166" s="253"/>
      <c r="J166" s="254">
        <f>ROUND(I166*H166,2)</f>
        <v>0</v>
      </c>
      <c r="K166" s="255"/>
      <c r="L166" s="40"/>
      <c r="M166" s="256" t="s">
        <v>1</v>
      </c>
      <c r="N166" s="257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197</v>
      </c>
      <c r="AT166" s="260" t="s">
        <v>193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197</v>
      </c>
      <c r="BM166" s="260" t="s">
        <v>213</v>
      </c>
    </row>
    <row r="167" s="2" customFormat="1" ht="16.5" customHeight="1">
      <c r="A167" s="37"/>
      <c r="B167" s="38"/>
      <c r="C167" s="248" t="s">
        <v>198</v>
      </c>
      <c r="D167" s="248" t="s">
        <v>193</v>
      </c>
      <c r="E167" s="249" t="s">
        <v>214</v>
      </c>
      <c r="F167" s="250" t="s">
        <v>215</v>
      </c>
      <c r="G167" s="251" t="s">
        <v>196</v>
      </c>
      <c r="H167" s="252">
        <v>1</v>
      </c>
      <c r="I167" s="253"/>
      <c r="J167" s="254">
        <f>ROUND(I167*H167,2)</f>
        <v>0</v>
      </c>
      <c r="K167" s="255"/>
      <c r="L167" s="40"/>
      <c r="M167" s="256" t="s">
        <v>1</v>
      </c>
      <c r="N167" s="257" t="s">
        <v>40</v>
      </c>
      <c r="O167" s="90"/>
      <c r="P167" s="258">
        <f>O167*H167</f>
        <v>0</v>
      </c>
      <c r="Q167" s="258">
        <v>0.00018000000000000001</v>
      </c>
      <c r="R167" s="258">
        <f>Q167*H167</f>
        <v>0.00018000000000000001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197</v>
      </c>
      <c r="AT167" s="260" t="s">
        <v>193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197</v>
      </c>
      <c r="BM167" s="260" t="s">
        <v>1492</v>
      </c>
    </row>
    <row r="168" s="2" customFormat="1" ht="16.5" customHeight="1">
      <c r="A168" s="37"/>
      <c r="B168" s="38"/>
      <c r="C168" s="261" t="s">
        <v>217</v>
      </c>
      <c r="D168" s="261" t="s">
        <v>218</v>
      </c>
      <c r="E168" s="262" t="s">
        <v>219</v>
      </c>
      <c r="F168" s="263" t="s">
        <v>220</v>
      </c>
      <c r="G168" s="264" t="s">
        <v>196</v>
      </c>
      <c r="H168" s="265">
        <v>1</v>
      </c>
      <c r="I168" s="266"/>
      <c r="J168" s="267">
        <f>ROUND(I168*H168,2)</f>
        <v>0</v>
      </c>
      <c r="K168" s="268"/>
      <c r="L168" s="269"/>
      <c r="M168" s="270" t="s">
        <v>1</v>
      </c>
      <c r="N168" s="271" t="s">
        <v>40</v>
      </c>
      <c r="O168" s="90"/>
      <c r="P168" s="258">
        <f>O168*H168</f>
        <v>0</v>
      </c>
      <c r="Q168" s="258">
        <v>0.0050000000000000001</v>
      </c>
      <c r="R168" s="258">
        <f>Q168*H168</f>
        <v>0.0050000000000000001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209</v>
      </c>
      <c r="AT168" s="260" t="s">
        <v>218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197</v>
      </c>
      <c r="BM168" s="260" t="s">
        <v>1493</v>
      </c>
    </row>
    <row r="169" s="2" customFormat="1" ht="16.5" customHeight="1">
      <c r="A169" s="37"/>
      <c r="B169" s="38"/>
      <c r="C169" s="261" t="s">
        <v>209</v>
      </c>
      <c r="D169" s="261" t="s">
        <v>218</v>
      </c>
      <c r="E169" s="262" t="s">
        <v>222</v>
      </c>
      <c r="F169" s="263" t="s">
        <v>223</v>
      </c>
      <c r="G169" s="264" t="s">
        <v>196</v>
      </c>
      <c r="H169" s="265">
        <v>1</v>
      </c>
      <c r="I169" s="266"/>
      <c r="J169" s="267">
        <f>ROUND(I169*H169,2)</f>
        <v>0</v>
      </c>
      <c r="K169" s="268"/>
      <c r="L169" s="269"/>
      <c r="M169" s="270" t="s">
        <v>1</v>
      </c>
      <c r="N169" s="271" t="s">
        <v>40</v>
      </c>
      <c r="O169" s="90"/>
      <c r="P169" s="258">
        <f>O169*H169</f>
        <v>0</v>
      </c>
      <c r="Q169" s="258">
        <v>0.00014999999999999999</v>
      </c>
      <c r="R169" s="258">
        <f>Q169*H169</f>
        <v>0.00014999999999999999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209</v>
      </c>
      <c r="AT169" s="260" t="s">
        <v>218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197</v>
      </c>
      <c r="BM169" s="260" t="s">
        <v>1494</v>
      </c>
    </row>
    <row r="170" s="12" customFormat="1" ht="22.8" customHeight="1">
      <c r="A170" s="12"/>
      <c r="B170" s="232"/>
      <c r="C170" s="233"/>
      <c r="D170" s="234" t="s">
        <v>74</v>
      </c>
      <c r="E170" s="246" t="s">
        <v>225</v>
      </c>
      <c r="F170" s="246" t="s">
        <v>226</v>
      </c>
      <c r="G170" s="233"/>
      <c r="H170" s="233"/>
      <c r="I170" s="236"/>
      <c r="J170" s="247">
        <f>BK170</f>
        <v>0</v>
      </c>
      <c r="K170" s="233"/>
      <c r="L170" s="238"/>
      <c r="M170" s="239"/>
      <c r="N170" s="240"/>
      <c r="O170" s="240"/>
      <c r="P170" s="241">
        <f>SUM(P171:P177)</f>
        <v>0</v>
      </c>
      <c r="Q170" s="240"/>
      <c r="R170" s="241">
        <f>SUM(R171:R177)</f>
        <v>0</v>
      </c>
      <c r="S170" s="240"/>
      <c r="T170" s="242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3" t="s">
        <v>82</v>
      </c>
      <c r="AT170" s="244" t="s">
        <v>74</v>
      </c>
      <c r="AU170" s="244" t="s">
        <v>82</v>
      </c>
      <c r="AY170" s="243" t="s">
        <v>190</v>
      </c>
      <c r="BK170" s="245">
        <f>SUM(BK171:BK177)</f>
        <v>0</v>
      </c>
    </row>
    <row r="171" s="2" customFormat="1" ht="24.15" customHeight="1">
      <c r="A171" s="37"/>
      <c r="B171" s="38"/>
      <c r="C171" s="248" t="s">
        <v>203</v>
      </c>
      <c r="D171" s="248" t="s">
        <v>193</v>
      </c>
      <c r="E171" s="249" t="s">
        <v>227</v>
      </c>
      <c r="F171" s="250" t="s">
        <v>228</v>
      </c>
      <c r="G171" s="251" t="s">
        <v>229</v>
      </c>
      <c r="H171" s="252">
        <v>3.7170000000000001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197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197</v>
      </c>
      <c r="BM171" s="260" t="s">
        <v>230</v>
      </c>
    </row>
    <row r="172" s="2" customFormat="1" ht="33" customHeight="1">
      <c r="A172" s="37"/>
      <c r="B172" s="38"/>
      <c r="C172" s="248" t="s">
        <v>213</v>
      </c>
      <c r="D172" s="248" t="s">
        <v>193</v>
      </c>
      <c r="E172" s="249" t="s">
        <v>231</v>
      </c>
      <c r="F172" s="250" t="s">
        <v>232</v>
      </c>
      <c r="G172" s="251" t="s">
        <v>229</v>
      </c>
      <c r="H172" s="252">
        <v>18.585000000000001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197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197</v>
      </c>
      <c r="BM172" s="260" t="s">
        <v>233</v>
      </c>
    </row>
    <row r="173" s="2" customFormat="1" ht="24.15" customHeight="1">
      <c r="A173" s="37"/>
      <c r="B173" s="38"/>
      <c r="C173" s="248" t="s">
        <v>234</v>
      </c>
      <c r="D173" s="248" t="s">
        <v>193</v>
      </c>
      <c r="E173" s="249" t="s">
        <v>235</v>
      </c>
      <c r="F173" s="250" t="s">
        <v>236</v>
      </c>
      <c r="G173" s="251" t="s">
        <v>229</v>
      </c>
      <c r="H173" s="252">
        <v>3.7170000000000001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197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197</v>
      </c>
      <c r="BM173" s="260" t="s">
        <v>237</v>
      </c>
    </row>
    <row r="174" s="2" customFormat="1" ht="24.15" customHeight="1">
      <c r="A174" s="37"/>
      <c r="B174" s="38"/>
      <c r="C174" s="248" t="s">
        <v>238</v>
      </c>
      <c r="D174" s="248" t="s">
        <v>193</v>
      </c>
      <c r="E174" s="249" t="s">
        <v>239</v>
      </c>
      <c r="F174" s="250" t="s">
        <v>240</v>
      </c>
      <c r="G174" s="251" t="s">
        <v>229</v>
      </c>
      <c r="H174" s="252">
        <v>111.51000000000001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197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197</v>
      </c>
      <c r="BM174" s="260" t="s">
        <v>241</v>
      </c>
    </row>
    <row r="175" s="2" customFormat="1" ht="37.8" customHeight="1">
      <c r="A175" s="37"/>
      <c r="B175" s="38"/>
      <c r="C175" s="248" t="s">
        <v>242</v>
      </c>
      <c r="D175" s="248" t="s">
        <v>193</v>
      </c>
      <c r="E175" s="249" t="s">
        <v>243</v>
      </c>
      <c r="F175" s="250" t="s">
        <v>244</v>
      </c>
      <c r="G175" s="251" t="s">
        <v>229</v>
      </c>
      <c r="H175" s="252">
        <v>1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197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197</v>
      </c>
      <c r="BM175" s="260" t="s">
        <v>245</v>
      </c>
    </row>
    <row r="176" s="2" customFormat="1" ht="33" customHeight="1">
      <c r="A176" s="37"/>
      <c r="B176" s="38"/>
      <c r="C176" s="248" t="s">
        <v>230</v>
      </c>
      <c r="D176" s="248" t="s">
        <v>193</v>
      </c>
      <c r="E176" s="249" t="s">
        <v>246</v>
      </c>
      <c r="F176" s="250" t="s">
        <v>247</v>
      </c>
      <c r="G176" s="251" t="s">
        <v>229</v>
      </c>
      <c r="H176" s="252">
        <v>0.23200000000000001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197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197</v>
      </c>
      <c r="BM176" s="260" t="s">
        <v>248</v>
      </c>
    </row>
    <row r="177" s="2" customFormat="1" ht="24.15" customHeight="1">
      <c r="A177" s="37"/>
      <c r="B177" s="38"/>
      <c r="C177" s="248" t="s">
        <v>8</v>
      </c>
      <c r="D177" s="248" t="s">
        <v>193</v>
      </c>
      <c r="E177" s="249" t="s">
        <v>249</v>
      </c>
      <c r="F177" s="250" t="s">
        <v>250</v>
      </c>
      <c r="G177" s="251" t="s">
        <v>229</v>
      </c>
      <c r="H177" s="252">
        <v>3.7170000000000001</v>
      </c>
      <c r="I177" s="253"/>
      <c r="J177" s="254">
        <f>ROUND(I177*H177,2)</f>
        <v>0</v>
      </c>
      <c r="K177" s="255"/>
      <c r="L177" s="40"/>
      <c r="M177" s="256" t="s">
        <v>1</v>
      </c>
      <c r="N177" s="257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197</v>
      </c>
      <c r="AT177" s="260" t="s">
        <v>193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197</v>
      </c>
      <c r="BM177" s="260" t="s">
        <v>251</v>
      </c>
    </row>
    <row r="178" s="12" customFormat="1" ht="22.8" customHeight="1">
      <c r="A178" s="12"/>
      <c r="B178" s="232"/>
      <c r="C178" s="233"/>
      <c r="D178" s="234" t="s">
        <v>74</v>
      </c>
      <c r="E178" s="246" t="s">
        <v>252</v>
      </c>
      <c r="F178" s="246" t="s">
        <v>253</v>
      </c>
      <c r="G178" s="233"/>
      <c r="H178" s="233"/>
      <c r="I178" s="236"/>
      <c r="J178" s="247">
        <f>BK178</f>
        <v>0</v>
      </c>
      <c r="K178" s="233"/>
      <c r="L178" s="238"/>
      <c r="M178" s="239"/>
      <c r="N178" s="240"/>
      <c r="O178" s="240"/>
      <c r="P178" s="241">
        <f>SUM(P179:P180)</f>
        <v>0</v>
      </c>
      <c r="Q178" s="240"/>
      <c r="R178" s="241">
        <f>SUM(R179:R180)</f>
        <v>0</v>
      </c>
      <c r="S178" s="240"/>
      <c r="T178" s="24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3" t="s">
        <v>82</v>
      </c>
      <c r="AT178" s="244" t="s">
        <v>74</v>
      </c>
      <c r="AU178" s="244" t="s">
        <v>82</v>
      </c>
      <c r="AY178" s="243" t="s">
        <v>190</v>
      </c>
      <c r="BK178" s="245">
        <f>SUM(BK179:BK180)</f>
        <v>0</v>
      </c>
    </row>
    <row r="179" s="2" customFormat="1" ht="16.5" customHeight="1">
      <c r="A179" s="37"/>
      <c r="B179" s="38"/>
      <c r="C179" s="248" t="s">
        <v>233</v>
      </c>
      <c r="D179" s="248" t="s">
        <v>193</v>
      </c>
      <c r="E179" s="249" t="s">
        <v>254</v>
      </c>
      <c r="F179" s="250" t="s">
        <v>255</v>
      </c>
      <c r="G179" s="251" t="s">
        <v>229</v>
      </c>
      <c r="H179" s="252">
        <v>3.2370000000000001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197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197</v>
      </c>
      <c r="BM179" s="260" t="s">
        <v>256</v>
      </c>
    </row>
    <row r="180" s="2" customFormat="1" ht="24.15" customHeight="1">
      <c r="A180" s="37"/>
      <c r="B180" s="38"/>
      <c r="C180" s="248" t="s">
        <v>257</v>
      </c>
      <c r="D180" s="248" t="s">
        <v>193</v>
      </c>
      <c r="E180" s="249" t="s">
        <v>258</v>
      </c>
      <c r="F180" s="250" t="s">
        <v>259</v>
      </c>
      <c r="G180" s="251" t="s">
        <v>229</v>
      </c>
      <c r="H180" s="252">
        <v>3.2370000000000001</v>
      </c>
      <c r="I180" s="253"/>
      <c r="J180" s="254">
        <f>ROUND(I180*H180,2)</f>
        <v>0</v>
      </c>
      <c r="K180" s="255"/>
      <c r="L180" s="40"/>
      <c r="M180" s="256" t="s">
        <v>1</v>
      </c>
      <c r="N180" s="257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197</v>
      </c>
      <c r="AT180" s="260" t="s">
        <v>193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197</v>
      </c>
      <c r="BM180" s="260" t="s">
        <v>260</v>
      </c>
    </row>
    <row r="181" s="12" customFormat="1" ht="25.92" customHeight="1">
      <c r="A181" s="12"/>
      <c r="B181" s="232"/>
      <c r="C181" s="233"/>
      <c r="D181" s="234" t="s">
        <v>74</v>
      </c>
      <c r="E181" s="235" t="s">
        <v>261</v>
      </c>
      <c r="F181" s="235" t="s">
        <v>262</v>
      </c>
      <c r="G181" s="233"/>
      <c r="H181" s="233"/>
      <c r="I181" s="236"/>
      <c r="J181" s="237">
        <f>BK181</f>
        <v>0</v>
      </c>
      <c r="K181" s="233"/>
      <c r="L181" s="238"/>
      <c r="M181" s="239"/>
      <c r="N181" s="240"/>
      <c r="O181" s="240"/>
      <c r="P181" s="241">
        <f>P182+P199+P205+P247+P270+P278+P308+P353+P366+P405+P421+P426+P442+P452+P461</f>
        <v>0</v>
      </c>
      <c r="Q181" s="240"/>
      <c r="R181" s="241">
        <f>R182+R199+R205+R247+R270+R278+R308+R353+R366+R405+R421+R426+R442+R452+R461</f>
        <v>0</v>
      </c>
      <c r="S181" s="240"/>
      <c r="T181" s="242">
        <f>T182+T199+T205+T247+T270+T278+T308+T353+T366+T405+T421+T426+T442+T452+T461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3" t="s">
        <v>84</v>
      </c>
      <c r="AT181" s="244" t="s">
        <v>74</v>
      </c>
      <c r="AU181" s="244" t="s">
        <v>75</v>
      </c>
      <c r="AY181" s="243" t="s">
        <v>190</v>
      </c>
      <c r="BK181" s="245">
        <f>BK182+BK199+BK205+BK247+BK270+BK278+BK308+BK353+BK366+BK405+BK421+BK426+BK442+BK452+BK461</f>
        <v>0</v>
      </c>
    </row>
    <row r="182" s="12" customFormat="1" ht="22.8" customHeight="1">
      <c r="A182" s="12"/>
      <c r="B182" s="232"/>
      <c r="C182" s="233"/>
      <c r="D182" s="234" t="s">
        <v>74</v>
      </c>
      <c r="E182" s="246" t="s">
        <v>263</v>
      </c>
      <c r="F182" s="246" t="s">
        <v>264</v>
      </c>
      <c r="G182" s="233"/>
      <c r="H182" s="233"/>
      <c r="I182" s="236"/>
      <c r="J182" s="247">
        <f>BK182</f>
        <v>0</v>
      </c>
      <c r="K182" s="233"/>
      <c r="L182" s="238"/>
      <c r="M182" s="239"/>
      <c r="N182" s="240"/>
      <c r="O182" s="240"/>
      <c r="P182" s="241">
        <f>SUM(P183:P198)</f>
        <v>0</v>
      </c>
      <c r="Q182" s="240"/>
      <c r="R182" s="241">
        <f>SUM(R183:R198)</f>
        <v>0</v>
      </c>
      <c r="S182" s="240"/>
      <c r="T182" s="242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3" t="s">
        <v>84</v>
      </c>
      <c r="AT182" s="244" t="s">
        <v>74</v>
      </c>
      <c r="AU182" s="244" t="s">
        <v>82</v>
      </c>
      <c r="AY182" s="243" t="s">
        <v>190</v>
      </c>
      <c r="BK182" s="245">
        <f>SUM(BK183:BK198)</f>
        <v>0</v>
      </c>
    </row>
    <row r="183" s="2" customFormat="1" ht="33" customHeight="1">
      <c r="A183" s="37"/>
      <c r="B183" s="38"/>
      <c r="C183" s="248" t="s">
        <v>237</v>
      </c>
      <c r="D183" s="248" t="s">
        <v>193</v>
      </c>
      <c r="E183" s="249" t="s">
        <v>265</v>
      </c>
      <c r="F183" s="250" t="s">
        <v>266</v>
      </c>
      <c r="G183" s="251" t="s">
        <v>267</v>
      </c>
      <c r="H183" s="252">
        <v>14.5</v>
      </c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268</v>
      </c>
    </row>
    <row r="184" s="2" customFormat="1" ht="33" customHeight="1">
      <c r="A184" s="37"/>
      <c r="B184" s="38"/>
      <c r="C184" s="248" t="s">
        <v>269</v>
      </c>
      <c r="D184" s="248" t="s">
        <v>193</v>
      </c>
      <c r="E184" s="249" t="s">
        <v>270</v>
      </c>
      <c r="F184" s="250" t="s">
        <v>271</v>
      </c>
      <c r="G184" s="251" t="s">
        <v>267</v>
      </c>
      <c r="H184" s="252">
        <v>5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272</v>
      </c>
    </row>
    <row r="185" s="2" customFormat="1" ht="33" customHeight="1">
      <c r="A185" s="37"/>
      <c r="B185" s="38"/>
      <c r="C185" s="248" t="s">
        <v>241</v>
      </c>
      <c r="D185" s="248" t="s">
        <v>193</v>
      </c>
      <c r="E185" s="249" t="s">
        <v>273</v>
      </c>
      <c r="F185" s="250" t="s">
        <v>274</v>
      </c>
      <c r="G185" s="251" t="s">
        <v>267</v>
      </c>
      <c r="H185" s="252">
        <v>14.5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233</v>
      </c>
      <c r="AT185" s="260" t="s">
        <v>193</v>
      </c>
      <c r="AU185" s="260" t="s">
        <v>84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233</v>
      </c>
      <c r="BM185" s="260" t="s">
        <v>275</v>
      </c>
    </row>
    <row r="186" s="2" customFormat="1" ht="33" customHeight="1">
      <c r="A186" s="37"/>
      <c r="B186" s="38"/>
      <c r="C186" s="248" t="s">
        <v>7</v>
      </c>
      <c r="D186" s="248" t="s">
        <v>193</v>
      </c>
      <c r="E186" s="249" t="s">
        <v>276</v>
      </c>
      <c r="F186" s="250" t="s">
        <v>277</v>
      </c>
      <c r="G186" s="251" t="s">
        <v>267</v>
      </c>
      <c r="H186" s="252">
        <v>5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233</v>
      </c>
      <c r="AT186" s="260" t="s">
        <v>193</v>
      </c>
      <c r="AU186" s="260" t="s">
        <v>84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233</v>
      </c>
      <c r="BM186" s="260" t="s">
        <v>278</v>
      </c>
    </row>
    <row r="187" s="2" customFormat="1" ht="33" customHeight="1">
      <c r="A187" s="37"/>
      <c r="B187" s="38"/>
      <c r="C187" s="248" t="s">
        <v>245</v>
      </c>
      <c r="D187" s="248" t="s">
        <v>193</v>
      </c>
      <c r="E187" s="249" t="s">
        <v>1495</v>
      </c>
      <c r="F187" s="250" t="s">
        <v>1496</v>
      </c>
      <c r="G187" s="251" t="s">
        <v>267</v>
      </c>
      <c r="H187" s="252">
        <v>16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233</v>
      </c>
      <c r="AT187" s="260" t="s">
        <v>193</v>
      </c>
      <c r="AU187" s="260" t="s">
        <v>84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233</v>
      </c>
      <c r="BM187" s="260" t="s">
        <v>281</v>
      </c>
    </row>
    <row r="188" s="2" customFormat="1" ht="24.15" customHeight="1">
      <c r="A188" s="37"/>
      <c r="B188" s="38"/>
      <c r="C188" s="248" t="s">
        <v>282</v>
      </c>
      <c r="D188" s="248" t="s">
        <v>193</v>
      </c>
      <c r="E188" s="249" t="s">
        <v>1497</v>
      </c>
      <c r="F188" s="250" t="s">
        <v>1498</v>
      </c>
      <c r="G188" s="251" t="s">
        <v>267</v>
      </c>
      <c r="H188" s="252">
        <v>16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233</v>
      </c>
      <c r="AT188" s="260" t="s">
        <v>193</v>
      </c>
      <c r="AU188" s="260" t="s">
        <v>84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233</v>
      </c>
      <c r="BM188" s="260" t="s">
        <v>285</v>
      </c>
    </row>
    <row r="189" s="2" customFormat="1" ht="33" customHeight="1">
      <c r="A189" s="37"/>
      <c r="B189" s="38"/>
      <c r="C189" s="248" t="s">
        <v>248</v>
      </c>
      <c r="D189" s="248" t="s">
        <v>193</v>
      </c>
      <c r="E189" s="249" t="s">
        <v>279</v>
      </c>
      <c r="F189" s="250" t="s">
        <v>280</v>
      </c>
      <c r="G189" s="251" t="s">
        <v>267</v>
      </c>
      <c r="H189" s="252">
        <v>14.5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233</v>
      </c>
      <c r="AT189" s="260" t="s">
        <v>193</v>
      </c>
      <c r="AU189" s="260" t="s">
        <v>84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233</v>
      </c>
      <c r="BM189" s="260" t="s">
        <v>288</v>
      </c>
    </row>
    <row r="190" s="2" customFormat="1" ht="33" customHeight="1">
      <c r="A190" s="37"/>
      <c r="B190" s="38"/>
      <c r="C190" s="248" t="s">
        <v>289</v>
      </c>
      <c r="D190" s="248" t="s">
        <v>193</v>
      </c>
      <c r="E190" s="249" t="s">
        <v>283</v>
      </c>
      <c r="F190" s="250" t="s">
        <v>284</v>
      </c>
      <c r="G190" s="251" t="s">
        <v>267</v>
      </c>
      <c r="H190" s="252">
        <v>5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233</v>
      </c>
      <c r="AT190" s="260" t="s">
        <v>193</v>
      </c>
      <c r="AU190" s="260" t="s">
        <v>84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233</v>
      </c>
      <c r="BM190" s="260" t="s">
        <v>292</v>
      </c>
    </row>
    <row r="191" s="2" customFormat="1" ht="33" customHeight="1">
      <c r="A191" s="37"/>
      <c r="B191" s="38"/>
      <c r="C191" s="248" t="s">
        <v>251</v>
      </c>
      <c r="D191" s="248" t="s">
        <v>193</v>
      </c>
      <c r="E191" s="249" t="s">
        <v>286</v>
      </c>
      <c r="F191" s="250" t="s">
        <v>287</v>
      </c>
      <c r="G191" s="251" t="s">
        <v>267</v>
      </c>
      <c r="H191" s="252">
        <v>14.5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233</v>
      </c>
      <c r="AT191" s="260" t="s">
        <v>193</v>
      </c>
      <c r="AU191" s="260" t="s">
        <v>84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233</v>
      </c>
      <c r="BM191" s="260" t="s">
        <v>295</v>
      </c>
    </row>
    <row r="192" s="2" customFormat="1" ht="33" customHeight="1">
      <c r="A192" s="37"/>
      <c r="B192" s="38"/>
      <c r="C192" s="248" t="s">
        <v>296</v>
      </c>
      <c r="D192" s="248" t="s">
        <v>193</v>
      </c>
      <c r="E192" s="249" t="s">
        <v>290</v>
      </c>
      <c r="F192" s="250" t="s">
        <v>291</v>
      </c>
      <c r="G192" s="251" t="s">
        <v>267</v>
      </c>
      <c r="H192" s="252">
        <v>5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233</v>
      </c>
      <c r="AT192" s="260" t="s">
        <v>193</v>
      </c>
      <c r="AU192" s="260" t="s">
        <v>84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233</v>
      </c>
      <c r="BM192" s="260" t="s">
        <v>299</v>
      </c>
    </row>
    <row r="193" s="2" customFormat="1" ht="24.15" customHeight="1">
      <c r="A193" s="37"/>
      <c r="B193" s="38"/>
      <c r="C193" s="261" t="s">
        <v>256</v>
      </c>
      <c r="D193" s="261" t="s">
        <v>218</v>
      </c>
      <c r="E193" s="262" t="s">
        <v>297</v>
      </c>
      <c r="F193" s="263" t="s">
        <v>298</v>
      </c>
      <c r="G193" s="264" t="s">
        <v>267</v>
      </c>
      <c r="H193" s="265">
        <v>11</v>
      </c>
      <c r="I193" s="266"/>
      <c r="J193" s="267">
        <f>ROUND(I193*H193,2)</f>
        <v>0</v>
      </c>
      <c r="K193" s="268"/>
      <c r="L193" s="269"/>
      <c r="M193" s="270" t="s">
        <v>1</v>
      </c>
      <c r="N193" s="271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268</v>
      </c>
      <c r="AT193" s="260" t="s">
        <v>218</v>
      </c>
      <c r="AU193" s="260" t="s">
        <v>84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233</v>
      </c>
      <c r="BM193" s="260" t="s">
        <v>302</v>
      </c>
    </row>
    <row r="194" s="2" customFormat="1" ht="24.15" customHeight="1">
      <c r="A194" s="37"/>
      <c r="B194" s="38"/>
      <c r="C194" s="261" t="s">
        <v>303</v>
      </c>
      <c r="D194" s="261" t="s">
        <v>218</v>
      </c>
      <c r="E194" s="262" t="s">
        <v>1499</v>
      </c>
      <c r="F194" s="263" t="s">
        <v>1500</v>
      </c>
      <c r="G194" s="264" t="s">
        <v>267</v>
      </c>
      <c r="H194" s="265">
        <v>13.199999999999999</v>
      </c>
      <c r="I194" s="266"/>
      <c r="J194" s="267">
        <f>ROUND(I194*H194,2)</f>
        <v>0</v>
      </c>
      <c r="K194" s="268"/>
      <c r="L194" s="269"/>
      <c r="M194" s="270" t="s">
        <v>1</v>
      </c>
      <c r="N194" s="271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268</v>
      </c>
      <c r="AT194" s="260" t="s">
        <v>218</v>
      </c>
      <c r="AU194" s="260" t="s">
        <v>84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233</v>
      </c>
      <c r="BM194" s="260" t="s">
        <v>306</v>
      </c>
    </row>
    <row r="195" s="2" customFormat="1" ht="24.15" customHeight="1">
      <c r="A195" s="37"/>
      <c r="B195" s="38"/>
      <c r="C195" s="261" t="s">
        <v>260</v>
      </c>
      <c r="D195" s="261" t="s">
        <v>218</v>
      </c>
      <c r="E195" s="262" t="s">
        <v>304</v>
      </c>
      <c r="F195" s="263" t="s">
        <v>305</v>
      </c>
      <c r="G195" s="264" t="s">
        <v>267</v>
      </c>
      <c r="H195" s="265">
        <v>18.699999999999999</v>
      </c>
      <c r="I195" s="266"/>
      <c r="J195" s="267">
        <f>ROUND(I195*H195,2)</f>
        <v>0</v>
      </c>
      <c r="K195" s="268"/>
      <c r="L195" s="269"/>
      <c r="M195" s="270" t="s">
        <v>1</v>
      </c>
      <c r="N195" s="271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268</v>
      </c>
      <c r="AT195" s="260" t="s">
        <v>218</v>
      </c>
      <c r="AU195" s="260" t="s">
        <v>84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233</v>
      </c>
      <c r="BM195" s="260" t="s">
        <v>310</v>
      </c>
    </row>
    <row r="196" s="2" customFormat="1" ht="21.75" customHeight="1">
      <c r="A196" s="37"/>
      <c r="B196" s="38"/>
      <c r="C196" s="261" t="s">
        <v>311</v>
      </c>
      <c r="D196" s="261" t="s">
        <v>218</v>
      </c>
      <c r="E196" s="262" t="s">
        <v>1501</v>
      </c>
      <c r="F196" s="263" t="s">
        <v>1502</v>
      </c>
      <c r="G196" s="264" t="s">
        <v>267</v>
      </c>
      <c r="H196" s="265">
        <v>35.200000000000003</v>
      </c>
      <c r="I196" s="266"/>
      <c r="J196" s="267">
        <f>ROUND(I196*H196,2)</f>
        <v>0</v>
      </c>
      <c r="K196" s="268"/>
      <c r="L196" s="269"/>
      <c r="M196" s="270" t="s">
        <v>1</v>
      </c>
      <c r="N196" s="271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268</v>
      </c>
      <c r="AT196" s="260" t="s">
        <v>218</v>
      </c>
      <c r="AU196" s="260" t="s">
        <v>84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233</v>
      </c>
      <c r="BM196" s="260" t="s">
        <v>314</v>
      </c>
    </row>
    <row r="197" s="2" customFormat="1" ht="24.15" customHeight="1">
      <c r="A197" s="37"/>
      <c r="B197" s="38"/>
      <c r="C197" s="248" t="s">
        <v>268</v>
      </c>
      <c r="D197" s="248" t="s">
        <v>193</v>
      </c>
      <c r="E197" s="249" t="s">
        <v>307</v>
      </c>
      <c r="F197" s="250" t="s">
        <v>308</v>
      </c>
      <c r="G197" s="251" t="s">
        <v>309</v>
      </c>
      <c r="H197" s="272"/>
      <c r="I197" s="253"/>
      <c r="J197" s="254">
        <f>ROUND(I197*H197,2)</f>
        <v>0</v>
      </c>
      <c r="K197" s="255"/>
      <c r="L197" s="40"/>
      <c r="M197" s="256" t="s">
        <v>1</v>
      </c>
      <c r="N197" s="257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233</v>
      </c>
      <c r="AT197" s="260" t="s">
        <v>193</v>
      </c>
      <c r="AU197" s="260" t="s">
        <v>84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233</v>
      </c>
      <c r="BM197" s="260" t="s">
        <v>319</v>
      </c>
    </row>
    <row r="198" s="2" customFormat="1" ht="24.15" customHeight="1">
      <c r="A198" s="37"/>
      <c r="B198" s="38"/>
      <c r="C198" s="248" t="s">
        <v>320</v>
      </c>
      <c r="D198" s="248" t="s">
        <v>193</v>
      </c>
      <c r="E198" s="249" t="s">
        <v>312</v>
      </c>
      <c r="F198" s="250" t="s">
        <v>313</v>
      </c>
      <c r="G198" s="251" t="s">
        <v>309</v>
      </c>
      <c r="H198" s="272"/>
      <c r="I198" s="253"/>
      <c r="J198" s="254">
        <f>ROUND(I198*H198,2)</f>
        <v>0</v>
      </c>
      <c r="K198" s="255"/>
      <c r="L198" s="40"/>
      <c r="M198" s="256" t="s">
        <v>1</v>
      </c>
      <c r="N198" s="257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233</v>
      </c>
      <c r="AT198" s="260" t="s">
        <v>193</v>
      </c>
      <c r="AU198" s="260" t="s">
        <v>84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233</v>
      </c>
      <c r="BM198" s="260" t="s">
        <v>323</v>
      </c>
    </row>
    <row r="199" s="12" customFormat="1" ht="22.8" customHeight="1">
      <c r="A199" s="12"/>
      <c r="B199" s="232"/>
      <c r="C199" s="233"/>
      <c r="D199" s="234" t="s">
        <v>74</v>
      </c>
      <c r="E199" s="246" t="s">
        <v>315</v>
      </c>
      <c r="F199" s="246" t="s">
        <v>316</v>
      </c>
      <c r="G199" s="233"/>
      <c r="H199" s="233"/>
      <c r="I199" s="236"/>
      <c r="J199" s="247">
        <f>BK199</f>
        <v>0</v>
      </c>
      <c r="K199" s="233"/>
      <c r="L199" s="238"/>
      <c r="M199" s="239"/>
      <c r="N199" s="240"/>
      <c r="O199" s="240"/>
      <c r="P199" s="241">
        <f>SUM(P200:P204)</f>
        <v>0</v>
      </c>
      <c r="Q199" s="240"/>
      <c r="R199" s="241">
        <f>SUM(R200:R204)</f>
        <v>0</v>
      </c>
      <c r="S199" s="240"/>
      <c r="T199" s="242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3" t="s">
        <v>84</v>
      </c>
      <c r="AT199" s="244" t="s">
        <v>74</v>
      </c>
      <c r="AU199" s="244" t="s">
        <v>82</v>
      </c>
      <c r="AY199" s="243" t="s">
        <v>190</v>
      </c>
      <c r="BK199" s="245">
        <f>SUM(BK200:BK204)</f>
        <v>0</v>
      </c>
    </row>
    <row r="200" s="2" customFormat="1" ht="24.15" customHeight="1">
      <c r="A200" s="37"/>
      <c r="B200" s="38"/>
      <c r="C200" s="248" t="s">
        <v>272</v>
      </c>
      <c r="D200" s="248" t="s">
        <v>193</v>
      </c>
      <c r="E200" s="249" t="s">
        <v>1503</v>
      </c>
      <c r="F200" s="250" t="s">
        <v>1504</v>
      </c>
      <c r="G200" s="251" t="s">
        <v>267</v>
      </c>
      <c r="H200" s="252">
        <v>8</v>
      </c>
      <c r="I200" s="253"/>
      <c r="J200" s="254">
        <f>ROUND(I200*H200,2)</f>
        <v>0</v>
      </c>
      <c r="K200" s="255"/>
      <c r="L200" s="40"/>
      <c r="M200" s="256" t="s">
        <v>1</v>
      </c>
      <c r="N200" s="257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233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233</v>
      </c>
      <c r="BM200" s="260" t="s">
        <v>326</v>
      </c>
    </row>
    <row r="201" s="2" customFormat="1" ht="16.5" customHeight="1">
      <c r="A201" s="37"/>
      <c r="B201" s="38"/>
      <c r="C201" s="248" t="s">
        <v>327</v>
      </c>
      <c r="D201" s="248" t="s">
        <v>193</v>
      </c>
      <c r="E201" s="249" t="s">
        <v>1505</v>
      </c>
      <c r="F201" s="250" t="s">
        <v>1506</v>
      </c>
      <c r="G201" s="251" t="s">
        <v>196</v>
      </c>
      <c r="H201" s="252">
        <v>1</v>
      </c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233</v>
      </c>
      <c r="AT201" s="260" t="s">
        <v>193</v>
      </c>
      <c r="AU201" s="260" t="s">
        <v>84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233</v>
      </c>
      <c r="BM201" s="260" t="s">
        <v>330</v>
      </c>
    </row>
    <row r="202" s="2" customFormat="1" ht="21.75" customHeight="1">
      <c r="A202" s="37"/>
      <c r="B202" s="38"/>
      <c r="C202" s="248" t="s">
        <v>275</v>
      </c>
      <c r="D202" s="248" t="s">
        <v>193</v>
      </c>
      <c r="E202" s="249" t="s">
        <v>324</v>
      </c>
      <c r="F202" s="250" t="s">
        <v>325</v>
      </c>
      <c r="G202" s="251" t="s">
        <v>267</v>
      </c>
      <c r="H202" s="252">
        <v>8</v>
      </c>
      <c r="I202" s="253"/>
      <c r="J202" s="254">
        <f>ROUND(I202*H202,2)</f>
        <v>0</v>
      </c>
      <c r="K202" s="255"/>
      <c r="L202" s="40"/>
      <c r="M202" s="256" t="s">
        <v>1</v>
      </c>
      <c r="N202" s="257" t="s">
        <v>40</v>
      </c>
      <c r="O202" s="90"/>
      <c r="P202" s="258">
        <f>O202*H202</f>
        <v>0</v>
      </c>
      <c r="Q202" s="258">
        <v>0</v>
      </c>
      <c r="R202" s="258">
        <f>Q202*H202</f>
        <v>0</v>
      </c>
      <c r="S202" s="258">
        <v>0</v>
      </c>
      <c r="T202" s="25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0" t="s">
        <v>233</v>
      </c>
      <c r="AT202" s="260" t="s">
        <v>193</v>
      </c>
      <c r="AU202" s="260" t="s">
        <v>84</v>
      </c>
      <c r="AY202" s="14" t="s">
        <v>190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4" t="s">
        <v>82</v>
      </c>
      <c r="BK202" s="150">
        <f>ROUND(I202*H202,2)</f>
        <v>0</v>
      </c>
      <c r="BL202" s="14" t="s">
        <v>233</v>
      </c>
      <c r="BM202" s="260" t="s">
        <v>333</v>
      </c>
    </row>
    <row r="203" s="2" customFormat="1" ht="24.15" customHeight="1">
      <c r="A203" s="37"/>
      <c r="B203" s="38"/>
      <c r="C203" s="248" t="s">
        <v>336</v>
      </c>
      <c r="D203" s="248" t="s">
        <v>193</v>
      </c>
      <c r="E203" s="249" t="s">
        <v>328</v>
      </c>
      <c r="F203" s="250" t="s">
        <v>329</v>
      </c>
      <c r="G203" s="251" t="s">
        <v>309</v>
      </c>
      <c r="H203" s="272"/>
      <c r="I203" s="253"/>
      <c r="J203" s="254">
        <f>ROUND(I203*H203,2)</f>
        <v>0</v>
      </c>
      <c r="K203" s="255"/>
      <c r="L203" s="40"/>
      <c r="M203" s="256" t="s">
        <v>1</v>
      </c>
      <c r="N203" s="257" t="s">
        <v>40</v>
      </c>
      <c r="O203" s="90"/>
      <c r="P203" s="258">
        <f>O203*H203</f>
        <v>0</v>
      </c>
      <c r="Q203" s="258">
        <v>0</v>
      </c>
      <c r="R203" s="258">
        <f>Q203*H203</f>
        <v>0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233</v>
      </c>
      <c r="AT203" s="260" t="s">
        <v>193</v>
      </c>
      <c r="AU203" s="260" t="s">
        <v>84</v>
      </c>
      <c r="AY203" s="14" t="s">
        <v>190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4" t="s">
        <v>82</v>
      </c>
      <c r="BK203" s="150">
        <f>ROUND(I203*H203,2)</f>
        <v>0</v>
      </c>
      <c r="BL203" s="14" t="s">
        <v>233</v>
      </c>
      <c r="BM203" s="260" t="s">
        <v>339</v>
      </c>
    </row>
    <row r="204" s="2" customFormat="1" ht="24.15" customHeight="1">
      <c r="A204" s="37"/>
      <c r="B204" s="38"/>
      <c r="C204" s="248" t="s">
        <v>278</v>
      </c>
      <c r="D204" s="248" t="s">
        <v>193</v>
      </c>
      <c r="E204" s="249" t="s">
        <v>331</v>
      </c>
      <c r="F204" s="250" t="s">
        <v>332</v>
      </c>
      <c r="G204" s="251" t="s">
        <v>309</v>
      </c>
      <c r="H204" s="272"/>
      <c r="I204" s="253"/>
      <c r="J204" s="254">
        <f>ROUND(I204*H204,2)</f>
        <v>0</v>
      </c>
      <c r="K204" s="255"/>
      <c r="L204" s="40"/>
      <c r="M204" s="256" t="s">
        <v>1</v>
      </c>
      <c r="N204" s="257" t="s">
        <v>40</v>
      </c>
      <c r="O204" s="90"/>
      <c r="P204" s="258">
        <f>O204*H204</f>
        <v>0</v>
      </c>
      <c r="Q204" s="258">
        <v>0</v>
      </c>
      <c r="R204" s="258">
        <f>Q204*H204</f>
        <v>0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233</v>
      </c>
      <c r="AT204" s="260" t="s">
        <v>193</v>
      </c>
      <c r="AU204" s="260" t="s">
        <v>84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233</v>
      </c>
      <c r="BM204" s="260" t="s">
        <v>342</v>
      </c>
    </row>
    <row r="205" s="12" customFormat="1" ht="22.8" customHeight="1">
      <c r="A205" s="12"/>
      <c r="B205" s="232"/>
      <c r="C205" s="233"/>
      <c r="D205" s="234" t="s">
        <v>74</v>
      </c>
      <c r="E205" s="246" t="s">
        <v>334</v>
      </c>
      <c r="F205" s="246" t="s">
        <v>335</v>
      </c>
      <c r="G205" s="233"/>
      <c r="H205" s="233"/>
      <c r="I205" s="236"/>
      <c r="J205" s="247">
        <f>BK205</f>
        <v>0</v>
      </c>
      <c r="K205" s="233"/>
      <c r="L205" s="238"/>
      <c r="M205" s="239"/>
      <c r="N205" s="240"/>
      <c r="O205" s="240"/>
      <c r="P205" s="241">
        <f>SUM(P206:P246)</f>
        <v>0</v>
      </c>
      <c r="Q205" s="240"/>
      <c r="R205" s="241">
        <f>SUM(R206:R246)</f>
        <v>0</v>
      </c>
      <c r="S205" s="240"/>
      <c r="T205" s="242">
        <f>SUM(T206:T246)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3" t="s">
        <v>84</v>
      </c>
      <c r="AT205" s="244" t="s">
        <v>74</v>
      </c>
      <c r="AU205" s="244" t="s">
        <v>82</v>
      </c>
      <c r="AY205" s="243" t="s">
        <v>190</v>
      </c>
      <c r="BK205" s="245">
        <f>SUM(BK206:BK246)</f>
        <v>0</v>
      </c>
    </row>
    <row r="206" s="2" customFormat="1" ht="21.75" customHeight="1">
      <c r="A206" s="37"/>
      <c r="B206" s="38"/>
      <c r="C206" s="248" t="s">
        <v>343</v>
      </c>
      <c r="D206" s="248" t="s">
        <v>193</v>
      </c>
      <c r="E206" s="249" t="s">
        <v>337</v>
      </c>
      <c r="F206" s="250" t="s">
        <v>338</v>
      </c>
      <c r="G206" s="251" t="s">
        <v>196</v>
      </c>
      <c r="H206" s="252">
        <v>23</v>
      </c>
      <c r="I206" s="253"/>
      <c r="J206" s="254">
        <f>ROUND(I206*H206,2)</f>
        <v>0</v>
      </c>
      <c r="K206" s="255"/>
      <c r="L206" s="40"/>
      <c r="M206" s="256" t="s">
        <v>1</v>
      </c>
      <c r="N206" s="257" t="s">
        <v>40</v>
      </c>
      <c r="O206" s="90"/>
      <c r="P206" s="258">
        <f>O206*H206</f>
        <v>0</v>
      </c>
      <c r="Q206" s="258">
        <v>0</v>
      </c>
      <c r="R206" s="258">
        <f>Q206*H206</f>
        <v>0</v>
      </c>
      <c r="S206" s="258">
        <v>0</v>
      </c>
      <c r="T206" s="25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0" t="s">
        <v>233</v>
      </c>
      <c r="AT206" s="260" t="s">
        <v>193</v>
      </c>
      <c r="AU206" s="260" t="s">
        <v>84</v>
      </c>
      <c r="AY206" s="14" t="s">
        <v>190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4" t="s">
        <v>82</v>
      </c>
      <c r="BK206" s="150">
        <f>ROUND(I206*H206,2)</f>
        <v>0</v>
      </c>
      <c r="BL206" s="14" t="s">
        <v>233</v>
      </c>
      <c r="BM206" s="260" t="s">
        <v>346</v>
      </c>
    </row>
    <row r="207" s="2" customFormat="1" ht="24.15" customHeight="1">
      <c r="A207" s="37"/>
      <c r="B207" s="38"/>
      <c r="C207" s="248" t="s">
        <v>281</v>
      </c>
      <c r="D207" s="248" t="s">
        <v>193</v>
      </c>
      <c r="E207" s="249" t="s">
        <v>340</v>
      </c>
      <c r="F207" s="250" t="s">
        <v>341</v>
      </c>
      <c r="G207" s="251" t="s">
        <v>196</v>
      </c>
      <c r="H207" s="252">
        <v>15</v>
      </c>
      <c r="I207" s="253"/>
      <c r="J207" s="254">
        <f>ROUND(I207*H207,2)</f>
        <v>0</v>
      </c>
      <c r="K207" s="255"/>
      <c r="L207" s="40"/>
      <c r="M207" s="256" t="s">
        <v>1</v>
      </c>
      <c r="N207" s="257" t="s">
        <v>40</v>
      </c>
      <c r="O207" s="90"/>
      <c r="P207" s="258">
        <f>O207*H207</f>
        <v>0</v>
      </c>
      <c r="Q207" s="258">
        <v>0</v>
      </c>
      <c r="R207" s="258">
        <f>Q207*H207</f>
        <v>0</v>
      </c>
      <c r="S207" s="258">
        <v>0</v>
      </c>
      <c r="T207" s="25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0" t="s">
        <v>233</v>
      </c>
      <c r="AT207" s="260" t="s">
        <v>193</v>
      </c>
      <c r="AU207" s="260" t="s">
        <v>84</v>
      </c>
      <c r="AY207" s="14" t="s">
        <v>190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4" t="s">
        <v>82</v>
      </c>
      <c r="BK207" s="150">
        <f>ROUND(I207*H207,2)</f>
        <v>0</v>
      </c>
      <c r="BL207" s="14" t="s">
        <v>233</v>
      </c>
      <c r="BM207" s="260" t="s">
        <v>349</v>
      </c>
    </row>
    <row r="208" s="2" customFormat="1" ht="21.75" customHeight="1">
      <c r="A208" s="37"/>
      <c r="B208" s="38"/>
      <c r="C208" s="248" t="s">
        <v>350</v>
      </c>
      <c r="D208" s="248" t="s">
        <v>193</v>
      </c>
      <c r="E208" s="249" t="s">
        <v>1507</v>
      </c>
      <c r="F208" s="250" t="s">
        <v>1508</v>
      </c>
      <c r="G208" s="251" t="s">
        <v>196</v>
      </c>
      <c r="H208" s="252">
        <v>1</v>
      </c>
      <c r="I208" s="253"/>
      <c r="J208" s="254">
        <f>ROUND(I208*H208,2)</f>
        <v>0</v>
      </c>
      <c r="K208" s="255"/>
      <c r="L208" s="40"/>
      <c r="M208" s="256" t="s">
        <v>1</v>
      </c>
      <c r="N208" s="257" t="s">
        <v>40</v>
      </c>
      <c r="O208" s="90"/>
      <c r="P208" s="258">
        <f>O208*H208</f>
        <v>0</v>
      </c>
      <c r="Q208" s="258">
        <v>0</v>
      </c>
      <c r="R208" s="258">
        <f>Q208*H208</f>
        <v>0</v>
      </c>
      <c r="S208" s="258">
        <v>0</v>
      </c>
      <c r="T208" s="25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0" t="s">
        <v>233</v>
      </c>
      <c r="AT208" s="260" t="s">
        <v>193</v>
      </c>
      <c r="AU208" s="260" t="s">
        <v>84</v>
      </c>
      <c r="AY208" s="14" t="s">
        <v>190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4" t="s">
        <v>82</v>
      </c>
      <c r="BK208" s="150">
        <f>ROUND(I208*H208,2)</f>
        <v>0</v>
      </c>
      <c r="BL208" s="14" t="s">
        <v>233</v>
      </c>
      <c r="BM208" s="260" t="s">
        <v>353</v>
      </c>
    </row>
    <row r="209" s="2" customFormat="1" ht="16.5" customHeight="1">
      <c r="A209" s="37"/>
      <c r="B209" s="38"/>
      <c r="C209" s="248" t="s">
        <v>285</v>
      </c>
      <c r="D209" s="248" t="s">
        <v>193</v>
      </c>
      <c r="E209" s="249" t="s">
        <v>344</v>
      </c>
      <c r="F209" s="250" t="s">
        <v>345</v>
      </c>
      <c r="G209" s="251" t="s">
        <v>267</v>
      </c>
      <c r="H209" s="252">
        <v>4</v>
      </c>
      <c r="I209" s="253"/>
      <c r="J209" s="254">
        <f>ROUND(I209*H209,2)</f>
        <v>0</v>
      </c>
      <c r="K209" s="255"/>
      <c r="L209" s="40"/>
      <c r="M209" s="256" t="s">
        <v>1</v>
      </c>
      <c r="N209" s="257" t="s">
        <v>40</v>
      </c>
      <c r="O209" s="90"/>
      <c r="P209" s="258">
        <f>O209*H209</f>
        <v>0</v>
      </c>
      <c r="Q209" s="258">
        <v>0</v>
      </c>
      <c r="R209" s="258">
        <f>Q209*H209</f>
        <v>0</v>
      </c>
      <c r="S209" s="258">
        <v>0</v>
      </c>
      <c r="T209" s="25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0" t="s">
        <v>233</v>
      </c>
      <c r="AT209" s="260" t="s">
        <v>193</v>
      </c>
      <c r="AU209" s="260" t="s">
        <v>84</v>
      </c>
      <c r="AY209" s="14" t="s">
        <v>190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82</v>
      </c>
      <c r="BK209" s="150">
        <f>ROUND(I209*H209,2)</f>
        <v>0</v>
      </c>
      <c r="BL209" s="14" t="s">
        <v>233</v>
      </c>
      <c r="BM209" s="260" t="s">
        <v>356</v>
      </c>
    </row>
    <row r="210" s="2" customFormat="1" ht="24.15" customHeight="1">
      <c r="A210" s="37"/>
      <c r="B210" s="38"/>
      <c r="C210" s="248" t="s">
        <v>357</v>
      </c>
      <c r="D210" s="248" t="s">
        <v>193</v>
      </c>
      <c r="E210" s="249" t="s">
        <v>347</v>
      </c>
      <c r="F210" s="250" t="s">
        <v>348</v>
      </c>
      <c r="G210" s="251" t="s">
        <v>267</v>
      </c>
      <c r="H210" s="252">
        <v>55</v>
      </c>
      <c r="I210" s="253"/>
      <c r="J210" s="254">
        <f>ROUND(I210*H210,2)</f>
        <v>0</v>
      </c>
      <c r="K210" s="255"/>
      <c r="L210" s="40"/>
      <c r="M210" s="256" t="s">
        <v>1</v>
      </c>
      <c r="N210" s="257" t="s">
        <v>40</v>
      </c>
      <c r="O210" s="90"/>
      <c r="P210" s="258">
        <f>O210*H210</f>
        <v>0</v>
      </c>
      <c r="Q210" s="258">
        <v>0</v>
      </c>
      <c r="R210" s="258">
        <f>Q210*H210</f>
        <v>0</v>
      </c>
      <c r="S210" s="258">
        <v>0</v>
      </c>
      <c r="T210" s="25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0" t="s">
        <v>233</v>
      </c>
      <c r="AT210" s="260" t="s">
        <v>193</v>
      </c>
      <c r="AU210" s="260" t="s">
        <v>84</v>
      </c>
      <c r="AY210" s="14" t="s">
        <v>190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4" t="s">
        <v>82</v>
      </c>
      <c r="BK210" s="150">
        <f>ROUND(I210*H210,2)</f>
        <v>0</v>
      </c>
      <c r="BL210" s="14" t="s">
        <v>233</v>
      </c>
      <c r="BM210" s="260" t="s">
        <v>361</v>
      </c>
    </row>
    <row r="211" s="2" customFormat="1" ht="24.15" customHeight="1">
      <c r="A211" s="37"/>
      <c r="B211" s="38"/>
      <c r="C211" s="248" t="s">
        <v>288</v>
      </c>
      <c r="D211" s="248" t="s">
        <v>193</v>
      </c>
      <c r="E211" s="249" t="s">
        <v>1509</v>
      </c>
      <c r="F211" s="250" t="s">
        <v>1510</v>
      </c>
      <c r="G211" s="251" t="s">
        <v>267</v>
      </c>
      <c r="H211" s="252">
        <v>4</v>
      </c>
      <c r="I211" s="253"/>
      <c r="J211" s="254">
        <f>ROUND(I211*H211,2)</f>
        <v>0</v>
      </c>
      <c r="K211" s="255"/>
      <c r="L211" s="40"/>
      <c r="M211" s="256" t="s">
        <v>1</v>
      </c>
      <c r="N211" s="257" t="s">
        <v>40</v>
      </c>
      <c r="O211" s="90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0" t="s">
        <v>233</v>
      </c>
      <c r="AT211" s="260" t="s">
        <v>193</v>
      </c>
      <c r="AU211" s="260" t="s">
        <v>84</v>
      </c>
      <c r="AY211" s="14" t="s">
        <v>190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82</v>
      </c>
      <c r="BK211" s="150">
        <f>ROUND(I211*H211,2)</f>
        <v>0</v>
      </c>
      <c r="BL211" s="14" t="s">
        <v>233</v>
      </c>
      <c r="BM211" s="260" t="s">
        <v>364</v>
      </c>
    </row>
    <row r="212" s="2" customFormat="1" ht="24.15" customHeight="1">
      <c r="A212" s="37"/>
      <c r="B212" s="38"/>
      <c r="C212" s="248" t="s">
        <v>365</v>
      </c>
      <c r="D212" s="248" t="s">
        <v>193</v>
      </c>
      <c r="E212" s="249" t="s">
        <v>1511</v>
      </c>
      <c r="F212" s="250" t="s">
        <v>1512</v>
      </c>
      <c r="G212" s="251" t="s">
        <v>267</v>
      </c>
      <c r="H212" s="252">
        <v>22</v>
      </c>
      <c r="I212" s="253"/>
      <c r="J212" s="254">
        <f>ROUND(I212*H212,2)</f>
        <v>0</v>
      </c>
      <c r="K212" s="255"/>
      <c r="L212" s="40"/>
      <c r="M212" s="256" t="s">
        <v>1</v>
      </c>
      <c r="N212" s="257" t="s">
        <v>40</v>
      </c>
      <c r="O212" s="90"/>
      <c r="P212" s="258">
        <f>O212*H212</f>
        <v>0</v>
      </c>
      <c r="Q212" s="258">
        <v>0</v>
      </c>
      <c r="R212" s="258">
        <f>Q212*H212</f>
        <v>0</v>
      </c>
      <c r="S212" s="258">
        <v>0</v>
      </c>
      <c r="T212" s="25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0" t="s">
        <v>233</v>
      </c>
      <c r="AT212" s="260" t="s">
        <v>193</v>
      </c>
      <c r="AU212" s="260" t="s">
        <v>84</v>
      </c>
      <c r="AY212" s="14" t="s">
        <v>190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82</v>
      </c>
      <c r="BK212" s="150">
        <f>ROUND(I212*H212,2)</f>
        <v>0</v>
      </c>
      <c r="BL212" s="14" t="s">
        <v>233</v>
      </c>
      <c r="BM212" s="260" t="s">
        <v>368</v>
      </c>
    </row>
    <row r="213" s="2" customFormat="1" ht="24.15" customHeight="1">
      <c r="A213" s="37"/>
      <c r="B213" s="38"/>
      <c r="C213" s="248" t="s">
        <v>292</v>
      </c>
      <c r="D213" s="248" t="s">
        <v>193</v>
      </c>
      <c r="E213" s="249" t="s">
        <v>1513</v>
      </c>
      <c r="F213" s="250" t="s">
        <v>1514</v>
      </c>
      <c r="G213" s="251" t="s">
        <v>267</v>
      </c>
      <c r="H213" s="252">
        <v>2</v>
      </c>
      <c r="I213" s="253"/>
      <c r="J213" s="254">
        <f>ROUND(I213*H213,2)</f>
        <v>0</v>
      </c>
      <c r="K213" s="255"/>
      <c r="L213" s="40"/>
      <c r="M213" s="256" t="s">
        <v>1</v>
      </c>
      <c r="N213" s="257" t="s">
        <v>40</v>
      </c>
      <c r="O213" s="90"/>
      <c r="P213" s="258">
        <f>O213*H213</f>
        <v>0</v>
      </c>
      <c r="Q213" s="258">
        <v>0</v>
      </c>
      <c r="R213" s="258">
        <f>Q213*H213</f>
        <v>0</v>
      </c>
      <c r="S213" s="258">
        <v>0</v>
      </c>
      <c r="T213" s="25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0" t="s">
        <v>233</v>
      </c>
      <c r="AT213" s="260" t="s">
        <v>193</v>
      </c>
      <c r="AU213" s="260" t="s">
        <v>84</v>
      </c>
      <c r="AY213" s="14" t="s">
        <v>190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4" t="s">
        <v>82</v>
      </c>
      <c r="BK213" s="150">
        <f>ROUND(I213*H213,2)</f>
        <v>0</v>
      </c>
      <c r="BL213" s="14" t="s">
        <v>233</v>
      </c>
      <c r="BM213" s="260" t="s">
        <v>371</v>
      </c>
    </row>
    <row r="214" s="2" customFormat="1" ht="24.15" customHeight="1">
      <c r="A214" s="37"/>
      <c r="B214" s="38"/>
      <c r="C214" s="248" t="s">
        <v>372</v>
      </c>
      <c r="D214" s="248" t="s">
        <v>193</v>
      </c>
      <c r="E214" s="249" t="s">
        <v>351</v>
      </c>
      <c r="F214" s="250" t="s">
        <v>352</v>
      </c>
      <c r="G214" s="251" t="s">
        <v>267</v>
      </c>
      <c r="H214" s="252">
        <v>16</v>
      </c>
      <c r="I214" s="253"/>
      <c r="J214" s="254">
        <f>ROUND(I214*H214,2)</f>
        <v>0</v>
      </c>
      <c r="K214" s="255"/>
      <c r="L214" s="40"/>
      <c r="M214" s="256" t="s">
        <v>1</v>
      </c>
      <c r="N214" s="257" t="s">
        <v>40</v>
      </c>
      <c r="O214" s="90"/>
      <c r="P214" s="258">
        <f>O214*H214</f>
        <v>0</v>
      </c>
      <c r="Q214" s="258">
        <v>0</v>
      </c>
      <c r="R214" s="258">
        <f>Q214*H214</f>
        <v>0</v>
      </c>
      <c r="S214" s="258">
        <v>0</v>
      </c>
      <c r="T214" s="25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0" t="s">
        <v>233</v>
      </c>
      <c r="AT214" s="260" t="s">
        <v>193</v>
      </c>
      <c r="AU214" s="260" t="s">
        <v>84</v>
      </c>
      <c r="AY214" s="14" t="s">
        <v>190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82</v>
      </c>
      <c r="BK214" s="150">
        <f>ROUND(I214*H214,2)</f>
        <v>0</v>
      </c>
      <c r="BL214" s="14" t="s">
        <v>233</v>
      </c>
      <c r="BM214" s="260" t="s">
        <v>375</v>
      </c>
    </row>
    <row r="215" s="2" customFormat="1" ht="24.15" customHeight="1">
      <c r="A215" s="37"/>
      <c r="B215" s="38"/>
      <c r="C215" s="248" t="s">
        <v>295</v>
      </c>
      <c r="D215" s="248" t="s">
        <v>193</v>
      </c>
      <c r="E215" s="249" t="s">
        <v>354</v>
      </c>
      <c r="F215" s="250" t="s">
        <v>355</v>
      </c>
      <c r="G215" s="251" t="s">
        <v>267</v>
      </c>
      <c r="H215" s="252">
        <v>15</v>
      </c>
      <c r="I215" s="253"/>
      <c r="J215" s="254">
        <f>ROUND(I215*H215,2)</f>
        <v>0</v>
      </c>
      <c r="K215" s="255"/>
      <c r="L215" s="40"/>
      <c r="M215" s="256" t="s">
        <v>1</v>
      </c>
      <c r="N215" s="257" t="s">
        <v>40</v>
      </c>
      <c r="O215" s="90"/>
      <c r="P215" s="258">
        <f>O215*H215</f>
        <v>0</v>
      </c>
      <c r="Q215" s="258">
        <v>0</v>
      </c>
      <c r="R215" s="258">
        <f>Q215*H215</f>
        <v>0</v>
      </c>
      <c r="S215" s="258">
        <v>0</v>
      </c>
      <c r="T215" s="25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0" t="s">
        <v>233</v>
      </c>
      <c r="AT215" s="260" t="s">
        <v>193</v>
      </c>
      <c r="AU215" s="260" t="s">
        <v>84</v>
      </c>
      <c r="AY215" s="14" t="s">
        <v>190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4" t="s">
        <v>82</v>
      </c>
      <c r="BK215" s="150">
        <f>ROUND(I215*H215,2)</f>
        <v>0</v>
      </c>
      <c r="BL215" s="14" t="s">
        <v>233</v>
      </c>
      <c r="BM215" s="260" t="s">
        <v>378</v>
      </c>
    </row>
    <row r="216" s="2" customFormat="1" ht="16.5" customHeight="1">
      <c r="A216" s="37"/>
      <c r="B216" s="38"/>
      <c r="C216" s="261" t="s">
        <v>379</v>
      </c>
      <c r="D216" s="261" t="s">
        <v>218</v>
      </c>
      <c r="E216" s="262" t="s">
        <v>358</v>
      </c>
      <c r="F216" s="263" t="s">
        <v>359</v>
      </c>
      <c r="G216" s="264" t="s">
        <v>360</v>
      </c>
      <c r="H216" s="265">
        <v>1</v>
      </c>
      <c r="I216" s="266"/>
      <c r="J216" s="267">
        <f>ROUND(I216*H216,2)</f>
        <v>0</v>
      </c>
      <c r="K216" s="268"/>
      <c r="L216" s="269"/>
      <c r="M216" s="270" t="s">
        <v>1</v>
      </c>
      <c r="N216" s="271" t="s">
        <v>40</v>
      </c>
      <c r="O216" s="90"/>
      <c r="P216" s="258">
        <f>O216*H216</f>
        <v>0</v>
      </c>
      <c r="Q216" s="258">
        <v>0</v>
      </c>
      <c r="R216" s="258">
        <f>Q216*H216</f>
        <v>0</v>
      </c>
      <c r="S216" s="258">
        <v>0</v>
      </c>
      <c r="T216" s="25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0" t="s">
        <v>268</v>
      </c>
      <c r="AT216" s="260" t="s">
        <v>218</v>
      </c>
      <c r="AU216" s="260" t="s">
        <v>84</v>
      </c>
      <c r="AY216" s="14" t="s">
        <v>190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4" t="s">
        <v>82</v>
      </c>
      <c r="BK216" s="150">
        <f>ROUND(I216*H216,2)</f>
        <v>0</v>
      </c>
      <c r="BL216" s="14" t="s">
        <v>233</v>
      </c>
      <c r="BM216" s="260" t="s">
        <v>382</v>
      </c>
    </row>
    <row r="217" s="2" customFormat="1" ht="24.15" customHeight="1">
      <c r="A217" s="37"/>
      <c r="B217" s="38"/>
      <c r="C217" s="248" t="s">
        <v>299</v>
      </c>
      <c r="D217" s="248" t="s">
        <v>193</v>
      </c>
      <c r="E217" s="249" t="s">
        <v>362</v>
      </c>
      <c r="F217" s="250" t="s">
        <v>363</v>
      </c>
      <c r="G217" s="251" t="s">
        <v>267</v>
      </c>
      <c r="H217" s="252">
        <v>40</v>
      </c>
      <c r="I217" s="253"/>
      <c r="J217" s="254">
        <f>ROUND(I217*H217,2)</f>
        <v>0</v>
      </c>
      <c r="K217" s="255"/>
      <c r="L217" s="40"/>
      <c r="M217" s="256" t="s">
        <v>1</v>
      </c>
      <c r="N217" s="257" t="s">
        <v>40</v>
      </c>
      <c r="O217" s="90"/>
      <c r="P217" s="258">
        <f>O217*H217</f>
        <v>0</v>
      </c>
      <c r="Q217" s="258">
        <v>0</v>
      </c>
      <c r="R217" s="258">
        <f>Q217*H217</f>
        <v>0</v>
      </c>
      <c r="S217" s="258">
        <v>0</v>
      </c>
      <c r="T217" s="25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0" t="s">
        <v>233</v>
      </c>
      <c r="AT217" s="260" t="s">
        <v>193</v>
      </c>
      <c r="AU217" s="260" t="s">
        <v>84</v>
      </c>
      <c r="AY217" s="14" t="s">
        <v>190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4" t="s">
        <v>82</v>
      </c>
      <c r="BK217" s="150">
        <f>ROUND(I217*H217,2)</f>
        <v>0</v>
      </c>
      <c r="BL217" s="14" t="s">
        <v>233</v>
      </c>
      <c r="BM217" s="260" t="s">
        <v>385</v>
      </c>
    </row>
    <row r="218" s="2" customFormat="1" ht="37.8" customHeight="1">
      <c r="A218" s="37"/>
      <c r="B218" s="38"/>
      <c r="C218" s="248" t="s">
        <v>386</v>
      </c>
      <c r="D218" s="248" t="s">
        <v>193</v>
      </c>
      <c r="E218" s="249" t="s">
        <v>369</v>
      </c>
      <c r="F218" s="250" t="s">
        <v>370</v>
      </c>
      <c r="G218" s="251" t="s">
        <v>267</v>
      </c>
      <c r="H218" s="252">
        <v>37</v>
      </c>
      <c r="I218" s="253"/>
      <c r="J218" s="254">
        <f>ROUND(I218*H218,2)</f>
        <v>0</v>
      </c>
      <c r="K218" s="255"/>
      <c r="L218" s="40"/>
      <c r="M218" s="256" t="s">
        <v>1</v>
      </c>
      <c r="N218" s="257" t="s">
        <v>40</v>
      </c>
      <c r="O218" s="90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0" t="s">
        <v>233</v>
      </c>
      <c r="AT218" s="260" t="s">
        <v>193</v>
      </c>
      <c r="AU218" s="260" t="s">
        <v>84</v>
      </c>
      <c r="AY218" s="14" t="s">
        <v>190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4" t="s">
        <v>82</v>
      </c>
      <c r="BK218" s="150">
        <f>ROUND(I218*H218,2)</f>
        <v>0</v>
      </c>
      <c r="BL218" s="14" t="s">
        <v>233</v>
      </c>
      <c r="BM218" s="260" t="s">
        <v>389</v>
      </c>
    </row>
    <row r="219" s="2" customFormat="1" ht="37.8" customHeight="1">
      <c r="A219" s="37"/>
      <c r="B219" s="38"/>
      <c r="C219" s="248" t="s">
        <v>302</v>
      </c>
      <c r="D219" s="248" t="s">
        <v>193</v>
      </c>
      <c r="E219" s="249" t="s">
        <v>1515</v>
      </c>
      <c r="F219" s="250" t="s">
        <v>1516</v>
      </c>
      <c r="G219" s="251" t="s">
        <v>267</v>
      </c>
      <c r="H219" s="252">
        <v>2</v>
      </c>
      <c r="I219" s="253"/>
      <c r="J219" s="254">
        <f>ROUND(I219*H219,2)</f>
        <v>0</v>
      </c>
      <c r="K219" s="255"/>
      <c r="L219" s="40"/>
      <c r="M219" s="256" t="s">
        <v>1</v>
      </c>
      <c r="N219" s="257" t="s">
        <v>40</v>
      </c>
      <c r="O219" s="90"/>
      <c r="P219" s="258">
        <f>O219*H219</f>
        <v>0</v>
      </c>
      <c r="Q219" s="258">
        <v>0</v>
      </c>
      <c r="R219" s="258">
        <f>Q219*H219</f>
        <v>0</v>
      </c>
      <c r="S219" s="258">
        <v>0</v>
      </c>
      <c r="T219" s="25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0" t="s">
        <v>233</v>
      </c>
      <c r="AT219" s="260" t="s">
        <v>193</v>
      </c>
      <c r="AU219" s="260" t="s">
        <v>84</v>
      </c>
      <c r="AY219" s="14" t="s">
        <v>190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4" t="s">
        <v>82</v>
      </c>
      <c r="BK219" s="150">
        <f>ROUND(I219*H219,2)</f>
        <v>0</v>
      </c>
      <c r="BL219" s="14" t="s">
        <v>233</v>
      </c>
      <c r="BM219" s="260" t="s">
        <v>392</v>
      </c>
    </row>
    <row r="220" s="2" customFormat="1" ht="24.15" customHeight="1">
      <c r="A220" s="37"/>
      <c r="B220" s="38"/>
      <c r="C220" s="248" t="s">
        <v>393</v>
      </c>
      <c r="D220" s="248" t="s">
        <v>193</v>
      </c>
      <c r="E220" s="249" t="s">
        <v>373</v>
      </c>
      <c r="F220" s="250" t="s">
        <v>374</v>
      </c>
      <c r="G220" s="251" t="s">
        <v>196</v>
      </c>
      <c r="H220" s="252">
        <v>5</v>
      </c>
      <c r="I220" s="253"/>
      <c r="J220" s="254">
        <f>ROUND(I220*H220,2)</f>
        <v>0</v>
      </c>
      <c r="K220" s="255"/>
      <c r="L220" s="40"/>
      <c r="M220" s="256" t="s">
        <v>1</v>
      </c>
      <c r="N220" s="257" t="s">
        <v>40</v>
      </c>
      <c r="O220" s="90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0" t="s">
        <v>233</v>
      </c>
      <c r="AT220" s="260" t="s">
        <v>193</v>
      </c>
      <c r="AU220" s="260" t="s">
        <v>84</v>
      </c>
      <c r="AY220" s="14" t="s">
        <v>190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4" t="s">
        <v>82</v>
      </c>
      <c r="BK220" s="150">
        <f>ROUND(I220*H220,2)</f>
        <v>0</v>
      </c>
      <c r="BL220" s="14" t="s">
        <v>233</v>
      </c>
      <c r="BM220" s="260" t="s">
        <v>396</v>
      </c>
    </row>
    <row r="221" s="2" customFormat="1" ht="24.15" customHeight="1">
      <c r="A221" s="37"/>
      <c r="B221" s="38"/>
      <c r="C221" s="248" t="s">
        <v>306</v>
      </c>
      <c r="D221" s="248" t="s">
        <v>193</v>
      </c>
      <c r="E221" s="249" t="s">
        <v>376</v>
      </c>
      <c r="F221" s="250" t="s">
        <v>377</v>
      </c>
      <c r="G221" s="251" t="s">
        <v>196</v>
      </c>
      <c r="H221" s="252">
        <v>3</v>
      </c>
      <c r="I221" s="253"/>
      <c r="J221" s="254">
        <f>ROUND(I221*H221,2)</f>
        <v>0</v>
      </c>
      <c r="K221" s="255"/>
      <c r="L221" s="40"/>
      <c r="M221" s="256" t="s">
        <v>1</v>
      </c>
      <c r="N221" s="257" t="s">
        <v>40</v>
      </c>
      <c r="O221" s="90"/>
      <c r="P221" s="258">
        <f>O221*H221</f>
        <v>0</v>
      </c>
      <c r="Q221" s="258">
        <v>0</v>
      </c>
      <c r="R221" s="258">
        <f>Q221*H221</f>
        <v>0</v>
      </c>
      <c r="S221" s="258">
        <v>0</v>
      </c>
      <c r="T221" s="25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0" t="s">
        <v>233</v>
      </c>
      <c r="AT221" s="260" t="s">
        <v>193</v>
      </c>
      <c r="AU221" s="260" t="s">
        <v>84</v>
      </c>
      <c r="AY221" s="14" t="s">
        <v>190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4" t="s">
        <v>82</v>
      </c>
      <c r="BK221" s="150">
        <f>ROUND(I221*H221,2)</f>
        <v>0</v>
      </c>
      <c r="BL221" s="14" t="s">
        <v>233</v>
      </c>
      <c r="BM221" s="260" t="s">
        <v>399</v>
      </c>
    </row>
    <row r="222" s="2" customFormat="1" ht="24.15" customHeight="1">
      <c r="A222" s="37"/>
      <c r="B222" s="38"/>
      <c r="C222" s="248" t="s">
        <v>400</v>
      </c>
      <c r="D222" s="248" t="s">
        <v>193</v>
      </c>
      <c r="E222" s="249" t="s">
        <v>380</v>
      </c>
      <c r="F222" s="250" t="s">
        <v>381</v>
      </c>
      <c r="G222" s="251" t="s">
        <v>196</v>
      </c>
      <c r="H222" s="252">
        <v>2</v>
      </c>
      <c r="I222" s="253"/>
      <c r="J222" s="254">
        <f>ROUND(I222*H222,2)</f>
        <v>0</v>
      </c>
      <c r="K222" s="255"/>
      <c r="L222" s="40"/>
      <c r="M222" s="256" t="s">
        <v>1</v>
      </c>
      <c r="N222" s="257" t="s">
        <v>40</v>
      </c>
      <c r="O222" s="90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0" t="s">
        <v>233</v>
      </c>
      <c r="AT222" s="260" t="s">
        <v>193</v>
      </c>
      <c r="AU222" s="260" t="s">
        <v>84</v>
      </c>
      <c r="AY222" s="14" t="s">
        <v>190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4" t="s">
        <v>82</v>
      </c>
      <c r="BK222" s="150">
        <f>ROUND(I222*H222,2)</f>
        <v>0</v>
      </c>
      <c r="BL222" s="14" t="s">
        <v>233</v>
      </c>
      <c r="BM222" s="260" t="s">
        <v>403</v>
      </c>
    </row>
    <row r="223" s="2" customFormat="1" ht="24.15" customHeight="1">
      <c r="A223" s="37"/>
      <c r="B223" s="38"/>
      <c r="C223" s="248" t="s">
        <v>310</v>
      </c>
      <c r="D223" s="248" t="s">
        <v>193</v>
      </c>
      <c r="E223" s="249" t="s">
        <v>1517</v>
      </c>
      <c r="F223" s="250" t="s">
        <v>1518</v>
      </c>
      <c r="G223" s="251" t="s">
        <v>196</v>
      </c>
      <c r="H223" s="252">
        <v>2</v>
      </c>
      <c r="I223" s="253"/>
      <c r="J223" s="254">
        <f>ROUND(I223*H223,2)</f>
        <v>0</v>
      </c>
      <c r="K223" s="255"/>
      <c r="L223" s="40"/>
      <c r="M223" s="256" t="s">
        <v>1</v>
      </c>
      <c r="N223" s="257" t="s">
        <v>40</v>
      </c>
      <c r="O223" s="90"/>
      <c r="P223" s="258">
        <f>O223*H223</f>
        <v>0</v>
      </c>
      <c r="Q223" s="258">
        <v>0</v>
      </c>
      <c r="R223" s="258">
        <f>Q223*H223</f>
        <v>0</v>
      </c>
      <c r="S223" s="258">
        <v>0</v>
      </c>
      <c r="T223" s="25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0" t="s">
        <v>233</v>
      </c>
      <c r="AT223" s="260" t="s">
        <v>193</v>
      </c>
      <c r="AU223" s="260" t="s">
        <v>84</v>
      </c>
      <c r="AY223" s="14" t="s">
        <v>190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4" t="s">
        <v>82</v>
      </c>
      <c r="BK223" s="150">
        <f>ROUND(I223*H223,2)</f>
        <v>0</v>
      </c>
      <c r="BL223" s="14" t="s">
        <v>233</v>
      </c>
      <c r="BM223" s="260" t="s">
        <v>406</v>
      </c>
    </row>
    <row r="224" s="2" customFormat="1" ht="24.15" customHeight="1">
      <c r="A224" s="37"/>
      <c r="B224" s="38"/>
      <c r="C224" s="248" t="s">
        <v>407</v>
      </c>
      <c r="D224" s="248" t="s">
        <v>193</v>
      </c>
      <c r="E224" s="249" t="s">
        <v>383</v>
      </c>
      <c r="F224" s="250" t="s">
        <v>384</v>
      </c>
      <c r="G224" s="251" t="s">
        <v>196</v>
      </c>
      <c r="H224" s="252">
        <v>1</v>
      </c>
      <c r="I224" s="253"/>
      <c r="J224" s="254">
        <f>ROUND(I224*H224,2)</f>
        <v>0</v>
      </c>
      <c r="K224" s="255"/>
      <c r="L224" s="40"/>
      <c r="M224" s="256" t="s">
        <v>1</v>
      </c>
      <c r="N224" s="257" t="s">
        <v>40</v>
      </c>
      <c r="O224" s="90"/>
      <c r="P224" s="258">
        <f>O224*H224</f>
        <v>0</v>
      </c>
      <c r="Q224" s="258">
        <v>0</v>
      </c>
      <c r="R224" s="258">
        <f>Q224*H224</f>
        <v>0</v>
      </c>
      <c r="S224" s="258">
        <v>0</v>
      </c>
      <c r="T224" s="25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0" t="s">
        <v>233</v>
      </c>
      <c r="AT224" s="260" t="s">
        <v>193</v>
      </c>
      <c r="AU224" s="260" t="s">
        <v>84</v>
      </c>
      <c r="AY224" s="14" t="s">
        <v>190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4" t="s">
        <v>82</v>
      </c>
      <c r="BK224" s="150">
        <f>ROUND(I224*H224,2)</f>
        <v>0</v>
      </c>
      <c r="BL224" s="14" t="s">
        <v>233</v>
      </c>
      <c r="BM224" s="260" t="s">
        <v>410</v>
      </c>
    </row>
    <row r="225" s="2" customFormat="1" ht="21.75" customHeight="1">
      <c r="A225" s="37"/>
      <c r="B225" s="38"/>
      <c r="C225" s="248" t="s">
        <v>314</v>
      </c>
      <c r="D225" s="248" t="s">
        <v>193</v>
      </c>
      <c r="E225" s="249" t="s">
        <v>390</v>
      </c>
      <c r="F225" s="250" t="s">
        <v>391</v>
      </c>
      <c r="G225" s="251" t="s">
        <v>196</v>
      </c>
      <c r="H225" s="252">
        <v>1</v>
      </c>
      <c r="I225" s="253"/>
      <c r="J225" s="254">
        <f>ROUND(I225*H225,2)</f>
        <v>0</v>
      </c>
      <c r="K225" s="255"/>
      <c r="L225" s="40"/>
      <c r="M225" s="256" t="s">
        <v>1</v>
      </c>
      <c r="N225" s="257" t="s">
        <v>40</v>
      </c>
      <c r="O225" s="90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0" t="s">
        <v>233</v>
      </c>
      <c r="AT225" s="260" t="s">
        <v>193</v>
      </c>
      <c r="AU225" s="260" t="s">
        <v>84</v>
      </c>
      <c r="AY225" s="14" t="s">
        <v>190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4" t="s">
        <v>82</v>
      </c>
      <c r="BK225" s="150">
        <f>ROUND(I225*H225,2)</f>
        <v>0</v>
      </c>
      <c r="BL225" s="14" t="s">
        <v>233</v>
      </c>
      <c r="BM225" s="260" t="s">
        <v>413</v>
      </c>
    </row>
    <row r="226" s="2" customFormat="1" ht="24.15" customHeight="1">
      <c r="A226" s="37"/>
      <c r="B226" s="38"/>
      <c r="C226" s="261" t="s">
        <v>414</v>
      </c>
      <c r="D226" s="261" t="s">
        <v>218</v>
      </c>
      <c r="E226" s="262" t="s">
        <v>394</v>
      </c>
      <c r="F226" s="263" t="s">
        <v>395</v>
      </c>
      <c r="G226" s="264" t="s">
        <v>196</v>
      </c>
      <c r="H226" s="265">
        <v>1</v>
      </c>
      <c r="I226" s="266"/>
      <c r="J226" s="267">
        <f>ROUND(I226*H226,2)</f>
        <v>0</v>
      </c>
      <c r="K226" s="268"/>
      <c r="L226" s="269"/>
      <c r="M226" s="270" t="s">
        <v>1</v>
      </c>
      <c r="N226" s="271" t="s">
        <v>40</v>
      </c>
      <c r="O226" s="90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0" t="s">
        <v>268</v>
      </c>
      <c r="AT226" s="260" t="s">
        <v>218</v>
      </c>
      <c r="AU226" s="260" t="s">
        <v>84</v>
      </c>
      <c r="AY226" s="14" t="s">
        <v>190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4" t="s">
        <v>82</v>
      </c>
      <c r="BK226" s="150">
        <f>ROUND(I226*H226,2)</f>
        <v>0</v>
      </c>
      <c r="BL226" s="14" t="s">
        <v>233</v>
      </c>
      <c r="BM226" s="260" t="s">
        <v>417</v>
      </c>
    </row>
    <row r="227" s="2" customFormat="1" ht="16.5" customHeight="1">
      <c r="A227" s="37"/>
      <c r="B227" s="38"/>
      <c r="C227" s="261" t="s">
        <v>319</v>
      </c>
      <c r="D227" s="261" t="s">
        <v>218</v>
      </c>
      <c r="E227" s="262" t="s">
        <v>397</v>
      </c>
      <c r="F227" s="263" t="s">
        <v>398</v>
      </c>
      <c r="G227" s="264" t="s">
        <v>196</v>
      </c>
      <c r="H227" s="265">
        <v>1</v>
      </c>
      <c r="I227" s="266"/>
      <c r="J227" s="267">
        <f>ROUND(I227*H227,2)</f>
        <v>0</v>
      </c>
      <c r="K227" s="268"/>
      <c r="L227" s="269"/>
      <c r="M227" s="270" t="s">
        <v>1</v>
      </c>
      <c r="N227" s="271" t="s">
        <v>40</v>
      </c>
      <c r="O227" s="90"/>
      <c r="P227" s="258">
        <f>O227*H227</f>
        <v>0</v>
      </c>
      <c r="Q227" s="258">
        <v>0</v>
      </c>
      <c r="R227" s="258">
        <f>Q227*H227</f>
        <v>0</v>
      </c>
      <c r="S227" s="258">
        <v>0</v>
      </c>
      <c r="T227" s="25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0" t="s">
        <v>268</v>
      </c>
      <c r="AT227" s="260" t="s">
        <v>218</v>
      </c>
      <c r="AU227" s="260" t="s">
        <v>84</v>
      </c>
      <c r="AY227" s="14" t="s">
        <v>190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82</v>
      </c>
      <c r="BK227" s="150">
        <f>ROUND(I227*H227,2)</f>
        <v>0</v>
      </c>
      <c r="BL227" s="14" t="s">
        <v>233</v>
      </c>
      <c r="BM227" s="260" t="s">
        <v>420</v>
      </c>
    </row>
    <row r="228" s="2" customFormat="1" ht="21.75" customHeight="1">
      <c r="A228" s="37"/>
      <c r="B228" s="38"/>
      <c r="C228" s="248" t="s">
        <v>421</v>
      </c>
      <c r="D228" s="248" t="s">
        <v>193</v>
      </c>
      <c r="E228" s="249" t="s">
        <v>1519</v>
      </c>
      <c r="F228" s="250" t="s">
        <v>1520</v>
      </c>
      <c r="G228" s="251" t="s">
        <v>196</v>
      </c>
      <c r="H228" s="252">
        <v>2</v>
      </c>
      <c r="I228" s="253"/>
      <c r="J228" s="254">
        <f>ROUND(I228*H228,2)</f>
        <v>0</v>
      </c>
      <c r="K228" s="255"/>
      <c r="L228" s="40"/>
      <c r="M228" s="256" t="s">
        <v>1</v>
      </c>
      <c r="N228" s="257" t="s">
        <v>40</v>
      </c>
      <c r="O228" s="90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0" t="s">
        <v>233</v>
      </c>
      <c r="AT228" s="260" t="s">
        <v>193</v>
      </c>
      <c r="AU228" s="260" t="s">
        <v>84</v>
      </c>
      <c r="AY228" s="14" t="s">
        <v>190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4" t="s">
        <v>82</v>
      </c>
      <c r="BK228" s="150">
        <f>ROUND(I228*H228,2)</f>
        <v>0</v>
      </c>
      <c r="BL228" s="14" t="s">
        <v>233</v>
      </c>
      <c r="BM228" s="260" t="s">
        <v>424</v>
      </c>
    </row>
    <row r="229" s="2" customFormat="1" ht="21.75" customHeight="1">
      <c r="A229" s="37"/>
      <c r="B229" s="38"/>
      <c r="C229" s="248" t="s">
        <v>323</v>
      </c>
      <c r="D229" s="248" t="s">
        <v>193</v>
      </c>
      <c r="E229" s="249" t="s">
        <v>401</v>
      </c>
      <c r="F229" s="250" t="s">
        <v>402</v>
      </c>
      <c r="G229" s="251" t="s">
        <v>196</v>
      </c>
      <c r="H229" s="252">
        <v>6</v>
      </c>
      <c r="I229" s="253"/>
      <c r="J229" s="254">
        <f>ROUND(I229*H229,2)</f>
        <v>0</v>
      </c>
      <c r="K229" s="255"/>
      <c r="L229" s="40"/>
      <c r="M229" s="256" t="s">
        <v>1</v>
      </c>
      <c r="N229" s="257" t="s">
        <v>40</v>
      </c>
      <c r="O229" s="90"/>
      <c r="P229" s="258">
        <f>O229*H229</f>
        <v>0</v>
      </c>
      <c r="Q229" s="258">
        <v>0</v>
      </c>
      <c r="R229" s="258">
        <f>Q229*H229</f>
        <v>0</v>
      </c>
      <c r="S229" s="258">
        <v>0</v>
      </c>
      <c r="T229" s="25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0" t="s">
        <v>233</v>
      </c>
      <c r="AT229" s="260" t="s">
        <v>193</v>
      </c>
      <c r="AU229" s="260" t="s">
        <v>84</v>
      </c>
      <c r="AY229" s="14" t="s">
        <v>190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4" t="s">
        <v>82</v>
      </c>
      <c r="BK229" s="150">
        <f>ROUND(I229*H229,2)</f>
        <v>0</v>
      </c>
      <c r="BL229" s="14" t="s">
        <v>233</v>
      </c>
      <c r="BM229" s="260" t="s">
        <v>427</v>
      </c>
    </row>
    <row r="230" s="2" customFormat="1" ht="21.75" customHeight="1">
      <c r="A230" s="37"/>
      <c r="B230" s="38"/>
      <c r="C230" s="248" t="s">
        <v>428</v>
      </c>
      <c r="D230" s="248" t="s">
        <v>193</v>
      </c>
      <c r="E230" s="249" t="s">
        <v>404</v>
      </c>
      <c r="F230" s="250" t="s">
        <v>405</v>
      </c>
      <c r="G230" s="251" t="s">
        <v>196</v>
      </c>
      <c r="H230" s="252">
        <v>6</v>
      </c>
      <c r="I230" s="253"/>
      <c r="J230" s="254">
        <f>ROUND(I230*H230,2)</f>
        <v>0</v>
      </c>
      <c r="K230" s="255"/>
      <c r="L230" s="40"/>
      <c r="M230" s="256" t="s">
        <v>1</v>
      </c>
      <c r="N230" s="257" t="s">
        <v>40</v>
      </c>
      <c r="O230" s="90"/>
      <c r="P230" s="258">
        <f>O230*H230</f>
        <v>0</v>
      </c>
      <c r="Q230" s="258">
        <v>0</v>
      </c>
      <c r="R230" s="258">
        <f>Q230*H230</f>
        <v>0</v>
      </c>
      <c r="S230" s="258">
        <v>0</v>
      </c>
      <c r="T230" s="25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0" t="s">
        <v>233</v>
      </c>
      <c r="AT230" s="260" t="s">
        <v>193</v>
      </c>
      <c r="AU230" s="260" t="s">
        <v>84</v>
      </c>
      <c r="AY230" s="14" t="s">
        <v>190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4" t="s">
        <v>82</v>
      </c>
      <c r="BK230" s="150">
        <f>ROUND(I230*H230,2)</f>
        <v>0</v>
      </c>
      <c r="BL230" s="14" t="s">
        <v>233</v>
      </c>
      <c r="BM230" s="260" t="s">
        <v>431</v>
      </c>
    </row>
    <row r="231" s="2" customFormat="1" ht="21.75" customHeight="1">
      <c r="A231" s="37"/>
      <c r="B231" s="38"/>
      <c r="C231" s="248" t="s">
        <v>326</v>
      </c>
      <c r="D231" s="248" t="s">
        <v>193</v>
      </c>
      <c r="E231" s="249" t="s">
        <v>1521</v>
      </c>
      <c r="F231" s="250" t="s">
        <v>1522</v>
      </c>
      <c r="G231" s="251" t="s">
        <v>196</v>
      </c>
      <c r="H231" s="252">
        <v>3</v>
      </c>
      <c r="I231" s="253"/>
      <c r="J231" s="254">
        <f>ROUND(I231*H231,2)</f>
        <v>0</v>
      </c>
      <c r="K231" s="255"/>
      <c r="L231" s="40"/>
      <c r="M231" s="256" t="s">
        <v>1</v>
      </c>
      <c r="N231" s="257" t="s">
        <v>40</v>
      </c>
      <c r="O231" s="90"/>
      <c r="P231" s="258">
        <f>O231*H231</f>
        <v>0</v>
      </c>
      <c r="Q231" s="258">
        <v>0</v>
      </c>
      <c r="R231" s="258">
        <f>Q231*H231</f>
        <v>0</v>
      </c>
      <c r="S231" s="258">
        <v>0</v>
      </c>
      <c r="T231" s="25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0" t="s">
        <v>233</v>
      </c>
      <c r="AT231" s="260" t="s">
        <v>193</v>
      </c>
      <c r="AU231" s="260" t="s">
        <v>84</v>
      </c>
      <c r="AY231" s="14" t="s">
        <v>190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4" t="s">
        <v>82</v>
      </c>
      <c r="BK231" s="150">
        <f>ROUND(I231*H231,2)</f>
        <v>0</v>
      </c>
      <c r="BL231" s="14" t="s">
        <v>233</v>
      </c>
      <c r="BM231" s="260" t="s">
        <v>434</v>
      </c>
    </row>
    <row r="232" s="2" customFormat="1" ht="21.75" customHeight="1">
      <c r="A232" s="37"/>
      <c r="B232" s="38"/>
      <c r="C232" s="248" t="s">
        <v>437</v>
      </c>
      <c r="D232" s="248" t="s">
        <v>193</v>
      </c>
      <c r="E232" s="249" t="s">
        <v>1523</v>
      </c>
      <c r="F232" s="250" t="s">
        <v>1524</v>
      </c>
      <c r="G232" s="251" t="s">
        <v>196</v>
      </c>
      <c r="H232" s="252">
        <v>1</v>
      </c>
      <c r="I232" s="253"/>
      <c r="J232" s="254">
        <f>ROUND(I232*H232,2)</f>
        <v>0</v>
      </c>
      <c r="K232" s="255"/>
      <c r="L232" s="40"/>
      <c r="M232" s="256" t="s">
        <v>1</v>
      </c>
      <c r="N232" s="257" t="s">
        <v>40</v>
      </c>
      <c r="O232" s="90"/>
      <c r="P232" s="258">
        <f>O232*H232</f>
        <v>0</v>
      </c>
      <c r="Q232" s="258">
        <v>0</v>
      </c>
      <c r="R232" s="258">
        <f>Q232*H232</f>
        <v>0</v>
      </c>
      <c r="S232" s="258">
        <v>0</v>
      </c>
      <c r="T232" s="25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0" t="s">
        <v>233</v>
      </c>
      <c r="AT232" s="260" t="s">
        <v>193</v>
      </c>
      <c r="AU232" s="260" t="s">
        <v>84</v>
      </c>
      <c r="AY232" s="14" t="s">
        <v>190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4" t="s">
        <v>82</v>
      </c>
      <c r="BK232" s="150">
        <f>ROUND(I232*H232,2)</f>
        <v>0</v>
      </c>
      <c r="BL232" s="14" t="s">
        <v>233</v>
      </c>
      <c r="BM232" s="260" t="s">
        <v>440</v>
      </c>
    </row>
    <row r="233" s="2" customFormat="1" ht="24.15" customHeight="1">
      <c r="A233" s="37"/>
      <c r="B233" s="38"/>
      <c r="C233" s="248" t="s">
        <v>330</v>
      </c>
      <c r="D233" s="248" t="s">
        <v>193</v>
      </c>
      <c r="E233" s="249" t="s">
        <v>408</v>
      </c>
      <c r="F233" s="250" t="s">
        <v>409</v>
      </c>
      <c r="G233" s="251" t="s">
        <v>196</v>
      </c>
      <c r="H233" s="252">
        <v>1</v>
      </c>
      <c r="I233" s="253"/>
      <c r="J233" s="254">
        <f>ROUND(I233*H233,2)</f>
        <v>0</v>
      </c>
      <c r="K233" s="255"/>
      <c r="L233" s="40"/>
      <c r="M233" s="256" t="s">
        <v>1</v>
      </c>
      <c r="N233" s="257" t="s">
        <v>40</v>
      </c>
      <c r="O233" s="90"/>
      <c r="P233" s="258">
        <f>O233*H233</f>
        <v>0</v>
      </c>
      <c r="Q233" s="258">
        <v>0</v>
      </c>
      <c r="R233" s="258">
        <f>Q233*H233</f>
        <v>0</v>
      </c>
      <c r="S233" s="258">
        <v>0</v>
      </c>
      <c r="T233" s="25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0" t="s">
        <v>233</v>
      </c>
      <c r="AT233" s="260" t="s">
        <v>193</v>
      </c>
      <c r="AU233" s="260" t="s">
        <v>84</v>
      </c>
      <c r="AY233" s="14" t="s">
        <v>190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4" t="s">
        <v>82</v>
      </c>
      <c r="BK233" s="150">
        <f>ROUND(I233*H233,2)</f>
        <v>0</v>
      </c>
      <c r="BL233" s="14" t="s">
        <v>233</v>
      </c>
      <c r="BM233" s="260" t="s">
        <v>443</v>
      </c>
    </row>
    <row r="234" s="2" customFormat="1" ht="16.5" customHeight="1">
      <c r="A234" s="37"/>
      <c r="B234" s="38"/>
      <c r="C234" s="248" t="s">
        <v>444</v>
      </c>
      <c r="D234" s="248" t="s">
        <v>193</v>
      </c>
      <c r="E234" s="249" t="s">
        <v>1525</v>
      </c>
      <c r="F234" s="250" t="s">
        <v>1526</v>
      </c>
      <c r="G234" s="251" t="s">
        <v>196</v>
      </c>
      <c r="H234" s="252">
        <v>1</v>
      </c>
      <c r="I234" s="253"/>
      <c r="J234" s="254">
        <f>ROUND(I234*H234,2)</f>
        <v>0</v>
      </c>
      <c r="K234" s="255"/>
      <c r="L234" s="40"/>
      <c r="M234" s="256" t="s">
        <v>1</v>
      </c>
      <c r="N234" s="257" t="s">
        <v>40</v>
      </c>
      <c r="O234" s="90"/>
      <c r="P234" s="258">
        <f>O234*H234</f>
        <v>0</v>
      </c>
      <c r="Q234" s="258">
        <v>0</v>
      </c>
      <c r="R234" s="258">
        <f>Q234*H234</f>
        <v>0</v>
      </c>
      <c r="S234" s="258">
        <v>0</v>
      </c>
      <c r="T234" s="25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0" t="s">
        <v>233</v>
      </c>
      <c r="AT234" s="260" t="s">
        <v>193</v>
      </c>
      <c r="AU234" s="260" t="s">
        <v>84</v>
      </c>
      <c r="AY234" s="14" t="s">
        <v>190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4" t="s">
        <v>82</v>
      </c>
      <c r="BK234" s="150">
        <f>ROUND(I234*H234,2)</f>
        <v>0</v>
      </c>
      <c r="BL234" s="14" t="s">
        <v>233</v>
      </c>
      <c r="BM234" s="260" t="s">
        <v>447</v>
      </c>
    </row>
    <row r="235" s="2" customFormat="1" ht="16.5" customHeight="1">
      <c r="A235" s="37"/>
      <c r="B235" s="38"/>
      <c r="C235" s="261" t="s">
        <v>333</v>
      </c>
      <c r="D235" s="261" t="s">
        <v>218</v>
      </c>
      <c r="E235" s="262" t="s">
        <v>1527</v>
      </c>
      <c r="F235" s="263" t="s">
        <v>1528</v>
      </c>
      <c r="G235" s="264" t="s">
        <v>196</v>
      </c>
      <c r="H235" s="265">
        <v>1</v>
      </c>
      <c r="I235" s="266"/>
      <c r="J235" s="267">
        <f>ROUND(I235*H235,2)</f>
        <v>0</v>
      </c>
      <c r="K235" s="268"/>
      <c r="L235" s="269"/>
      <c r="M235" s="270" t="s">
        <v>1</v>
      </c>
      <c r="N235" s="271" t="s">
        <v>40</v>
      </c>
      <c r="O235" s="90"/>
      <c r="P235" s="258">
        <f>O235*H235</f>
        <v>0</v>
      </c>
      <c r="Q235" s="258">
        <v>0</v>
      </c>
      <c r="R235" s="258">
        <f>Q235*H235</f>
        <v>0</v>
      </c>
      <c r="S235" s="258">
        <v>0</v>
      </c>
      <c r="T235" s="25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60" t="s">
        <v>268</v>
      </c>
      <c r="AT235" s="260" t="s">
        <v>218</v>
      </c>
      <c r="AU235" s="260" t="s">
        <v>84</v>
      </c>
      <c r="AY235" s="14" t="s">
        <v>190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4" t="s">
        <v>82</v>
      </c>
      <c r="BK235" s="150">
        <f>ROUND(I235*H235,2)</f>
        <v>0</v>
      </c>
      <c r="BL235" s="14" t="s">
        <v>233</v>
      </c>
      <c r="BM235" s="260" t="s">
        <v>450</v>
      </c>
    </row>
    <row r="236" s="2" customFormat="1" ht="24.15" customHeight="1">
      <c r="A236" s="37"/>
      <c r="B236" s="38"/>
      <c r="C236" s="248" t="s">
        <v>451</v>
      </c>
      <c r="D236" s="248" t="s">
        <v>193</v>
      </c>
      <c r="E236" s="249" t="s">
        <v>1529</v>
      </c>
      <c r="F236" s="250" t="s">
        <v>1530</v>
      </c>
      <c r="G236" s="251" t="s">
        <v>196</v>
      </c>
      <c r="H236" s="252">
        <v>1</v>
      </c>
      <c r="I236" s="253"/>
      <c r="J236" s="254">
        <f>ROUND(I236*H236,2)</f>
        <v>0</v>
      </c>
      <c r="K236" s="255"/>
      <c r="L236" s="40"/>
      <c r="M236" s="256" t="s">
        <v>1</v>
      </c>
      <c r="N236" s="257" t="s">
        <v>40</v>
      </c>
      <c r="O236" s="90"/>
      <c r="P236" s="258">
        <f>O236*H236</f>
        <v>0</v>
      </c>
      <c r="Q236" s="258">
        <v>0</v>
      </c>
      <c r="R236" s="258">
        <f>Q236*H236</f>
        <v>0</v>
      </c>
      <c r="S236" s="258">
        <v>0</v>
      </c>
      <c r="T236" s="25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0" t="s">
        <v>233</v>
      </c>
      <c r="AT236" s="260" t="s">
        <v>193</v>
      </c>
      <c r="AU236" s="260" t="s">
        <v>84</v>
      </c>
      <c r="AY236" s="14" t="s">
        <v>190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4" t="s">
        <v>82</v>
      </c>
      <c r="BK236" s="150">
        <f>ROUND(I236*H236,2)</f>
        <v>0</v>
      </c>
      <c r="BL236" s="14" t="s">
        <v>233</v>
      </c>
      <c r="BM236" s="260" t="s">
        <v>454</v>
      </c>
    </row>
    <row r="237" s="2" customFormat="1" ht="21.75" customHeight="1">
      <c r="A237" s="37"/>
      <c r="B237" s="38"/>
      <c r="C237" s="248" t="s">
        <v>339</v>
      </c>
      <c r="D237" s="248" t="s">
        <v>193</v>
      </c>
      <c r="E237" s="249" t="s">
        <v>1531</v>
      </c>
      <c r="F237" s="250" t="s">
        <v>1532</v>
      </c>
      <c r="G237" s="251" t="s">
        <v>196</v>
      </c>
      <c r="H237" s="252">
        <v>1</v>
      </c>
      <c r="I237" s="253"/>
      <c r="J237" s="254">
        <f>ROUND(I237*H237,2)</f>
        <v>0</v>
      </c>
      <c r="K237" s="255"/>
      <c r="L237" s="40"/>
      <c r="M237" s="256" t="s">
        <v>1</v>
      </c>
      <c r="N237" s="257" t="s">
        <v>40</v>
      </c>
      <c r="O237" s="90"/>
      <c r="P237" s="258">
        <f>O237*H237</f>
        <v>0</v>
      </c>
      <c r="Q237" s="258">
        <v>0</v>
      </c>
      <c r="R237" s="258">
        <f>Q237*H237</f>
        <v>0</v>
      </c>
      <c r="S237" s="258">
        <v>0</v>
      </c>
      <c r="T237" s="25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0" t="s">
        <v>233</v>
      </c>
      <c r="AT237" s="260" t="s">
        <v>193</v>
      </c>
      <c r="AU237" s="260" t="s">
        <v>84</v>
      </c>
      <c r="AY237" s="14" t="s">
        <v>190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4" t="s">
        <v>82</v>
      </c>
      <c r="BK237" s="150">
        <f>ROUND(I237*H237,2)</f>
        <v>0</v>
      </c>
      <c r="BL237" s="14" t="s">
        <v>233</v>
      </c>
      <c r="BM237" s="260" t="s">
        <v>457</v>
      </c>
    </row>
    <row r="238" s="2" customFormat="1" ht="16.5" customHeight="1">
      <c r="A238" s="37"/>
      <c r="B238" s="38"/>
      <c r="C238" s="261" t="s">
        <v>458</v>
      </c>
      <c r="D238" s="261" t="s">
        <v>218</v>
      </c>
      <c r="E238" s="262" t="s">
        <v>1533</v>
      </c>
      <c r="F238" s="263" t="s">
        <v>1534</v>
      </c>
      <c r="G238" s="264" t="s">
        <v>196</v>
      </c>
      <c r="H238" s="265">
        <v>1</v>
      </c>
      <c r="I238" s="266"/>
      <c r="J238" s="267">
        <f>ROUND(I238*H238,2)</f>
        <v>0</v>
      </c>
      <c r="K238" s="268"/>
      <c r="L238" s="269"/>
      <c r="M238" s="270" t="s">
        <v>1</v>
      </c>
      <c r="N238" s="271" t="s">
        <v>40</v>
      </c>
      <c r="O238" s="90"/>
      <c r="P238" s="258">
        <f>O238*H238</f>
        <v>0</v>
      </c>
      <c r="Q238" s="258">
        <v>0</v>
      </c>
      <c r="R238" s="258">
        <f>Q238*H238</f>
        <v>0</v>
      </c>
      <c r="S238" s="258">
        <v>0</v>
      </c>
      <c r="T238" s="25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0" t="s">
        <v>268</v>
      </c>
      <c r="AT238" s="260" t="s">
        <v>218</v>
      </c>
      <c r="AU238" s="260" t="s">
        <v>84</v>
      </c>
      <c r="AY238" s="14" t="s">
        <v>190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4" t="s">
        <v>82</v>
      </c>
      <c r="BK238" s="150">
        <f>ROUND(I238*H238,2)</f>
        <v>0</v>
      </c>
      <c r="BL238" s="14" t="s">
        <v>233</v>
      </c>
      <c r="BM238" s="260" t="s">
        <v>461</v>
      </c>
    </row>
    <row r="239" s="2" customFormat="1" ht="21.75" customHeight="1">
      <c r="A239" s="37"/>
      <c r="B239" s="38"/>
      <c r="C239" s="248" t="s">
        <v>342</v>
      </c>
      <c r="D239" s="248" t="s">
        <v>193</v>
      </c>
      <c r="E239" s="249" t="s">
        <v>411</v>
      </c>
      <c r="F239" s="250" t="s">
        <v>412</v>
      </c>
      <c r="G239" s="251" t="s">
        <v>267</v>
      </c>
      <c r="H239" s="252">
        <v>59</v>
      </c>
      <c r="I239" s="253"/>
      <c r="J239" s="254">
        <f>ROUND(I239*H239,2)</f>
        <v>0</v>
      </c>
      <c r="K239" s="255"/>
      <c r="L239" s="40"/>
      <c r="M239" s="256" t="s">
        <v>1</v>
      </c>
      <c r="N239" s="257" t="s">
        <v>40</v>
      </c>
      <c r="O239" s="90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0" t="s">
        <v>233</v>
      </c>
      <c r="AT239" s="260" t="s">
        <v>193</v>
      </c>
      <c r="AU239" s="260" t="s">
        <v>84</v>
      </c>
      <c r="AY239" s="14" t="s">
        <v>190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4" t="s">
        <v>82</v>
      </c>
      <c r="BK239" s="150">
        <f>ROUND(I239*H239,2)</f>
        <v>0</v>
      </c>
      <c r="BL239" s="14" t="s">
        <v>233</v>
      </c>
      <c r="BM239" s="260" t="s">
        <v>464</v>
      </c>
    </row>
    <row r="240" s="2" customFormat="1" ht="16.5" customHeight="1">
      <c r="A240" s="37"/>
      <c r="B240" s="38"/>
      <c r="C240" s="248" t="s">
        <v>465</v>
      </c>
      <c r="D240" s="248" t="s">
        <v>193</v>
      </c>
      <c r="E240" s="249" t="s">
        <v>415</v>
      </c>
      <c r="F240" s="250" t="s">
        <v>416</v>
      </c>
      <c r="G240" s="251" t="s">
        <v>267</v>
      </c>
      <c r="H240" s="252">
        <v>35</v>
      </c>
      <c r="I240" s="253"/>
      <c r="J240" s="254">
        <f>ROUND(I240*H240,2)</f>
        <v>0</v>
      </c>
      <c r="K240" s="255"/>
      <c r="L240" s="40"/>
      <c r="M240" s="256" t="s">
        <v>1</v>
      </c>
      <c r="N240" s="257" t="s">
        <v>40</v>
      </c>
      <c r="O240" s="90"/>
      <c r="P240" s="258">
        <f>O240*H240</f>
        <v>0</v>
      </c>
      <c r="Q240" s="258">
        <v>0</v>
      </c>
      <c r="R240" s="258">
        <f>Q240*H240</f>
        <v>0</v>
      </c>
      <c r="S240" s="258">
        <v>0</v>
      </c>
      <c r="T240" s="25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0" t="s">
        <v>233</v>
      </c>
      <c r="AT240" s="260" t="s">
        <v>193</v>
      </c>
      <c r="AU240" s="260" t="s">
        <v>84</v>
      </c>
      <c r="AY240" s="14" t="s">
        <v>190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4" t="s">
        <v>82</v>
      </c>
      <c r="BK240" s="150">
        <f>ROUND(I240*H240,2)</f>
        <v>0</v>
      </c>
      <c r="BL240" s="14" t="s">
        <v>233</v>
      </c>
      <c r="BM240" s="260" t="s">
        <v>469</v>
      </c>
    </row>
    <row r="241" s="2" customFormat="1" ht="24.15" customHeight="1">
      <c r="A241" s="37"/>
      <c r="B241" s="38"/>
      <c r="C241" s="248" t="s">
        <v>346</v>
      </c>
      <c r="D241" s="248" t="s">
        <v>193</v>
      </c>
      <c r="E241" s="249" t="s">
        <v>1535</v>
      </c>
      <c r="F241" s="250" t="s">
        <v>1536</v>
      </c>
      <c r="G241" s="251" t="s">
        <v>267</v>
      </c>
      <c r="H241" s="252">
        <v>24</v>
      </c>
      <c r="I241" s="253"/>
      <c r="J241" s="254">
        <f>ROUND(I241*H241,2)</f>
        <v>0</v>
      </c>
      <c r="K241" s="255"/>
      <c r="L241" s="40"/>
      <c r="M241" s="256" t="s">
        <v>1</v>
      </c>
      <c r="N241" s="257" t="s">
        <v>40</v>
      </c>
      <c r="O241" s="90"/>
      <c r="P241" s="258">
        <f>O241*H241</f>
        <v>0</v>
      </c>
      <c r="Q241" s="258">
        <v>0</v>
      </c>
      <c r="R241" s="258">
        <f>Q241*H241</f>
        <v>0</v>
      </c>
      <c r="S241" s="258">
        <v>0</v>
      </c>
      <c r="T241" s="25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0" t="s">
        <v>233</v>
      </c>
      <c r="AT241" s="260" t="s">
        <v>193</v>
      </c>
      <c r="AU241" s="260" t="s">
        <v>84</v>
      </c>
      <c r="AY241" s="14" t="s">
        <v>190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4" t="s">
        <v>82</v>
      </c>
      <c r="BK241" s="150">
        <f>ROUND(I241*H241,2)</f>
        <v>0</v>
      </c>
      <c r="BL241" s="14" t="s">
        <v>233</v>
      </c>
      <c r="BM241" s="260" t="s">
        <v>472</v>
      </c>
    </row>
    <row r="242" s="2" customFormat="1" ht="24.15" customHeight="1">
      <c r="A242" s="37"/>
      <c r="B242" s="38"/>
      <c r="C242" s="248" t="s">
        <v>473</v>
      </c>
      <c r="D242" s="248" t="s">
        <v>193</v>
      </c>
      <c r="E242" s="249" t="s">
        <v>418</v>
      </c>
      <c r="F242" s="250" t="s">
        <v>1537</v>
      </c>
      <c r="G242" s="251" t="s">
        <v>196</v>
      </c>
      <c r="H242" s="252">
        <v>2</v>
      </c>
      <c r="I242" s="253"/>
      <c r="J242" s="254">
        <f>ROUND(I242*H242,2)</f>
        <v>0</v>
      </c>
      <c r="K242" s="255"/>
      <c r="L242" s="40"/>
      <c r="M242" s="256" t="s">
        <v>1</v>
      </c>
      <c r="N242" s="257" t="s">
        <v>40</v>
      </c>
      <c r="O242" s="90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0" t="s">
        <v>233</v>
      </c>
      <c r="AT242" s="260" t="s">
        <v>193</v>
      </c>
      <c r="AU242" s="260" t="s">
        <v>84</v>
      </c>
      <c r="AY242" s="14" t="s">
        <v>190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4" t="s">
        <v>82</v>
      </c>
      <c r="BK242" s="150">
        <f>ROUND(I242*H242,2)</f>
        <v>0</v>
      </c>
      <c r="BL242" s="14" t="s">
        <v>233</v>
      </c>
      <c r="BM242" s="260" t="s">
        <v>476</v>
      </c>
    </row>
    <row r="243" s="2" customFormat="1" ht="24.15" customHeight="1">
      <c r="A243" s="37"/>
      <c r="B243" s="38"/>
      <c r="C243" s="248" t="s">
        <v>349</v>
      </c>
      <c r="D243" s="248" t="s">
        <v>193</v>
      </c>
      <c r="E243" s="249" t="s">
        <v>422</v>
      </c>
      <c r="F243" s="250" t="s">
        <v>423</v>
      </c>
      <c r="G243" s="251" t="s">
        <v>196</v>
      </c>
      <c r="H243" s="252">
        <v>2</v>
      </c>
      <c r="I243" s="253"/>
      <c r="J243" s="254">
        <f>ROUND(I243*H243,2)</f>
        <v>0</v>
      </c>
      <c r="K243" s="255"/>
      <c r="L243" s="40"/>
      <c r="M243" s="256" t="s">
        <v>1</v>
      </c>
      <c r="N243" s="257" t="s">
        <v>40</v>
      </c>
      <c r="O243" s="90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0" t="s">
        <v>233</v>
      </c>
      <c r="AT243" s="260" t="s">
        <v>193</v>
      </c>
      <c r="AU243" s="260" t="s">
        <v>84</v>
      </c>
      <c r="AY243" s="14" t="s">
        <v>190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4" t="s">
        <v>82</v>
      </c>
      <c r="BK243" s="150">
        <f>ROUND(I243*H243,2)</f>
        <v>0</v>
      </c>
      <c r="BL243" s="14" t="s">
        <v>233</v>
      </c>
      <c r="BM243" s="260" t="s">
        <v>479</v>
      </c>
    </row>
    <row r="244" s="2" customFormat="1" ht="16.5" customHeight="1">
      <c r="A244" s="37"/>
      <c r="B244" s="38"/>
      <c r="C244" s="248" t="s">
        <v>480</v>
      </c>
      <c r="D244" s="248" t="s">
        <v>193</v>
      </c>
      <c r="E244" s="249" t="s">
        <v>425</v>
      </c>
      <c r="F244" s="250" t="s">
        <v>426</v>
      </c>
      <c r="G244" s="251" t="s">
        <v>196</v>
      </c>
      <c r="H244" s="252">
        <v>2</v>
      </c>
      <c r="I244" s="253"/>
      <c r="J244" s="254">
        <f>ROUND(I244*H244,2)</f>
        <v>0</v>
      </c>
      <c r="K244" s="255"/>
      <c r="L244" s="40"/>
      <c r="M244" s="256" t="s">
        <v>1</v>
      </c>
      <c r="N244" s="257" t="s">
        <v>40</v>
      </c>
      <c r="O244" s="90"/>
      <c r="P244" s="258">
        <f>O244*H244</f>
        <v>0</v>
      </c>
      <c r="Q244" s="258">
        <v>0</v>
      </c>
      <c r="R244" s="258">
        <f>Q244*H244</f>
        <v>0</v>
      </c>
      <c r="S244" s="258">
        <v>0</v>
      </c>
      <c r="T244" s="25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0" t="s">
        <v>233</v>
      </c>
      <c r="AT244" s="260" t="s">
        <v>193</v>
      </c>
      <c r="AU244" s="260" t="s">
        <v>84</v>
      </c>
      <c r="AY244" s="14" t="s">
        <v>190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4" t="s">
        <v>82</v>
      </c>
      <c r="BK244" s="150">
        <f>ROUND(I244*H244,2)</f>
        <v>0</v>
      </c>
      <c r="BL244" s="14" t="s">
        <v>233</v>
      </c>
      <c r="BM244" s="260" t="s">
        <v>483</v>
      </c>
    </row>
    <row r="245" s="2" customFormat="1" ht="24.15" customHeight="1">
      <c r="A245" s="37"/>
      <c r="B245" s="38"/>
      <c r="C245" s="248" t="s">
        <v>353</v>
      </c>
      <c r="D245" s="248" t="s">
        <v>193</v>
      </c>
      <c r="E245" s="249" t="s">
        <v>429</v>
      </c>
      <c r="F245" s="250" t="s">
        <v>430</v>
      </c>
      <c r="G245" s="251" t="s">
        <v>309</v>
      </c>
      <c r="H245" s="272"/>
      <c r="I245" s="253"/>
      <c r="J245" s="254">
        <f>ROUND(I245*H245,2)</f>
        <v>0</v>
      </c>
      <c r="K245" s="255"/>
      <c r="L245" s="40"/>
      <c r="M245" s="256" t="s">
        <v>1</v>
      </c>
      <c r="N245" s="257" t="s">
        <v>40</v>
      </c>
      <c r="O245" s="90"/>
      <c r="P245" s="258">
        <f>O245*H245</f>
        <v>0</v>
      </c>
      <c r="Q245" s="258">
        <v>0</v>
      </c>
      <c r="R245" s="258">
        <f>Q245*H245</f>
        <v>0</v>
      </c>
      <c r="S245" s="258">
        <v>0</v>
      </c>
      <c r="T245" s="25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0" t="s">
        <v>233</v>
      </c>
      <c r="AT245" s="260" t="s">
        <v>193</v>
      </c>
      <c r="AU245" s="260" t="s">
        <v>84</v>
      </c>
      <c r="AY245" s="14" t="s">
        <v>190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4" t="s">
        <v>82</v>
      </c>
      <c r="BK245" s="150">
        <f>ROUND(I245*H245,2)</f>
        <v>0</v>
      </c>
      <c r="BL245" s="14" t="s">
        <v>233</v>
      </c>
      <c r="BM245" s="260" t="s">
        <v>486</v>
      </c>
    </row>
    <row r="246" s="2" customFormat="1" ht="24.15" customHeight="1">
      <c r="A246" s="37"/>
      <c r="B246" s="38"/>
      <c r="C246" s="248" t="s">
        <v>487</v>
      </c>
      <c r="D246" s="248" t="s">
        <v>193</v>
      </c>
      <c r="E246" s="249" t="s">
        <v>432</v>
      </c>
      <c r="F246" s="250" t="s">
        <v>433</v>
      </c>
      <c r="G246" s="251" t="s">
        <v>309</v>
      </c>
      <c r="H246" s="272"/>
      <c r="I246" s="253"/>
      <c r="J246" s="254">
        <f>ROUND(I246*H246,2)</f>
        <v>0</v>
      </c>
      <c r="K246" s="255"/>
      <c r="L246" s="40"/>
      <c r="M246" s="256" t="s">
        <v>1</v>
      </c>
      <c r="N246" s="257" t="s">
        <v>40</v>
      </c>
      <c r="O246" s="90"/>
      <c r="P246" s="258">
        <f>O246*H246</f>
        <v>0</v>
      </c>
      <c r="Q246" s="258">
        <v>0</v>
      </c>
      <c r="R246" s="258">
        <f>Q246*H246</f>
        <v>0</v>
      </c>
      <c r="S246" s="258">
        <v>0</v>
      </c>
      <c r="T246" s="25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0" t="s">
        <v>233</v>
      </c>
      <c r="AT246" s="260" t="s">
        <v>193</v>
      </c>
      <c r="AU246" s="260" t="s">
        <v>84</v>
      </c>
      <c r="AY246" s="14" t="s">
        <v>190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4" t="s">
        <v>82</v>
      </c>
      <c r="BK246" s="150">
        <f>ROUND(I246*H246,2)</f>
        <v>0</v>
      </c>
      <c r="BL246" s="14" t="s">
        <v>233</v>
      </c>
      <c r="BM246" s="260" t="s">
        <v>490</v>
      </c>
    </row>
    <row r="247" s="12" customFormat="1" ht="22.8" customHeight="1">
      <c r="A247" s="12"/>
      <c r="B247" s="232"/>
      <c r="C247" s="233"/>
      <c r="D247" s="234" t="s">
        <v>74</v>
      </c>
      <c r="E247" s="246" t="s">
        <v>435</v>
      </c>
      <c r="F247" s="246" t="s">
        <v>436</v>
      </c>
      <c r="G247" s="233"/>
      <c r="H247" s="233"/>
      <c r="I247" s="236"/>
      <c r="J247" s="247">
        <f>BK247</f>
        <v>0</v>
      </c>
      <c r="K247" s="233"/>
      <c r="L247" s="238"/>
      <c r="M247" s="239"/>
      <c r="N247" s="240"/>
      <c r="O247" s="240"/>
      <c r="P247" s="241">
        <f>SUM(P248:P269)</f>
        <v>0</v>
      </c>
      <c r="Q247" s="240"/>
      <c r="R247" s="241">
        <f>SUM(R248:R269)</f>
        <v>0</v>
      </c>
      <c r="S247" s="240"/>
      <c r="T247" s="242">
        <f>SUM(T248:T269)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3" t="s">
        <v>84</v>
      </c>
      <c r="AT247" s="244" t="s">
        <v>74</v>
      </c>
      <c r="AU247" s="244" t="s">
        <v>82</v>
      </c>
      <c r="AY247" s="243" t="s">
        <v>190</v>
      </c>
      <c r="BK247" s="245">
        <f>SUM(BK248:BK269)</f>
        <v>0</v>
      </c>
    </row>
    <row r="248" s="2" customFormat="1" ht="24.15" customHeight="1">
      <c r="A248" s="37"/>
      <c r="B248" s="38"/>
      <c r="C248" s="248" t="s">
        <v>356</v>
      </c>
      <c r="D248" s="248" t="s">
        <v>193</v>
      </c>
      <c r="E248" s="249" t="s">
        <v>474</v>
      </c>
      <c r="F248" s="250" t="s">
        <v>475</v>
      </c>
      <c r="G248" s="251" t="s">
        <v>196</v>
      </c>
      <c r="H248" s="252">
        <v>2</v>
      </c>
      <c r="I248" s="253"/>
      <c r="J248" s="254">
        <f>ROUND(I248*H248,2)</f>
        <v>0</v>
      </c>
      <c r="K248" s="255"/>
      <c r="L248" s="40"/>
      <c r="M248" s="256" t="s">
        <v>1</v>
      </c>
      <c r="N248" s="257" t="s">
        <v>40</v>
      </c>
      <c r="O248" s="90"/>
      <c r="P248" s="258">
        <f>O248*H248</f>
        <v>0</v>
      </c>
      <c r="Q248" s="258">
        <v>0</v>
      </c>
      <c r="R248" s="258">
        <f>Q248*H248</f>
        <v>0</v>
      </c>
      <c r="S248" s="258">
        <v>0</v>
      </c>
      <c r="T248" s="25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0" t="s">
        <v>233</v>
      </c>
      <c r="AT248" s="260" t="s">
        <v>193</v>
      </c>
      <c r="AU248" s="260" t="s">
        <v>84</v>
      </c>
      <c r="AY248" s="14" t="s">
        <v>190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4" t="s">
        <v>82</v>
      </c>
      <c r="BK248" s="150">
        <f>ROUND(I248*H248,2)</f>
        <v>0</v>
      </c>
      <c r="BL248" s="14" t="s">
        <v>233</v>
      </c>
      <c r="BM248" s="260" t="s">
        <v>493</v>
      </c>
    </row>
    <row r="249" s="2" customFormat="1" ht="24.15" customHeight="1">
      <c r="A249" s="37"/>
      <c r="B249" s="38"/>
      <c r="C249" s="248" t="s">
        <v>494</v>
      </c>
      <c r="D249" s="248" t="s">
        <v>193</v>
      </c>
      <c r="E249" s="249" t="s">
        <v>1104</v>
      </c>
      <c r="F249" s="250" t="s">
        <v>1105</v>
      </c>
      <c r="G249" s="251" t="s">
        <v>196</v>
      </c>
      <c r="H249" s="252">
        <v>6</v>
      </c>
      <c r="I249" s="253"/>
      <c r="J249" s="254">
        <f>ROUND(I249*H249,2)</f>
        <v>0</v>
      </c>
      <c r="K249" s="255"/>
      <c r="L249" s="40"/>
      <c r="M249" s="256" t="s">
        <v>1</v>
      </c>
      <c r="N249" s="257" t="s">
        <v>40</v>
      </c>
      <c r="O249" s="90"/>
      <c r="P249" s="258">
        <f>O249*H249</f>
        <v>0</v>
      </c>
      <c r="Q249" s="258">
        <v>0</v>
      </c>
      <c r="R249" s="258">
        <f>Q249*H249</f>
        <v>0</v>
      </c>
      <c r="S249" s="258">
        <v>0</v>
      </c>
      <c r="T249" s="25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0" t="s">
        <v>233</v>
      </c>
      <c r="AT249" s="260" t="s">
        <v>193</v>
      </c>
      <c r="AU249" s="260" t="s">
        <v>84</v>
      </c>
      <c r="AY249" s="14" t="s">
        <v>190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4" t="s">
        <v>82</v>
      </c>
      <c r="BK249" s="150">
        <f>ROUND(I249*H249,2)</f>
        <v>0</v>
      </c>
      <c r="BL249" s="14" t="s">
        <v>233</v>
      </c>
      <c r="BM249" s="260" t="s">
        <v>497</v>
      </c>
    </row>
    <row r="250" s="2" customFormat="1" ht="24.15" customHeight="1">
      <c r="A250" s="37"/>
      <c r="B250" s="38"/>
      <c r="C250" s="248" t="s">
        <v>361</v>
      </c>
      <c r="D250" s="248" t="s">
        <v>193</v>
      </c>
      <c r="E250" s="249" t="s">
        <v>481</v>
      </c>
      <c r="F250" s="250" t="s">
        <v>482</v>
      </c>
      <c r="G250" s="251" t="s">
        <v>196</v>
      </c>
      <c r="H250" s="252">
        <v>2</v>
      </c>
      <c r="I250" s="253"/>
      <c r="J250" s="254">
        <f>ROUND(I250*H250,2)</f>
        <v>0</v>
      </c>
      <c r="K250" s="255"/>
      <c r="L250" s="40"/>
      <c r="M250" s="256" t="s">
        <v>1</v>
      </c>
      <c r="N250" s="257" t="s">
        <v>40</v>
      </c>
      <c r="O250" s="90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0" t="s">
        <v>233</v>
      </c>
      <c r="AT250" s="260" t="s">
        <v>193</v>
      </c>
      <c r="AU250" s="260" t="s">
        <v>84</v>
      </c>
      <c r="AY250" s="14" t="s">
        <v>190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4" t="s">
        <v>82</v>
      </c>
      <c r="BK250" s="150">
        <f>ROUND(I250*H250,2)</f>
        <v>0</v>
      </c>
      <c r="BL250" s="14" t="s">
        <v>233</v>
      </c>
      <c r="BM250" s="260" t="s">
        <v>500</v>
      </c>
    </row>
    <row r="251" s="2" customFormat="1" ht="24.15" customHeight="1">
      <c r="A251" s="37"/>
      <c r="B251" s="38"/>
      <c r="C251" s="248" t="s">
        <v>501</v>
      </c>
      <c r="D251" s="248" t="s">
        <v>193</v>
      </c>
      <c r="E251" s="249" t="s">
        <v>488</v>
      </c>
      <c r="F251" s="250" t="s">
        <v>489</v>
      </c>
      <c r="G251" s="251" t="s">
        <v>267</v>
      </c>
      <c r="H251" s="252">
        <v>2</v>
      </c>
      <c r="I251" s="253"/>
      <c r="J251" s="254">
        <f>ROUND(I251*H251,2)</f>
        <v>0</v>
      </c>
      <c r="K251" s="255"/>
      <c r="L251" s="40"/>
      <c r="M251" s="256" t="s">
        <v>1</v>
      </c>
      <c r="N251" s="257" t="s">
        <v>40</v>
      </c>
      <c r="O251" s="90"/>
      <c r="P251" s="258">
        <f>O251*H251</f>
        <v>0</v>
      </c>
      <c r="Q251" s="258">
        <v>0</v>
      </c>
      <c r="R251" s="258">
        <f>Q251*H251</f>
        <v>0</v>
      </c>
      <c r="S251" s="258">
        <v>0</v>
      </c>
      <c r="T251" s="25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0" t="s">
        <v>233</v>
      </c>
      <c r="AT251" s="260" t="s">
        <v>193</v>
      </c>
      <c r="AU251" s="260" t="s">
        <v>84</v>
      </c>
      <c r="AY251" s="14" t="s">
        <v>190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4" t="s">
        <v>82</v>
      </c>
      <c r="BK251" s="150">
        <f>ROUND(I251*H251,2)</f>
        <v>0</v>
      </c>
      <c r="BL251" s="14" t="s">
        <v>233</v>
      </c>
      <c r="BM251" s="260" t="s">
        <v>504</v>
      </c>
    </row>
    <row r="252" s="2" customFormat="1" ht="24.15" customHeight="1">
      <c r="A252" s="37"/>
      <c r="B252" s="38"/>
      <c r="C252" s="248" t="s">
        <v>364</v>
      </c>
      <c r="D252" s="248" t="s">
        <v>193</v>
      </c>
      <c r="E252" s="249" t="s">
        <v>1538</v>
      </c>
      <c r="F252" s="250" t="s">
        <v>1539</v>
      </c>
      <c r="G252" s="251" t="s">
        <v>267</v>
      </c>
      <c r="H252" s="252">
        <v>9</v>
      </c>
      <c r="I252" s="253"/>
      <c r="J252" s="254">
        <f>ROUND(I252*H252,2)</f>
        <v>0</v>
      </c>
      <c r="K252" s="255"/>
      <c r="L252" s="40"/>
      <c r="M252" s="256" t="s">
        <v>1</v>
      </c>
      <c r="N252" s="257" t="s">
        <v>40</v>
      </c>
      <c r="O252" s="90"/>
      <c r="P252" s="258">
        <f>O252*H252</f>
        <v>0</v>
      </c>
      <c r="Q252" s="258">
        <v>0</v>
      </c>
      <c r="R252" s="258">
        <f>Q252*H252</f>
        <v>0</v>
      </c>
      <c r="S252" s="258">
        <v>0</v>
      </c>
      <c r="T252" s="25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0" t="s">
        <v>233</v>
      </c>
      <c r="AT252" s="260" t="s">
        <v>193</v>
      </c>
      <c r="AU252" s="260" t="s">
        <v>84</v>
      </c>
      <c r="AY252" s="14" t="s">
        <v>190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4" t="s">
        <v>82</v>
      </c>
      <c r="BK252" s="150">
        <f>ROUND(I252*H252,2)</f>
        <v>0</v>
      </c>
      <c r="BL252" s="14" t="s">
        <v>233</v>
      </c>
      <c r="BM252" s="260" t="s">
        <v>507</v>
      </c>
    </row>
    <row r="253" s="2" customFormat="1" ht="24.15" customHeight="1">
      <c r="A253" s="37"/>
      <c r="B253" s="38"/>
      <c r="C253" s="248" t="s">
        <v>508</v>
      </c>
      <c r="D253" s="248" t="s">
        <v>193</v>
      </c>
      <c r="E253" s="249" t="s">
        <v>495</v>
      </c>
      <c r="F253" s="250" t="s">
        <v>496</v>
      </c>
      <c r="G253" s="251" t="s">
        <v>267</v>
      </c>
      <c r="H253" s="252">
        <v>1</v>
      </c>
      <c r="I253" s="253"/>
      <c r="J253" s="254">
        <f>ROUND(I253*H253,2)</f>
        <v>0</v>
      </c>
      <c r="K253" s="255"/>
      <c r="L253" s="40"/>
      <c r="M253" s="256" t="s">
        <v>1</v>
      </c>
      <c r="N253" s="257" t="s">
        <v>40</v>
      </c>
      <c r="O253" s="90"/>
      <c r="P253" s="258">
        <f>O253*H253</f>
        <v>0</v>
      </c>
      <c r="Q253" s="258">
        <v>0</v>
      </c>
      <c r="R253" s="258">
        <f>Q253*H253</f>
        <v>0</v>
      </c>
      <c r="S253" s="258">
        <v>0</v>
      </c>
      <c r="T253" s="25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0" t="s">
        <v>233</v>
      </c>
      <c r="AT253" s="260" t="s">
        <v>193</v>
      </c>
      <c r="AU253" s="260" t="s">
        <v>84</v>
      </c>
      <c r="AY253" s="14" t="s">
        <v>190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4" t="s">
        <v>82</v>
      </c>
      <c r="BK253" s="150">
        <f>ROUND(I253*H253,2)</f>
        <v>0</v>
      </c>
      <c r="BL253" s="14" t="s">
        <v>233</v>
      </c>
      <c r="BM253" s="260" t="s">
        <v>511</v>
      </c>
    </row>
    <row r="254" s="2" customFormat="1" ht="24.15" customHeight="1">
      <c r="A254" s="37"/>
      <c r="B254" s="38"/>
      <c r="C254" s="261" t="s">
        <v>368</v>
      </c>
      <c r="D254" s="261" t="s">
        <v>218</v>
      </c>
      <c r="E254" s="262" t="s">
        <v>441</v>
      </c>
      <c r="F254" s="263" t="s">
        <v>442</v>
      </c>
      <c r="G254" s="264" t="s">
        <v>196</v>
      </c>
      <c r="H254" s="265">
        <v>2</v>
      </c>
      <c r="I254" s="266"/>
      <c r="J254" s="267">
        <f>ROUND(I254*H254,2)</f>
        <v>0</v>
      </c>
      <c r="K254" s="268"/>
      <c r="L254" s="269"/>
      <c r="M254" s="270" t="s">
        <v>1</v>
      </c>
      <c r="N254" s="271" t="s">
        <v>40</v>
      </c>
      <c r="O254" s="90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0" t="s">
        <v>268</v>
      </c>
      <c r="AT254" s="260" t="s">
        <v>218</v>
      </c>
      <c r="AU254" s="260" t="s">
        <v>84</v>
      </c>
      <c r="AY254" s="14" t="s">
        <v>190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82</v>
      </c>
      <c r="BK254" s="150">
        <f>ROUND(I254*H254,2)</f>
        <v>0</v>
      </c>
      <c r="BL254" s="14" t="s">
        <v>233</v>
      </c>
      <c r="BM254" s="260" t="s">
        <v>514</v>
      </c>
    </row>
    <row r="255" s="2" customFormat="1" ht="21.75" customHeight="1">
      <c r="A255" s="37"/>
      <c r="B255" s="38"/>
      <c r="C255" s="261" t="s">
        <v>515</v>
      </c>
      <c r="D255" s="261" t="s">
        <v>218</v>
      </c>
      <c r="E255" s="262" t="s">
        <v>1540</v>
      </c>
      <c r="F255" s="263" t="s">
        <v>1541</v>
      </c>
      <c r="G255" s="264" t="s">
        <v>196</v>
      </c>
      <c r="H255" s="265">
        <v>6</v>
      </c>
      <c r="I255" s="266"/>
      <c r="J255" s="267">
        <f>ROUND(I255*H255,2)</f>
        <v>0</v>
      </c>
      <c r="K255" s="268"/>
      <c r="L255" s="269"/>
      <c r="M255" s="270" t="s">
        <v>1</v>
      </c>
      <c r="N255" s="271" t="s">
        <v>40</v>
      </c>
      <c r="O255" s="90"/>
      <c r="P255" s="258">
        <f>O255*H255</f>
        <v>0</v>
      </c>
      <c r="Q255" s="258">
        <v>0</v>
      </c>
      <c r="R255" s="258">
        <f>Q255*H255</f>
        <v>0</v>
      </c>
      <c r="S255" s="258">
        <v>0</v>
      </c>
      <c r="T255" s="25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0" t="s">
        <v>268</v>
      </c>
      <c r="AT255" s="260" t="s">
        <v>218</v>
      </c>
      <c r="AU255" s="260" t="s">
        <v>84</v>
      </c>
      <c r="AY255" s="14" t="s">
        <v>190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4" t="s">
        <v>82</v>
      </c>
      <c r="BK255" s="150">
        <f>ROUND(I255*H255,2)</f>
        <v>0</v>
      </c>
      <c r="BL255" s="14" t="s">
        <v>233</v>
      </c>
      <c r="BM255" s="260" t="s">
        <v>518</v>
      </c>
    </row>
    <row r="256" s="2" customFormat="1" ht="16.5" customHeight="1">
      <c r="A256" s="37"/>
      <c r="B256" s="38"/>
      <c r="C256" s="261" t="s">
        <v>371</v>
      </c>
      <c r="D256" s="261" t="s">
        <v>218</v>
      </c>
      <c r="E256" s="262" t="s">
        <v>448</v>
      </c>
      <c r="F256" s="263" t="s">
        <v>449</v>
      </c>
      <c r="G256" s="264" t="s">
        <v>196</v>
      </c>
      <c r="H256" s="265">
        <v>2</v>
      </c>
      <c r="I256" s="266"/>
      <c r="J256" s="267">
        <f>ROUND(I256*H256,2)</f>
        <v>0</v>
      </c>
      <c r="K256" s="268"/>
      <c r="L256" s="269"/>
      <c r="M256" s="270" t="s">
        <v>1</v>
      </c>
      <c r="N256" s="271" t="s">
        <v>40</v>
      </c>
      <c r="O256" s="90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0" t="s">
        <v>268</v>
      </c>
      <c r="AT256" s="260" t="s">
        <v>218</v>
      </c>
      <c r="AU256" s="260" t="s">
        <v>84</v>
      </c>
      <c r="AY256" s="14" t="s">
        <v>190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4" t="s">
        <v>82</v>
      </c>
      <c r="BK256" s="150">
        <f>ROUND(I256*H256,2)</f>
        <v>0</v>
      </c>
      <c r="BL256" s="14" t="s">
        <v>233</v>
      </c>
      <c r="BM256" s="260" t="s">
        <v>519</v>
      </c>
    </row>
    <row r="257" s="2" customFormat="1" ht="21.75" customHeight="1">
      <c r="A257" s="37"/>
      <c r="B257" s="38"/>
      <c r="C257" s="248" t="s">
        <v>520</v>
      </c>
      <c r="D257" s="248" t="s">
        <v>193</v>
      </c>
      <c r="E257" s="249" t="s">
        <v>455</v>
      </c>
      <c r="F257" s="250" t="s">
        <v>456</v>
      </c>
      <c r="G257" s="251" t="s">
        <v>267</v>
      </c>
      <c r="H257" s="252">
        <v>2</v>
      </c>
      <c r="I257" s="253"/>
      <c r="J257" s="254">
        <f>ROUND(I257*H257,2)</f>
        <v>0</v>
      </c>
      <c r="K257" s="255"/>
      <c r="L257" s="40"/>
      <c r="M257" s="256" t="s">
        <v>1</v>
      </c>
      <c r="N257" s="257" t="s">
        <v>40</v>
      </c>
      <c r="O257" s="90"/>
      <c r="P257" s="258">
        <f>O257*H257</f>
        <v>0</v>
      </c>
      <c r="Q257" s="258">
        <v>0</v>
      </c>
      <c r="R257" s="258">
        <f>Q257*H257</f>
        <v>0</v>
      </c>
      <c r="S257" s="258">
        <v>0</v>
      </c>
      <c r="T257" s="25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0" t="s">
        <v>233</v>
      </c>
      <c r="AT257" s="260" t="s">
        <v>193</v>
      </c>
      <c r="AU257" s="260" t="s">
        <v>84</v>
      </c>
      <c r="AY257" s="14" t="s">
        <v>190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4" t="s">
        <v>82</v>
      </c>
      <c r="BK257" s="150">
        <f>ROUND(I257*H257,2)</f>
        <v>0</v>
      </c>
      <c r="BL257" s="14" t="s">
        <v>233</v>
      </c>
      <c r="BM257" s="260" t="s">
        <v>521</v>
      </c>
    </row>
    <row r="258" s="2" customFormat="1" ht="24.15" customHeight="1">
      <c r="A258" s="37"/>
      <c r="B258" s="38"/>
      <c r="C258" s="248" t="s">
        <v>375</v>
      </c>
      <c r="D258" s="248" t="s">
        <v>193</v>
      </c>
      <c r="E258" s="249" t="s">
        <v>459</v>
      </c>
      <c r="F258" s="250" t="s">
        <v>460</v>
      </c>
      <c r="G258" s="251" t="s">
        <v>267</v>
      </c>
      <c r="H258" s="252">
        <v>9</v>
      </c>
      <c r="I258" s="253"/>
      <c r="J258" s="254">
        <f>ROUND(I258*H258,2)</f>
        <v>0</v>
      </c>
      <c r="K258" s="255"/>
      <c r="L258" s="40"/>
      <c r="M258" s="256" t="s">
        <v>1</v>
      </c>
      <c r="N258" s="257" t="s">
        <v>40</v>
      </c>
      <c r="O258" s="90"/>
      <c r="P258" s="258">
        <f>O258*H258</f>
        <v>0</v>
      </c>
      <c r="Q258" s="258">
        <v>0</v>
      </c>
      <c r="R258" s="258">
        <f>Q258*H258</f>
        <v>0</v>
      </c>
      <c r="S258" s="258">
        <v>0</v>
      </c>
      <c r="T258" s="25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0" t="s">
        <v>233</v>
      </c>
      <c r="AT258" s="260" t="s">
        <v>193</v>
      </c>
      <c r="AU258" s="260" t="s">
        <v>84</v>
      </c>
      <c r="AY258" s="14" t="s">
        <v>190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82</v>
      </c>
      <c r="BK258" s="150">
        <f>ROUND(I258*H258,2)</f>
        <v>0</v>
      </c>
      <c r="BL258" s="14" t="s">
        <v>233</v>
      </c>
      <c r="BM258" s="260" t="s">
        <v>522</v>
      </c>
    </row>
    <row r="259" s="2" customFormat="1" ht="24.15" customHeight="1">
      <c r="A259" s="37"/>
      <c r="B259" s="38"/>
      <c r="C259" s="248" t="s">
        <v>523</v>
      </c>
      <c r="D259" s="248" t="s">
        <v>193</v>
      </c>
      <c r="E259" s="249" t="s">
        <v>462</v>
      </c>
      <c r="F259" s="250" t="s">
        <v>463</v>
      </c>
      <c r="G259" s="251" t="s">
        <v>267</v>
      </c>
      <c r="H259" s="252">
        <v>1</v>
      </c>
      <c r="I259" s="253"/>
      <c r="J259" s="254">
        <f>ROUND(I259*H259,2)</f>
        <v>0</v>
      </c>
      <c r="K259" s="255"/>
      <c r="L259" s="40"/>
      <c r="M259" s="256" t="s">
        <v>1</v>
      </c>
      <c r="N259" s="257" t="s">
        <v>40</v>
      </c>
      <c r="O259" s="90"/>
      <c r="P259" s="258">
        <f>O259*H259</f>
        <v>0</v>
      </c>
      <c r="Q259" s="258">
        <v>0</v>
      </c>
      <c r="R259" s="258">
        <f>Q259*H259</f>
        <v>0</v>
      </c>
      <c r="S259" s="258">
        <v>0</v>
      </c>
      <c r="T259" s="25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0" t="s">
        <v>233</v>
      </c>
      <c r="AT259" s="260" t="s">
        <v>193</v>
      </c>
      <c r="AU259" s="260" t="s">
        <v>84</v>
      </c>
      <c r="AY259" s="14" t="s">
        <v>190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82</v>
      </c>
      <c r="BK259" s="150">
        <f>ROUND(I259*H259,2)</f>
        <v>0</v>
      </c>
      <c r="BL259" s="14" t="s">
        <v>233</v>
      </c>
      <c r="BM259" s="260" t="s">
        <v>526</v>
      </c>
    </row>
    <row r="260" s="2" customFormat="1" ht="16.5" customHeight="1">
      <c r="A260" s="37"/>
      <c r="B260" s="38"/>
      <c r="C260" s="248" t="s">
        <v>378</v>
      </c>
      <c r="D260" s="248" t="s">
        <v>193</v>
      </c>
      <c r="E260" s="249" t="s">
        <v>498</v>
      </c>
      <c r="F260" s="250" t="s">
        <v>499</v>
      </c>
      <c r="G260" s="251" t="s">
        <v>196</v>
      </c>
      <c r="H260" s="252">
        <v>1</v>
      </c>
      <c r="I260" s="253"/>
      <c r="J260" s="254">
        <f>ROUND(I260*H260,2)</f>
        <v>0</v>
      </c>
      <c r="K260" s="255"/>
      <c r="L260" s="40"/>
      <c r="M260" s="256" t="s">
        <v>1</v>
      </c>
      <c r="N260" s="257" t="s">
        <v>40</v>
      </c>
      <c r="O260" s="90"/>
      <c r="P260" s="258">
        <f>O260*H260</f>
        <v>0</v>
      </c>
      <c r="Q260" s="258">
        <v>0</v>
      </c>
      <c r="R260" s="258">
        <f>Q260*H260</f>
        <v>0</v>
      </c>
      <c r="S260" s="258">
        <v>0</v>
      </c>
      <c r="T260" s="25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60" t="s">
        <v>233</v>
      </c>
      <c r="AT260" s="260" t="s">
        <v>193</v>
      </c>
      <c r="AU260" s="260" t="s">
        <v>84</v>
      </c>
      <c r="AY260" s="14" t="s">
        <v>190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4" t="s">
        <v>82</v>
      </c>
      <c r="BK260" s="150">
        <f>ROUND(I260*H260,2)</f>
        <v>0</v>
      </c>
      <c r="BL260" s="14" t="s">
        <v>233</v>
      </c>
      <c r="BM260" s="260" t="s">
        <v>529</v>
      </c>
    </row>
    <row r="261" s="2" customFormat="1" ht="21.75" customHeight="1">
      <c r="A261" s="37"/>
      <c r="B261" s="38"/>
      <c r="C261" s="248" t="s">
        <v>532</v>
      </c>
      <c r="D261" s="248" t="s">
        <v>193</v>
      </c>
      <c r="E261" s="249" t="s">
        <v>502</v>
      </c>
      <c r="F261" s="250" t="s">
        <v>503</v>
      </c>
      <c r="G261" s="251" t="s">
        <v>196</v>
      </c>
      <c r="H261" s="252">
        <v>1</v>
      </c>
      <c r="I261" s="253"/>
      <c r="J261" s="254">
        <f>ROUND(I261*H261,2)</f>
        <v>0</v>
      </c>
      <c r="K261" s="255"/>
      <c r="L261" s="40"/>
      <c r="M261" s="256" t="s">
        <v>1</v>
      </c>
      <c r="N261" s="257" t="s">
        <v>40</v>
      </c>
      <c r="O261" s="90"/>
      <c r="P261" s="258">
        <f>O261*H261</f>
        <v>0</v>
      </c>
      <c r="Q261" s="258">
        <v>0</v>
      </c>
      <c r="R261" s="258">
        <f>Q261*H261</f>
        <v>0</v>
      </c>
      <c r="S261" s="258">
        <v>0</v>
      </c>
      <c r="T261" s="25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60" t="s">
        <v>233</v>
      </c>
      <c r="AT261" s="260" t="s">
        <v>193</v>
      </c>
      <c r="AU261" s="260" t="s">
        <v>84</v>
      </c>
      <c r="AY261" s="14" t="s">
        <v>190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4" t="s">
        <v>82</v>
      </c>
      <c r="BK261" s="150">
        <f>ROUND(I261*H261,2)</f>
        <v>0</v>
      </c>
      <c r="BL261" s="14" t="s">
        <v>233</v>
      </c>
      <c r="BM261" s="260" t="s">
        <v>535</v>
      </c>
    </row>
    <row r="262" s="2" customFormat="1" ht="24.15" customHeight="1">
      <c r="A262" s="37"/>
      <c r="B262" s="38"/>
      <c r="C262" s="248" t="s">
        <v>382</v>
      </c>
      <c r="D262" s="248" t="s">
        <v>193</v>
      </c>
      <c r="E262" s="249" t="s">
        <v>512</v>
      </c>
      <c r="F262" s="250" t="s">
        <v>513</v>
      </c>
      <c r="G262" s="251" t="s">
        <v>196</v>
      </c>
      <c r="H262" s="252">
        <v>2</v>
      </c>
      <c r="I262" s="253"/>
      <c r="J262" s="254">
        <f>ROUND(I262*H262,2)</f>
        <v>0</v>
      </c>
      <c r="K262" s="255"/>
      <c r="L262" s="40"/>
      <c r="M262" s="256" t="s">
        <v>1</v>
      </c>
      <c r="N262" s="257" t="s">
        <v>40</v>
      </c>
      <c r="O262" s="90"/>
      <c r="P262" s="258">
        <f>O262*H262</f>
        <v>0</v>
      </c>
      <c r="Q262" s="258">
        <v>0</v>
      </c>
      <c r="R262" s="258">
        <f>Q262*H262</f>
        <v>0</v>
      </c>
      <c r="S262" s="258">
        <v>0</v>
      </c>
      <c r="T262" s="25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60" t="s">
        <v>233</v>
      </c>
      <c r="AT262" s="260" t="s">
        <v>193</v>
      </c>
      <c r="AU262" s="260" t="s">
        <v>84</v>
      </c>
      <c r="AY262" s="14" t="s">
        <v>190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4" t="s">
        <v>82</v>
      </c>
      <c r="BK262" s="150">
        <f>ROUND(I262*H262,2)</f>
        <v>0</v>
      </c>
      <c r="BL262" s="14" t="s">
        <v>233</v>
      </c>
      <c r="BM262" s="260" t="s">
        <v>538</v>
      </c>
    </row>
    <row r="263" s="2" customFormat="1" ht="24.15" customHeight="1">
      <c r="A263" s="37"/>
      <c r="B263" s="38"/>
      <c r="C263" s="248" t="s">
        <v>539</v>
      </c>
      <c r="D263" s="248" t="s">
        <v>193</v>
      </c>
      <c r="E263" s="249" t="s">
        <v>1542</v>
      </c>
      <c r="F263" s="250" t="s">
        <v>1543</v>
      </c>
      <c r="G263" s="251" t="s">
        <v>196</v>
      </c>
      <c r="H263" s="252">
        <v>1</v>
      </c>
      <c r="I263" s="253"/>
      <c r="J263" s="254">
        <f>ROUND(I263*H263,2)</f>
        <v>0</v>
      </c>
      <c r="K263" s="255"/>
      <c r="L263" s="40"/>
      <c r="M263" s="256" t="s">
        <v>1</v>
      </c>
      <c r="N263" s="257" t="s">
        <v>40</v>
      </c>
      <c r="O263" s="90"/>
      <c r="P263" s="258">
        <f>O263*H263</f>
        <v>0</v>
      </c>
      <c r="Q263" s="258">
        <v>0</v>
      </c>
      <c r="R263" s="258">
        <f>Q263*H263</f>
        <v>0</v>
      </c>
      <c r="S263" s="258">
        <v>0</v>
      </c>
      <c r="T263" s="25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0" t="s">
        <v>233</v>
      </c>
      <c r="AT263" s="260" t="s">
        <v>193</v>
      </c>
      <c r="AU263" s="260" t="s">
        <v>84</v>
      </c>
      <c r="AY263" s="14" t="s">
        <v>190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4" t="s">
        <v>82</v>
      </c>
      <c r="BK263" s="150">
        <f>ROUND(I263*H263,2)</f>
        <v>0</v>
      </c>
      <c r="BL263" s="14" t="s">
        <v>233</v>
      </c>
      <c r="BM263" s="260" t="s">
        <v>542</v>
      </c>
    </row>
    <row r="264" s="2" customFormat="1" ht="16.5" customHeight="1">
      <c r="A264" s="37"/>
      <c r="B264" s="38"/>
      <c r="C264" s="248" t="s">
        <v>385</v>
      </c>
      <c r="D264" s="248" t="s">
        <v>193</v>
      </c>
      <c r="E264" s="249" t="s">
        <v>466</v>
      </c>
      <c r="F264" s="250" t="s">
        <v>467</v>
      </c>
      <c r="G264" s="251" t="s">
        <v>468</v>
      </c>
      <c r="H264" s="252">
        <v>8</v>
      </c>
      <c r="I264" s="253"/>
      <c r="J264" s="254">
        <f>ROUND(I264*H264,2)</f>
        <v>0</v>
      </c>
      <c r="K264" s="255"/>
      <c r="L264" s="40"/>
      <c r="M264" s="256" t="s">
        <v>1</v>
      </c>
      <c r="N264" s="257" t="s">
        <v>40</v>
      </c>
      <c r="O264" s="90"/>
      <c r="P264" s="258">
        <f>O264*H264</f>
        <v>0</v>
      </c>
      <c r="Q264" s="258">
        <v>0</v>
      </c>
      <c r="R264" s="258">
        <f>Q264*H264</f>
        <v>0</v>
      </c>
      <c r="S264" s="258">
        <v>0</v>
      </c>
      <c r="T264" s="25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0" t="s">
        <v>233</v>
      </c>
      <c r="AT264" s="260" t="s">
        <v>193</v>
      </c>
      <c r="AU264" s="260" t="s">
        <v>84</v>
      </c>
      <c r="AY264" s="14" t="s">
        <v>190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4" t="s">
        <v>82</v>
      </c>
      <c r="BK264" s="150">
        <f>ROUND(I264*H264,2)</f>
        <v>0</v>
      </c>
      <c r="BL264" s="14" t="s">
        <v>233</v>
      </c>
      <c r="BM264" s="260" t="s">
        <v>545</v>
      </c>
    </row>
    <row r="265" s="2" customFormat="1" ht="16.5" customHeight="1">
      <c r="A265" s="37"/>
      <c r="B265" s="38"/>
      <c r="C265" s="248" t="s">
        <v>546</v>
      </c>
      <c r="D265" s="248" t="s">
        <v>193</v>
      </c>
      <c r="E265" s="249" t="s">
        <v>425</v>
      </c>
      <c r="F265" s="250" t="s">
        <v>426</v>
      </c>
      <c r="G265" s="251" t="s">
        <v>196</v>
      </c>
      <c r="H265" s="252">
        <v>1</v>
      </c>
      <c r="I265" s="253"/>
      <c r="J265" s="254">
        <f>ROUND(I265*H265,2)</f>
        <v>0</v>
      </c>
      <c r="K265" s="255"/>
      <c r="L265" s="40"/>
      <c r="M265" s="256" t="s">
        <v>1</v>
      </c>
      <c r="N265" s="257" t="s">
        <v>40</v>
      </c>
      <c r="O265" s="90"/>
      <c r="P265" s="258">
        <f>O265*H265</f>
        <v>0</v>
      </c>
      <c r="Q265" s="258">
        <v>0</v>
      </c>
      <c r="R265" s="258">
        <f>Q265*H265</f>
        <v>0</v>
      </c>
      <c r="S265" s="258">
        <v>0</v>
      </c>
      <c r="T265" s="25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0" t="s">
        <v>233</v>
      </c>
      <c r="AT265" s="260" t="s">
        <v>193</v>
      </c>
      <c r="AU265" s="260" t="s">
        <v>84</v>
      </c>
      <c r="AY265" s="14" t="s">
        <v>190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4" t="s">
        <v>82</v>
      </c>
      <c r="BK265" s="150">
        <f>ROUND(I265*H265,2)</f>
        <v>0</v>
      </c>
      <c r="BL265" s="14" t="s">
        <v>233</v>
      </c>
      <c r="BM265" s="260" t="s">
        <v>549</v>
      </c>
    </row>
    <row r="266" s="2" customFormat="1" ht="24.15" customHeight="1">
      <c r="A266" s="37"/>
      <c r="B266" s="38"/>
      <c r="C266" s="248" t="s">
        <v>389</v>
      </c>
      <c r="D266" s="248" t="s">
        <v>193</v>
      </c>
      <c r="E266" s="249" t="s">
        <v>418</v>
      </c>
      <c r="F266" s="250" t="s">
        <v>1537</v>
      </c>
      <c r="G266" s="251" t="s">
        <v>196</v>
      </c>
      <c r="H266" s="252">
        <v>1</v>
      </c>
      <c r="I266" s="253"/>
      <c r="J266" s="254">
        <f>ROUND(I266*H266,2)</f>
        <v>0</v>
      </c>
      <c r="K266" s="255"/>
      <c r="L266" s="40"/>
      <c r="M266" s="256" t="s">
        <v>1</v>
      </c>
      <c r="N266" s="257" t="s">
        <v>40</v>
      </c>
      <c r="O266" s="90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0" t="s">
        <v>233</v>
      </c>
      <c r="AT266" s="260" t="s">
        <v>193</v>
      </c>
      <c r="AU266" s="260" t="s">
        <v>84</v>
      </c>
      <c r="AY266" s="14" t="s">
        <v>190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4" t="s">
        <v>82</v>
      </c>
      <c r="BK266" s="150">
        <f>ROUND(I266*H266,2)</f>
        <v>0</v>
      </c>
      <c r="BL266" s="14" t="s">
        <v>233</v>
      </c>
      <c r="BM266" s="260" t="s">
        <v>552</v>
      </c>
    </row>
    <row r="267" s="2" customFormat="1" ht="24.15" customHeight="1">
      <c r="A267" s="37"/>
      <c r="B267" s="38"/>
      <c r="C267" s="248" t="s">
        <v>553</v>
      </c>
      <c r="D267" s="248" t="s">
        <v>193</v>
      </c>
      <c r="E267" s="249" t="s">
        <v>422</v>
      </c>
      <c r="F267" s="250" t="s">
        <v>423</v>
      </c>
      <c r="G267" s="251" t="s">
        <v>196</v>
      </c>
      <c r="H267" s="252">
        <v>1</v>
      </c>
      <c r="I267" s="253"/>
      <c r="J267" s="254">
        <f>ROUND(I267*H267,2)</f>
        <v>0</v>
      </c>
      <c r="K267" s="255"/>
      <c r="L267" s="40"/>
      <c r="M267" s="256" t="s">
        <v>1</v>
      </c>
      <c r="N267" s="257" t="s">
        <v>40</v>
      </c>
      <c r="O267" s="90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0" t="s">
        <v>233</v>
      </c>
      <c r="AT267" s="260" t="s">
        <v>193</v>
      </c>
      <c r="AU267" s="260" t="s">
        <v>84</v>
      </c>
      <c r="AY267" s="14" t="s">
        <v>190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4" t="s">
        <v>82</v>
      </c>
      <c r="BK267" s="150">
        <f>ROUND(I267*H267,2)</f>
        <v>0</v>
      </c>
      <c r="BL267" s="14" t="s">
        <v>233</v>
      </c>
      <c r="BM267" s="260" t="s">
        <v>556</v>
      </c>
    </row>
    <row r="268" s="2" customFormat="1" ht="24.15" customHeight="1">
      <c r="A268" s="37"/>
      <c r="B268" s="38"/>
      <c r="C268" s="248" t="s">
        <v>392</v>
      </c>
      <c r="D268" s="248" t="s">
        <v>193</v>
      </c>
      <c r="E268" s="249" t="s">
        <v>524</v>
      </c>
      <c r="F268" s="250" t="s">
        <v>525</v>
      </c>
      <c r="G268" s="251" t="s">
        <v>309</v>
      </c>
      <c r="H268" s="272"/>
      <c r="I268" s="253"/>
      <c r="J268" s="254">
        <f>ROUND(I268*H268,2)</f>
        <v>0</v>
      </c>
      <c r="K268" s="255"/>
      <c r="L268" s="40"/>
      <c r="M268" s="256" t="s">
        <v>1</v>
      </c>
      <c r="N268" s="257" t="s">
        <v>40</v>
      </c>
      <c r="O268" s="90"/>
      <c r="P268" s="258">
        <f>O268*H268</f>
        <v>0</v>
      </c>
      <c r="Q268" s="258">
        <v>0</v>
      </c>
      <c r="R268" s="258">
        <f>Q268*H268</f>
        <v>0</v>
      </c>
      <c r="S268" s="258">
        <v>0</v>
      </c>
      <c r="T268" s="25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0" t="s">
        <v>233</v>
      </c>
      <c r="AT268" s="260" t="s">
        <v>193</v>
      </c>
      <c r="AU268" s="260" t="s">
        <v>84</v>
      </c>
      <c r="AY268" s="14" t="s">
        <v>190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4" t="s">
        <v>82</v>
      </c>
      <c r="BK268" s="150">
        <f>ROUND(I268*H268,2)</f>
        <v>0</v>
      </c>
      <c r="BL268" s="14" t="s">
        <v>233</v>
      </c>
      <c r="BM268" s="260" t="s">
        <v>559</v>
      </c>
    </row>
    <row r="269" s="2" customFormat="1" ht="24.15" customHeight="1">
      <c r="A269" s="37"/>
      <c r="B269" s="38"/>
      <c r="C269" s="248" t="s">
        <v>560</v>
      </c>
      <c r="D269" s="248" t="s">
        <v>193</v>
      </c>
      <c r="E269" s="249" t="s">
        <v>527</v>
      </c>
      <c r="F269" s="250" t="s">
        <v>528</v>
      </c>
      <c r="G269" s="251" t="s">
        <v>309</v>
      </c>
      <c r="H269" s="272"/>
      <c r="I269" s="253"/>
      <c r="J269" s="254">
        <f>ROUND(I269*H269,2)</f>
        <v>0</v>
      </c>
      <c r="K269" s="255"/>
      <c r="L269" s="40"/>
      <c r="M269" s="256" t="s">
        <v>1</v>
      </c>
      <c r="N269" s="257" t="s">
        <v>40</v>
      </c>
      <c r="O269" s="90"/>
      <c r="P269" s="258">
        <f>O269*H269</f>
        <v>0</v>
      </c>
      <c r="Q269" s="258">
        <v>0</v>
      </c>
      <c r="R269" s="258">
        <f>Q269*H269</f>
        <v>0</v>
      </c>
      <c r="S269" s="258">
        <v>0</v>
      </c>
      <c r="T269" s="25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60" t="s">
        <v>233</v>
      </c>
      <c r="AT269" s="260" t="s">
        <v>193</v>
      </c>
      <c r="AU269" s="260" t="s">
        <v>84</v>
      </c>
      <c r="AY269" s="14" t="s">
        <v>190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4" t="s">
        <v>82</v>
      </c>
      <c r="BK269" s="150">
        <f>ROUND(I269*H269,2)</f>
        <v>0</v>
      </c>
      <c r="BL269" s="14" t="s">
        <v>233</v>
      </c>
      <c r="BM269" s="260" t="s">
        <v>563</v>
      </c>
    </row>
    <row r="270" s="12" customFormat="1" ht="22.8" customHeight="1">
      <c r="A270" s="12"/>
      <c r="B270" s="232"/>
      <c r="C270" s="233"/>
      <c r="D270" s="234" t="s">
        <v>74</v>
      </c>
      <c r="E270" s="246" t="s">
        <v>530</v>
      </c>
      <c r="F270" s="246" t="s">
        <v>531</v>
      </c>
      <c r="G270" s="233"/>
      <c r="H270" s="233"/>
      <c r="I270" s="236"/>
      <c r="J270" s="247">
        <f>BK270</f>
        <v>0</v>
      </c>
      <c r="K270" s="233"/>
      <c r="L270" s="238"/>
      <c r="M270" s="239"/>
      <c r="N270" s="240"/>
      <c r="O270" s="240"/>
      <c r="P270" s="241">
        <f>SUM(P271:P277)</f>
        <v>0</v>
      </c>
      <c r="Q270" s="240"/>
      <c r="R270" s="241">
        <f>SUM(R271:R277)</f>
        <v>0</v>
      </c>
      <c r="S270" s="240"/>
      <c r="T270" s="242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43" t="s">
        <v>84</v>
      </c>
      <c r="AT270" s="244" t="s">
        <v>74</v>
      </c>
      <c r="AU270" s="244" t="s">
        <v>82</v>
      </c>
      <c r="AY270" s="243" t="s">
        <v>190</v>
      </c>
      <c r="BK270" s="245">
        <f>SUM(BK271:BK277)</f>
        <v>0</v>
      </c>
    </row>
    <row r="271" s="2" customFormat="1" ht="21.75" customHeight="1">
      <c r="A271" s="37"/>
      <c r="B271" s="38"/>
      <c r="C271" s="248" t="s">
        <v>396</v>
      </c>
      <c r="D271" s="248" t="s">
        <v>193</v>
      </c>
      <c r="E271" s="249" t="s">
        <v>536</v>
      </c>
      <c r="F271" s="250" t="s">
        <v>537</v>
      </c>
      <c r="G271" s="251" t="s">
        <v>196</v>
      </c>
      <c r="H271" s="252">
        <v>1</v>
      </c>
      <c r="I271" s="253"/>
      <c r="J271" s="254">
        <f>ROUND(I271*H271,2)</f>
        <v>0</v>
      </c>
      <c r="K271" s="255"/>
      <c r="L271" s="40"/>
      <c r="M271" s="256" t="s">
        <v>1</v>
      </c>
      <c r="N271" s="257" t="s">
        <v>40</v>
      </c>
      <c r="O271" s="90"/>
      <c r="P271" s="258">
        <f>O271*H271</f>
        <v>0</v>
      </c>
      <c r="Q271" s="258">
        <v>0</v>
      </c>
      <c r="R271" s="258">
        <f>Q271*H271</f>
        <v>0</v>
      </c>
      <c r="S271" s="258">
        <v>0</v>
      </c>
      <c r="T271" s="25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0" t="s">
        <v>233</v>
      </c>
      <c r="AT271" s="260" t="s">
        <v>193</v>
      </c>
      <c r="AU271" s="260" t="s">
        <v>84</v>
      </c>
      <c r="AY271" s="14" t="s">
        <v>190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4" t="s">
        <v>82</v>
      </c>
      <c r="BK271" s="150">
        <f>ROUND(I271*H271,2)</f>
        <v>0</v>
      </c>
      <c r="BL271" s="14" t="s">
        <v>233</v>
      </c>
      <c r="BM271" s="260" t="s">
        <v>568</v>
      </c>
    </row>
    <row r="272" s="2" customFormat="1" ht="16.5" customHeight="1">
      <c r="A272" s="37"/>
      <c r="B272" s="38"/>
      <c r="C272" s="261" t="s">
        <v>569</v>
      </c>
      <c r="D272" s="261" t="s">
        <v>218</v>
      </c>
      <c r="E272" s="262" t="s">
        <v>540</v>
      </c>
      <c r="F272" s="263" t="s">
        <v>541</v>
      </c>
      <c r="G272" s="264" t="s">
        <v>196</v>
      </c>
      <c r="H272" s="265">
        <v>1</v>
      </c>
      <c r="I272" s="266"/>
      <c r="J272" s="267">
        <f>ROUND(I272*H272,2)</f>
        <v>0</v>
      </c>
      <c r="K272" s="268"/>
      <c r="L272" s="269"/>
      <c r="M272" s="270" t="s">
        <v>1</v>
      </c>
      <c r="N272" s="271" t="s">
        <v>40</v>
      </c>
      <c r="O272" s="90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0" t="s">
        <v>268</v>
      </c>
      <c r="AT272" s="260" t="s">
        <v>218</v>
      </c>
      <c r="AU272" s="260" t="s">
        <v>84</v>
      </c>
      <c r="AY272" s="14" t="s">
        <v>190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4" t="s">
        <v>82</v>
      </c>
      <c r="BK272" s="150">
        <f>ROUND(I272*H272,2)</f>
        <v>0</v>
      </c>
      <c r="BL272" s="14" t="s">
        <v>233</v>
      </c>
      <c r="BM272" s="260" t="s">
        <v>572</v>
      </c>
    </row>
    <row r="273" s="2" customFormat="1" ht="37.8" customHeight="1">
      <c r="A273" s="37"/>
      <c r="B273" s="38"/>
      <c r="C273" s="248" t="s">
        <v>399</v>
      </c>
      <c r="D273" s="248" t="s">
        <v>193</v>
      </c>
      <c r="E273" s="249" t="s">
        <v>1544</v>
      </c>
      <c r="F273" s="250" t="s">
        <v>1545</v>
      </c>
      <c r="G273" s="251" t="s">
        <v>360</v>
      </c>
      <c r="H273" s="252">
        <v>1</v>
      </c>
      <c r="I273" s="253"/>
      <c r="J273" s="254">
        <f>ROUND(I273*H273,2)</f>
        <v>0</v>
      </c>
      <c r="K273" s="255"/>
      <c r="L273" s="40"/>
      <c r="M273" s="256" t="s">
        <v>1</v>
      </c>
      <c r="N273" s="257" t="s">
        <v>40</v>
      </c>
      <c r="O273" s="90"/>
      <c r="P273" s="258">
        <f>O273*H273</f>
        <v>0</v>
      </c>
      <c r="Q273" s="258">
        <v>0</v>
      </c>
      <c r="R273" s="258">
        <f>Q273*H273</f>
        <v>0</v>
      </c>
      <c r="S273" s="258">
        <v>0</v>
      </c>
      <c r="T273" s="25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60" t="s">
        <v>233</v>
      </c>
      <c r="AT273" s="260" t="s">
        <v>193</v>
      </c>
      <c r="AU273" s="260" t="s">
        <v>84</v>
      </c>
      <c r="AY273" s="14" t="s">
        <v>190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4" t="s">
        <v>82</v>
      </c>
      <c r="BK273" s="150">
        <f>ROUND(I273*H273,2)</f>
        <v>0</v>
      </c>
      <c r="BL273" s="14" t="s">
        <v>233</v>
      </c>
      <c r="BM273" s="260" t="s">
        <v>575</v>
      </c>
    </row>
    <row r="274" s="2" customFormat="1" ht="16.5" customHeight="1">
      <c r="A274" s="37"/>
      <c r="B274" s="38"/>
      <c r="C274" s="248" t="s">
        <v>576</v>
      </c>
      <c r="D274" s="248" t="s">
        <v>193</v>
      </c>
      <c r="E274" s="249" t="s">
        <v>543</v>
      </c>
      <c r="F274" s="250" t="s">
        <v>1546</v>
      </c>
      <c r="G274" s="251" t="s">
        <v>360</v>
      </c>
      <c r="H274" s="252">
        <v>1</v>
      </c>
      <c r="I274" s="253"/>
      <c r="J274" s="254">
        <f>ROUND(I274*H274,2)</f>
        <v>0</v>
      </c>
      <c r="K274" s="255"/>
      <c r="L274" s="40"/>
      <c r="M274" s="256" t="s">
        <v>1</v>
      </c>
      <c r="N274" s="257" t="s">
        <v>40</v>
      </c>
      <c r="O274" s="90"/>
      <c r="P274" s="258">
        <f>O274*H274</f>
        <v>0</v>
      </c>
      <c r="Q274" s="258">
        <v>0</v>
      </c>
      <c r="R274" s="258">
        <f>Q274*H274</f>
        <v>0</v>
      </c>
      <c r="S274" s="258">
        <v>0</v>
      </c>
      <c r="T274" s="25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0" t="s">
        <v>233</v>
      </c>
      <c r="AT274" s="260" t="s">
        <v>193</v>
      </c>
      <c r="AU274" s="260" t="s">
        <v>84</v>
      </c>
      <c r="AY274" s="14" t="s">
        <v>190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4" t="s">
        <v>82</v>
      </c>
      <c r="BK274" s="150">
        <f>ROUND(I274*H274,2)</f>
        <v>0</v>
      </c>
      <c r="BL274" s="14" t="s">
        <v>233</v>
      </c>
      <c r="BM274" s="260" t="s">
        <v>579</v>
      </c>
    </row>
    <row r="275" s="2" customFormat="1" ht="16.5" customHeight="1">
      <c r="A275" s="37"/>
      <c r="B275" s="38"/>
      <c r="C275" s="261" t="s">
        <v>403</v>
      </c>
      <c r="D275" s="261" t="s">
        <v>218</v>
      </c>
      <c r="E275" s="262" t="s">
        <v>1547</v>
      </c>
      <c r="F275" s="263" t="s">
        <v>1548</v>
      </c>
      <c r="G275" s="264" t="s">
        <v>196</v>
      </c>
      <c r="H275" s="265">
        <v>1</v>
      </c>
      <c r="I275" s="266"/>
      <c r="J275" s="267">
        <f>ROUND(I275*H275,2)</f>
        <v>0</v>
      </c>
      <c r="K275" s="268"/>
      <c r="L275" s="269"/>
      <c r="M275" s="270" t="s">
        <v>1</v>
      </c>
      <c r="N275" s="271" t="s">
        <v>40</v>
      </c>
      <c r="O275" s="90"/>
      <c r="P275" s="258">
        <f>O275*H275</f>
        <v>0</v>
      </c>
      <c r="Q275" s="258">
        <v>0</v>
      </c>
      <c r="R275" s="258">
        <f>Q275*H275</f>
        <v>0</v>
      </c>
      <c r="S275" s="258">
        <v>0</v>
      </c>
      <c r="T275" s="25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0" t="s">
        <v>268</v>
      </c>
      <c r="AT275" s="260" t="s">
        <v>218</v>
      </c>
      <c r="AU275" s="260" t="s">
        <v>84</v>
      </c>
      <c r="AY275" s="14" t="s">
        <v>190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4" t="s">
        <v>82</v>
      </c>
      <c r="BK275" s="150">
        <f>ROUND(I275*H275,2)</f>
        <v>0</v>
      </c>
      <c r="BL275" s="14" t="s">
        <v>233</v>
      </c>
      <c r="BM275" s="260" t="s">
        <v>582</v>
      </c>
    </row>
    <row r="276" s="2" customFormat="1" ht="24.15" customHeight="1">
      <c r="A276" s="37"/>
      <c r="B276" s="38"/>
      <c r="C276" s="248" t="s">
        <v>583</v>
      </c>
      <c r="D276" s="248" t="s">
        <v>193</v>
      </c>
      <c r="E276" s="249" t="s">
        <v>557</v>
      </c>
      <c r="F276" s="250" t="s">
        <v>558</v>
      </c>
      <c r="G276" s="251" t="s">
        <v>309</v>
      </c>
      <c r="H276" s="272"/>
      <c r="I276" s="253"/>
      <c r="J276" s="254">
        <f>ROUND(I276*H276,2)</f>
        <v>0</v>
      </c>
      <c r="K276" s="255"/>
      <c r="L276" s="40"/>
      <c r="M276" s="256" t="s">
        <v>1</v>
      </c>
      <c r="N276" s="257" t="s">
        <v>40</v>
      </c>
      <c r="O276" s="90"/>
      <c r="P276" s="258">
        <f>O276*H276</f>
        <v>0</v>
      </c>
      <c r="Q276" s="258">
        <v>0</v>
      </c>
      <c r="R276" s="258">
        <f>Q276*H276</f>
        <v>0</v>
      </c>
      <c r="S276" s="258">
        <v>0</v>
      </c>
      <c r="T276" s="25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0" t="s">
        <v>233</v>
      </c>
      <c r="AT276" s="260" t="s">
        <v>193</v>
      </c>
      <c r="AU276" s="260" t="s">
        <v>84</v>
      </c>
      <c r="AY276" s="14" t="s">
        <v>190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4" t="s">
        <v>82</v>
      </c>
      <c r="BK276" s="150">
        <f>ROUND(I276*H276,2)</f>
        <v>0</v>
      </c>
      <c r="BL276" s="14" t="s">
        <v>233</v>
      </c>
      <c r="BM276" s="260" t="s">
        <v>586</v>
      </c>
    </row>
    <row r="277" s="2" customFormat="1" ht="24.15" customHeight="1">
      <c r="A277" s="37"/>
      <c r="B277" s="38"/>
      <c r="C277" s="248" t="s">
        <v>406</v>
      </c>
      <c r="D277" s="248" t="s">
        <v>193</v>
      </c>
      <c r="E277" s="249" t="s">
        <v>561</v>
      </c>
      <c r="F277" s="250" t="s">
        <v>562</v>
      </c>
      <c r="G277" s="251" t="s">
        <v>309</v>
      </c>
      <c r="H277" s="272"/>
      <c r="I277" s="253"/>
      <c r="J277" s="254">
        <f>ROUND(I277*H277,2)</f>
        <v>0</v>
      </c>
      <c r="K277" s="255"/>
      <c r="L277" s="40"/>
      <c r="M277" s="256" t="s">
        <v>1</v>
      </c>
      <c r="N277" s="257" t="s">
        <v>40</v>
      </c>
      <c r="O277" s="90"/>
      <c r="P277" s="258">
        <f>O277*H277</f>
        <v>0</v>
      </c>
      <c r="Q277" s="258">
        <v>0</v>
      </c>
      <c r="R277" s="258">
        <f>Q277*H277</f>
        <v>0</v>
      </c>
      <c r="S277" s="258">
        <v>0</v>
      </c>
      <c r="T277" s="25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0" t="s">
        <v>233</v>
      </c>
      <c r="AT277" s="260" t="s">
        <v>193</v>
      </c>
      <c r="AU277" s="260" t="s">
        <v>84</v>
      </c>
      <c r="AY277" s="14" t="s">
        <v>190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4" t="s">
        <v>82</v>
      </c>
      <c r="BK277" s="150">
        <f>ROUND(I277*H277,2)</f>
        <v>0</v>
      </c>
      <c r="BL277" s="14" t="s">
        <v>233</v>
      </c>
      <c r="BM277" s="260" t="s">
        <v>589</v>
      </c>
    </row>
    <row r="278" s="12" customFormat="1" ht="22.8" customHeight="1">
      <c r="A278" s="12"/>
      <c r="B278" s="232"/>
      <c r="C278" s="233"/>
      <c r="D278" s="234" t="s">
        <v>74</v>
      </c>
      <c r="E278" s="246" t="s">
        <v>564</v>
      </c>
      <c r="F278" s="246" t="s">
        <v>565</v>
      </c>
      <c r="G278" s="233"/>
      <c r="H278" s="233"/>
      <c r="I278" s="236"/>
      <c r="J278" s="247">
        <f>BK278</f>
        <v>0</v>
      </c>
      <c r="K278" s="233"/>
      <c r="L278" s="238"/>
      <c r="M278" s="239"/>
      <c r="N278" s="240"/>
      <c r="O278" s="240"/>
      <c r="P278" s="241">
        <f>SUM(P279:P307)</f>
        <v>0</v>
      </c>
      <c r="Q278" s="240"/>
      <c r="R278" s="241">
        <f>SUM(R279:R307)</f>
        <v>0</v>
      </c>
      <c r="S278" s="240"/>
      <c r="T278" s="242">
        <f>SUM(T279:T307)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43" t="s">
        <v>84</v>
      </c>
      <c r="AT278" s="244" t="s">
        <v>74</v>
      </c>
      <c r="AU278" s="244" t="s">
        <v>82</v>
      </c>
      <c r="AY278" s="243" t="s">
        <v>190</v>
      </c>
      <c r="BK278" s="245">
        <f>SUM(BK279:BK307)</f>
        <v>0</v>
      </c>
    </row>
    <row r="279" s="2" customFormat="1" ht="33" customHeight="1">
      <c r="A279" s="37"/>
      <c r="B279" s="38"/>
      <c r="C279" s="248" t="s">
        <v>590</v>
      </c>
      <c r="D279" s="248" t="s">
        <v>193</v>
      </c>
      <c r="E279" s="249" t="s">
        <v>1549</v>
      </c>
      <c r="F279" s="250" t="s">
        <v>1550</v>
      </c>
      <c r="G279" s="251" t="s">
        <v>360</v>
      </c>
      <c r="H279" s="252">
        <v>2</v>
      </c>
      <c r="I279" s="253"/>
      <c r="J279" s="254">
        <f>ROUND(I279*H279,2)</f>
        <v>0</v>
      </c>
      <c r="K279" s="255"/>
      <c r="L279" s="40"/>
      <c r="M279" s="256" t="s">
        <v>1</v>
      </c>
      <c r="N279" s="257" t="s">
        <v>40</v>
      </c>
      <c r="O279" s="90"/>
      <c r="P279" s="258">
        <f>O279*H279</f>
        <v>0</v>
      </c>
      <c r="Q279" s="258">
        <v>0</v>
      </c>
      <c r="R279" s="258">
        <f>Q279*H279</f>
        <v>0</v>
      </c>
      <c r="S279" s="258">
        <v>0</v>
      </c>
      <c r="T279" s="25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0" t="s">
        <v>233</v>
      </c>
      <c r="AT279" s="260" t="s">
        <v>193</v>
      </c>
      <c r="AU279" s="260" t="s">
        <v>84</v>
      </c>
      <c r="AY279" s="14" t="s">
        <v>190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4" t="s">
        <v>82</v>
      </c>
      <c r="BK279" s="150">
        <f>ROUND(I279*H279,2)</f>
        <v>0</v>
      </c>
      <c r="BL279" s="14" t="s">
        <v>233</v>
      </c>
      <c r="BM279" s="260" t="s">
        <v>593</v>
      </c>
    </row>
    <row r="280" s="2" customFormat="1" ht="33" customHeight="1">
      <c r="A280" s="37"/>
      <c r="B280" s="38"/>
      <c r="C280" s="261" t="s">
        <v>410</v>
      </c>
      <c r="D280" s="261" t="s">
        <v>218</v>
      </c>
      <c r="E280" s="262" t="s">
        <v>1551</v>
      </c>
      <c r="F280" s="263" t="s">
        <v>1552</v>
      </c>
      <c r="G280" s="264" t="s">
        <v>196</v>
      </c>
      <c r="H280" s="265">
        <v>2</v>
      </c>
      <c r="I280" s="266"/>
      <c r="J280" s="267">
        <f>ROUND(I280*H280,2)</f>
        <v>0</v>
      </c>
      <c r="K280" s="268"/>
      <c r="L280" s="269"/>
      <c r="M280" s="270" t="s">
        <v>1</v>
      </c>
      <c r="N280" s="271" t="s">
        <v>40</v>
      </c>
      <c r="O280" s="90"/>
      <c r="P280" s="258">
        <f>O280*H280</f>
        <v>0</v>
      </c>
      <c r="Q280" s="258">
        <v>0</v>
      </c>
      <c r="R280" s="258">
        <f>Q280*H280</f>
        <v>0</v>
      </c>
      <c r="S280" s="258">
        <v>0</v>
      </c>
      <c r="T280" s="25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0" t="s">
        <v>268</v>
      </c>
      <c r="AT280" s="260" t="s">
        <v>218</v>
      </c>
      <c r="AU280" s="260" t="s">
        <v>84</v>
      </c>
      <c r="AY280" s="14" t="s">
        <v>190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4" t="s">
        <v>82</v>
      </c>
      <c r="BK280" s="150">
        <f>ROUND(I280*H280,2)</f>
        <v>0</v>
      </c>
      <c r="BL280" s="14" t="s">
        <v>233</v>
      </c>
      <c r="BM280" s="260" t="s">
        <v>596</v>
      </c>
    </row>
    <row r="281" s="2" customFormat="1" ht="24.15" customHeight="1">
      <c r="A281" s="37"/>
      <c r="B281" s="38"/>
      <c r="C281" s="248" t="s">
        <v>597</v>
      </c>
      <c r="D281" s="248" t="s">
        <v>193</v>
      </c>
      <c r="E281" s="249" t="s">
        <v>1553</v>
      </c>
      <c r="F281" s="250" t="s">
        <v>1554</v>
      </c>
      <c r="G281" s="251" t="s">
        <v>196</v>
      </c>
      <c r="H281" s="252">
        <v>3</v>
      </c>
      <c r="I281" s="253"/>
      <c r="J281" s="254">
        <f>ROUND(I281*H281,2)</f>
        <v>0</v>
      </c>
      <c r="K281" s="255"/>
      <c r="L281" s="40"/>
      <c r="M281" s="256" t="s">
        <v>1</v>
      </c>
      <c r="N281" s="257" t="s">
        <v>40</v>
      </c>
      <c r="O281" s="90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0" t="s">
        <v>233</v>
      </c>
      <c r="AT281" s="260" t="s">
        <v>193</v>
      </c>
      <c r="AU281" s="260" t="s">
        <v>84</v>
      </c>
      <c r="AY281" s="14" t="s">
        <v>190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4" t="s">
        <v>82</v>
      </c>
      <c r="BK281" s="150">
        <f>ROUND(I281*H281,2)</f>
        <v>0</v>
      </c>
      <c r="BL281" s="14" t="s">
        <v>233</v>
      </c>
      <c r="BM281" s="260" t="s">
        <v>601</v>
      </c>
    </row>
    <row r="282" s="2" customFormat="1" ht="24.15" customHeight="1">
      <c r="A282" s="37"/>
      <c r="B282" s="38"/>
      <c r="C282" s="248" t="s">
        <v>413</v>
      </c>
      <c r="D282" s="248" t="s">
        <v>193</v>
      </c>
      <c r="E282" s="249" t="s">
        <v>577</v>
      </c>
      <c r="F282" s="250" t="s">
        <v>578</v>
      </c>
      <c r="G282" s="251" t="s">
        <v>196</v>
      </c>
      <c r="H282" s="252">
        <v>3</v>
      </c>
      <c r="I282" s="253"/>
      <c r="J282" s="254">
        <f>ROUND(I282*H282,2)</f>
        <v>0</v>
      </c>
      <c r="K282" s="255"/>
      <c r="L282" s="40"/>
      <c r="M282" s="256" t="s">
        <v>1</v>
      </c>
      <c r="N282" s="257" t="s">
        <v>40</v>
      </c>
      <c r="O282" s="90"/>
      <c r="P282" s="258">
        <f>O282*H282</f>
        <v>0</v>
      </c>
      <c r="Q282" s="258">
        <v>0</v>
      </c>
      <c r="R282" s="258">
        <f>Q282*H282</f>
        <v>0</v>
      </c>
      <c r="S282" s="258">
        <v>0</v>
      </c>
      <c r="T282" s="25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0" t="s">
        <v>233</v>
      </c>
      <c r="AT282" s="260" t="s">
        <v>193</v>
      </c>
      <c r="AU282" s="260" t="s">
        <v>84</v>
      </c>
      <c r="AY282" s="14" t="s">
        <v>190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4" t="s">
        <v>82</v>
      </c>
      <c r="BK282" s="150">
        <f>ROUND(I282*H282,2)</f>
        <v>0</v>
      </c>
      <c r="BL282" s="14" t="s">
        <v>233</v>
      </c>
      <c r="BM282" s="260" t="s">
        <v>604</v>
      </c>
    </row>
    <row r="283" s="2" customFormat="1" ht="24.15" customHeight="1">
      <c r="A283" s="37"/>
      <c r="B283" s="38"/>
      <c r="C283" s="248" t="s">
        <v>605</v>
      </c>
      <c r="D283" s="248" t="s">
        <v>193</v>
      </c>
      <c r="E283" s="249" t="s">
        <v>580</v>
      </c>
      <c r="F283" s="250" t="s">
        <v>581</v>
      </c>
      <c r="G283" s="251" t="s">
        <v>196</v>
      </c>
      <c r="H283" s="252">
        <v>2</v>
      </c>
      <c r="I283" s="253"/>
      <c r="J283" s="254">
        <f>ROUND(I283*H283,2)</f>
        <v>0</v>
      </c>
      <c r="K283" s="255"/>
      <c r="L283" s="40"/>
      <c r="M283" s="256" t="s">
        <v>1</v>
      </c>
      <c r="N283" s="257" t="s">
        <v>40</v>
      </c>
      <c r="O283" s="90"/>
      <c r="P283" s="258">
        <f>O283*H283</f>
        <v>0</v>
      </c>
      <c r="Q283" s="258">
        <v>0</v>
      </c>
      <c r="R283" s="258">
        <f>Q283*H283</f>
        <v>0</v>
      </c>
      <c r="S283" s="258">
        <v>0</v>
      </c>
      <c r="T283" s="25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0" t="s">
        <v>233</v>
      </c>
      <c r="AT283" s="260" t="s">
        <v>193</v>
      </c>
      <c r="AU283" s="260" t="s">
        <v>84</v>
      </c>
      <c r="AY283" s="14" t="s">
        <v>190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4" t="s">
        <v>82</v>
      </c>
      <c r="BK283" s="150">
        <f>ROUND(I283*H283,2)</f>
        <v>0</v>
      </c>
      <c r="BL283" s="14" t="s">
        <v>233</v>
      </c>
      <c r="BM283" s="260" t="s">
        <v>608</v>
      </c>
    </row>
    <row r="284" s="2" customFormat="1" ht="24.15" customHeight="1">
      <c r="A284" s="37"/>
      <c r="B284" s="38"/>
      <c r="C284" s="248" t="s">
        <v>417</v>
      </c>
      <c r="D284" s="248" t="s">
        <v>193</v>
      </c>
      <c r="E284" s="249" t="s">
        <v>584</v>
      </c>
      <c r="F284" s="250" t="s">
        <v>585</v>
      </c>
      <c r="G284" s="251" t="s">
        <v>468</v>
      </c>
      <c r="H284" s="252">
        <v>32</v>
      </c>
      <c r="I284" s="253"/>
      <c r="J284" s="254">
        <f>ROUND(I284*H284,2)</f>
        <v>0</v>
      </c>
      <c r="K284" s="255"/>
      <c r="L284" s="40"/>
      <c r="M284" s="256" t="s">
        <v>1</v>
      </c>
      <c r="N284" s="257" t="s">
        <v>40</v>
      </c>
      <c r="O284" s="90"/>
      <c r="P284" s="258">
        <f>O284*H284</f>
        <v>0</v>
      </c>
      <c r="Q284" s="258">
        <v>0</v>
      </c>
      <c r="R284" s="258">
        <f>Q284*H284</f>
        <v>0</v>
      </c>
      <c r="S284" s="258">
        <v>0</v>
      </c>
      <c r="T284" s="25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0" t="s">
        <v>233</v>
      </c>
      <c r="AT284" s="260" t="s">
        <v>193</v>
      </c>
      <c r="AU284" s="260" t="s">
        <v>84</v>
      </c>
      <c r="AY284" s="14" t="s">
        <v>190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4" t="s">
        <v>82</v>
      </c>
      <c r="BK284" s="150">
        <f>ROUND(I284*H284,2)</f>
        <v>0</v>
      </c>
      <c r="BL284" s="14" t="s">
        <v>233</v>
      </c>
      <c r="BM284" s="260" t="s">
        <v>611</v>
      </c>
    </row>
    <row r="285" s="2" customFormat="1" ht="16.5" customHeight="1">
      <c r="A285" s="37"/>
      <c r="B285" s="38"/>
      <c r="C285" s="248" t="s">
        <v>612</v>
      </c>
      <c r="D285" s="248" t="s">
        <v>193</v>
      </c>
      <c r="E285" s="249" t="s">
        <v>587</v>
      </c>
      <c r="F285" s="250" t="s">
        <v>588</v>
      </c>
      <c r="G285" s="251" t="s">
        <v>196</v>
      </c>
      <c r="H285" s="252">
        <v>2</v>
      </c>
      <c r="I285" s="253"/>
      <c r="J285" s="254">
        <f>ROUND(I285*H285,2)</f>
        <v>0</v>
      </c>
      <c r="K285" s="255"/>
      <c r="L285" s="40"/>
      <c r="M285" s="256" t="s">
        <v>1</v>
      </c>
      <c r="N285" s="257" t="s">
        <v>40</v>
      </c>
      <c r="O285" s="90"/>
      <c r="P285" s="258">
        <f>O285*H285</f>
        <v>0</v>
      </c>
      <c r="Q285" s="258">
        <v>0</v>
      </c>
      <c r="R285" s="258">
        <f>Q285*H285</f>
        <v>0</v>
      </c>
      <c r="S285" s="258">
        <v>0</v>
      </c>
      <c r="T285" s="25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0" t="s">
        <v>233</v>
      </c>
      <c r="AT285" s="260" t="s">
        <v>193</v>
      </c>
      <c r="AU285" s="260" t="s">
        <v>84</v>
      </c>
      <c r="AY285" s="14" t="s">
        <v>190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4" t="s">
        <v>82</v>
      </c>
      <c r="BK285" s="150">
        <f>ROUND(I285*H285,2)</f>
        <v>0</v>
      </c>
      <c r="BL285" s="14" t="s">
        <v>233</v>
      </c>
      <c r="BM285" s="260" t="s">
        <v>615</v>
      </c>
    </row>
    <row r="286" s="2" customFormat="1" ht="24.15" customHeight="1">
      <c r="A286" s="37"/>
      <c r="B286" s="38"/>
      <c r="C286" s="261" t="s">
        <v>420</v>
      </c>
      <c r="D286" s="261" t="s">
        <v>218</v>
      </c>
      <c r="E286" s="262" t="s">
        <v>1555</v>
      </c>
      <c r="F286" s="263" t="s">
        <v>1556</v>
      </c>
      <c r="G286" s="264" t="s">
        <v>267</v>
      </c>
      <c r="H286" s="265">
        <v>15</v>
      </c>
      <c r="I286" s="266"/>
      <c r="J286" s="267">
        <f>ROUND(I286*H286,2)</f>
        <v>0</v>
      </c>
      <c r="K286" s="268"/>
      <c r="L286" s="269"/>
      <c r="M286" s="270" t="s">
        <v>1</v>
      </c>
      <c r="N286" s="271" t="s">
        <v>40</v>
      </c>
      <c r="O286" s="90"/>
      <c r="P286" s="258">
        <f>O286*H286</f>
        <v>0</v>
      </c>
      <c r="Q286" s="258">
        <v>0</v>
      </c>
      <c r="R286" s="258">
        <f>Q286*H286</f>
        <v>0</v>
      </c>
      <c r="S286" s="258">
        <v>0</v>
      </c>
      <c r="T286" s="25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0" t="s">
        <v>268</v>
      </c>
      <c r="AT286" s="260" t="s">
        <v>218</v>
      </c>
      <c r="AU286" s="260" t="s">
        <v>84</v>
      </c>
      <c r="AY286" s="14" t="s">
        <v>190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4" t="s">
        <v>82</v>
      </c>
      <c r="BK286" s="150">
        <f>ROUND(I286*H286,2)</f>
        <v>0</v>
      </c>
      <c r="BL286" s="14" t="s">
        <v>233</v>
      </c>
      <c r="BM286" s="260" t="s">
        <v>618</v>
      </c>
    </row>
    <row r="287" s="2" customFormat="1" ht="24.15" customHeight="1">
      <c r="A287" s="37"/>
      <c r="B287" s="38"/>
      <c r="C287" s="261" t="s">
        <v>619</v>
      </c>
      <c r="D287" s="261" t="s">
        <v>218</v>
      </c>
      <c r="E287" s="262" t="s">
        <v>1557</v>
      </c>
      <c r="F287" s="263" t="s">
        <v>1558</v>
      </c>
      <c r="G287" s="264" t="s">
        <v>360</v>
      </c>
      <c r="H287" s="265">
        <v>2</v>
      </c>
      <c r="I287" s="266"/>
      <c r="J287" s="267">
        <f>ROUND(I287*H287,2)</f>
        <v>0</v>
      </c>
      <c r="K287" s="268"/>
      <c r="L287" s="269"/>
      <c r="M287" s="270" t="s">
        <v>1</v>
      </c>
      <c r="N287" s="271" t="s">
        <v>40</v>
      </c>
      <c r="O287" s="90"/>
      <c r="P287" s="258">
        <f>O287*H287</f>
        <v>0</v>
      </c>
      <c r="Q287" s="258">
        <v>0</v>
      </c>
      <c r="R287" s="258">
        <f>Q287*H287</f>
        <v>0</v>
      </c>
      <c r="S287" s="258">
        <v>0</v>
      </c>
      <c r="T287" s="25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60" t="s">
        <v>268</v>
      </c>
      <c r="AT287" s="260" t="s">
        <v>218</v>
      </c>
      <c r="AU287" s="260" t="s">
        <v>84</v>
      </c>
      <c r="AY287" s="14" t="s">
        <v>190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4" t="s">
        <v>82</v>
      </c>
      <c r="BK287" s="150">
        <f>ROUND(I287*H287,2)</f>
        <v>0</v>
      </c>
      <c r="BL287" s="14" t="s">
        <v>233</v>
      </c>
      <c r="BM287" s="260" t="s">
        <v>622</v>
      </c>
    </row>
    <row r="288" s="2" customFormat="1" ht="21.75" customHeight="1">
      <c r="A288" s="37"/>
      <c r="B288" s="38"/>
      <c r="C288" s="248" t="s">
        <v>424</v>
      </c>
      <c r="D288" s="248" t="s">
        <v>193</v>
      </c>
      <c r="E288" s="249" t="s">
        <v>598</v>
      </c>
      <c r="F288" s="250" t="s">
        <v>599</v>
      </c>
      <c r="G288" s="251" t="s">
        <v>600</v>
      </c>
      <c r="H288" s="252">
        <v>16</v>
      </c>
      <c r="I288" s="253"/>
      <c r="J288" s="254">
        <f>ROUND(I288*H288,2)</f>
        <v>0</v>
      </c>
      <c r="K288" s="255"/>
      <c r="L288" s="40"/>
      <c r="M288" s="256" t="s">
        <v>1</v>
      </c>
      <c r="N288" s="257" t="s">
        <v>40</v>
      </c>
      <c r="O288" s="90"/>
      <c r="P288" s="258">
        <f>O288*H288</f>
        <v>0</v>
      </c>
      <c r="Q288" s="258">
        <v>0</v>
      </c>
      <c r="R288" s="258">
        <f>Q288*H288</f>
        <v>0</v>
      </c>
      <c r="S288" s="258">
        <v>0</v>
      </c>
      <c r="T288" s="25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60" t="s">
        <v>233</v>
      </c>
      <c r="AT288" s="260" t="s">
        <v>193</v>
      </c>
      <c r="AU288" s="260" t="s">
        <v>84</v>
      </c>
      <c r="AY288" s="14" t="s">
        <v>190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4" t="s">
        <v>82</v>
      </c>
      <c r="BK288" s="150">
        <f>ROUND(I288*H288,2)</f>
        <v>0</v>
      </c>
      <c r="BL288" s="14" t="s">
        <v>233</v>
      </c>
      <c r="BM288" s="260" t="s">
        <v>625</v>
      </c>
    </row>
    <row r="289" s="2" customFormat="1" ht="16.5" customHeight="1">
      <c r="A289" s="37"/>
      <c r="B289" s="38"/>
      <c r="C289" s="261" t="s">
        <v>626</v>
      </c>
      <c r="D289" s="261" t="s">
        <v>218</v>
      </c>
      <c r="E289" s="262" t="s">
        <v>1559</v>
      </c>
      <c r="F289" s="263" t="s">
        <v>610</v>
      </c>
      <c r="G289" s="264" t="s">
        <v>360</v>
      </c>
      <c r="H289" s="265">
        <v>1</v>
      </c>
      <c r="I289" s="266"/>
      <c r="J289" s="267">
        <f>ROUND(I289*H289,2)</f>
        <v>0</v>
      </c>
      <c r="K289" s="268"/>
      <c r="L289" s="269"/>
      <c r="M289" s="270" t="s">
        <v>1</v>
      </c>
      <c r="N289" s="271" t="s">
        <v>40</v>
      </c>
      <c r="O289" s="90"/>
      <c r="P289" s="258">
        <f>O289*H289</f>
        <v>0</v>
      </c>
      <c r="Q289" s="258">
        <v>0</v>
      </c>
      <c r="R289" s="258">
        <f>Q289*H289</f>
        <v>0</v>
      </c>
      <c r="S289" s="258">
        <v>0</v>
      </c>
      <c r="T289" s="25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60" t="s">
        <v>268</v>
      </c>
      <c r="AT289" s="260" t="s">
        <v>218</v>
      </c>
      <c r="AU289" s="260" t="s">
        <v>84</v>
      </c>
      <c r="AY289" s="14" t="s">
        <v>190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4" t="s">
        <v>82</v>
      </c>
      <c r="BK289" s="150">
        <f>ROUND(I289*H289,2)</f>
        <v>0</v>
      </c>
      <c r="BL289" s="14" t="s">
        <v>233</v>
      </c>
      <c r="BM289" s="260" t="s">
        <v>629</v>
      </c>
    </row>
    <row r="290" s="2" customFormat="1" ht="24.15" customHeight="1">
      <c r="A290" s="37"/>
      <c r="B290" s="38"/>
      <c r="C290" s="261" t="s">
        <v>427</v>
      </c>
      <c r="D290" s="261" t="s">
        <v>218</v>
      </c>
      <c r="E290" s="262" t="s">
        <v>1560</v>
      </c>
      <c r="F290" s="263" t="s">
        <v>614</v>
      </c>
      <c r="G290" s="264" t="s">
        <v>360</v>
      </c>
      <c r="H290" s="265">
        <v>1</v>
      </c>
      <c r="I290" s="266"/>
      <c r="J290" s="267">
        <f>ROUND(I290*H290,2)</f>
        <v>0</v>
      </c>
      <c r="K290" s="268"/>
      <c r="L290" s="269"/>
      <c r="M290" s="270" t="s">
        <v>1</v>
      </c>
      <c r="N290" s="271" t="s">
        <v>40</v>
      </c>
      <c r="O290" s="90"/>
      <c r="P290" s="258">
        <f>O290*H290</f>
        <v>0</v>
      </c>
      <c r="Q290" s="258">
        <v>0</v>
      </c>
      <c r="R290" s="258">
        <f>Q290*H290</f>
        <v>0</v>
      </c>
      <c r="S290" s="258">
        <v>0</v>
      </c>
      <c r="T290" s="25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60" t="s">
        <v>268</v>
      </c>
      <c r="AT290" s="260" t="s">
        <v>218</v>
      </c>
      <c r="AU290" s="260" t="s">
        <v>84</v>
      </c>
      <c r="AY290" s="14" t="s">
        <v>190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4" t="s">
        <v>82</v>
      </c>
      <c r="BK290" s="150">
        <f>ROUND(I290*H290,2)</f>
        <v>0</v>
      </c>
      <c r="BL290" s="14" t="s">
        <v>233</v>
      </c>
      <c r="BM290" s="260" t="s">
        <v>632</v>
      </c>
    </row>
    <row r="291" s="2" customFormat="1" ht="24.15" customHeight="1">
      <c r="A291" s="37"/>
      <c r="B291" s="38"/>
      <c r="C291" s="261" t="s">
        <v>633</v>
      </c>
      <c r="D291" s="261" t="s">
        <v>218</v>
      </c>
      <c r="E291" s="262" t="s">
        <v>1561</v>
      </c>
      <c r="F291" s="263" t="s">
        <v>1562</v>
      </c>
      <c r="G291" s="264" t="s">
        <v>360</v>
      </c>
      <c r="H291" s="265">
        <v>1</v>
      </c>
      <c r="I291" s="266"/>
      <c r="J291" s="267">
        <f>ROUND(I291*H291,2)</f>
        <v>0</v>
      </c>
      <c r="K291" s="268"/>
      <c r="L291" s="269"/>
      <c r="M291" s="270" t="s">
        <v>1</v>
      </c>
      <c r="N291" s="271" t="s">
        <v>40</v>
      </c>
      <c r="O291" s="90"/>
      <c r="P291" s="258">
        <f>O291*H291</f>
        <v>0</v>
      </c>
      <c r="Q291" s="258">
        <v>0</v>
      </c>
      <c r="R291" s="258">
        <f>Q291*H291</f>
        <v>0</v>
      </c>
      <c r="S291" s="258">
        <v>0</v>
      </c>
      <c r="T291" s="25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60" t="s">
        <v>268</v>
      </c>
      <c r="AT291" s="260" t="s">
        <v>218</v>
      </c>
      <c r="AU291" s="260" t="s">
        <v>84</v>
      </c>
      <c r="AY291" s="14" t="s">
        <v>190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4" t="s">
        <v>82</v>
      </c>
      <c r="BK291" s="150">
        <f>ROUND(I291*H291,2)</f>
        <v>0</v>
      </c>
      <c r="BL291" s="14" t="s">
        <v>233</v>
      </c>
      <c r="BM291" s="260" t="s">
        <v>636</v>
      </c>
    </row>
    <row r="292" s="2" customFormat="1" ht="24.15" customHeight="1">
      <c r="A292" s="37"/>
      <c r="B292" s="38"/>
      <c r="C292" s="261" t="s">
        <v>431</v>
      </c>
      <c r="D292" s="261" t="s">
        <v>218</v>
      </c>
      <c r="E292" s="262" t="s">
        <v>1563</v>
      </c>
      <c r="F292" s="263" t="s">
        <v>1564</v>
      </c>
      <c r="G292" s="264" t="s">
        <v>360</v>
      </c>
      <c r="H292" s="265">
        <v>1</v>
      </c>
      <c r="I292" s="266"/>
      <c r="J292" s="267">
        <f>ROUND(I292*H292,2)</f>
        <v>0</v>
      </c>
      <c r="K292" s="268"/>
      <c r="L292" s="269"/>
      <c r="M292" s="270" t="s">
        <v>1</v>
      </c>
      <c r="N292" s="271" t="s">
        <v>40</v>
      </c>
      <c r="O292" s="90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60" t="s">
        <v>268</v>
      </c>
      <c r="AT292" s="260" t="s">
        <v>218</v>
      </c>
      <c r="AU292" s="260" t="s">
        <v>84</v>
      </c>
      <c r="AY292" s="14" t="s">
        <v>190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4" t="s">
        <v>82</v>
      </c>
      <c r="BK292" s="150">
        <f>ROUND(I292*H292,2)</f>
        <v>0</v>
      </c>
      <c r="BL292" s="14" t="s">
        <v>233</v>
      </c>
      <c r="BM292" s="260" t="s">
        <v>639</v>
      </c>
    </row>
    <row r="293" s="2" customFormat="1" ht="37.8" customHeight="1">
      <c r="A293" s="37"/>
      <c r="B293" s="38"/>
      <c r="C293" s="261" t="s">
        <v>640</v>
      </c>
      <c r="D293" s="261" t="s">
        <v>218</v>
      </c>
      <c r="E293" s="262" t="s">
        <v>1565</v>
      </c>
      <c r="F293" s="263" t="s">
        <v>621</v>
      </c>
      <c r="G293" s="264" t="s">
        <v>360</v>
      </c>
      <c r="H293" s="265">
        <v>2</v>
      </c>
      <c r="I293" s="266"/>
      <c r="J293" s="267">
        <f>ROUND(I293*H293,2)</f>
        <v>0</v>
      </c>
      <c r="K293" s="268"/>
      <c r="L293" s="269"/>
      <c r="M293" s="270" t="s">
        <v>1</v>
      </c>
      <c r="N293" s="271" t="s">
        <v>40</v>
      </c>
      <c r="O293" s="90"/>
      <c r="P293" s="258">
        <f>O293*H293</f>
        <v>0</v>
      </c>
      <c r="Q293" s="258">
        <v>0</v>
      </c>
      <c r="R293" s="258">
        <f>Q293*H293</f>
        <v>0</v>
      </c>
      <c r="S293" s="258">
        <v>0</v>
      </c>
      <c r="T293" s="25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60" t="s">
        <v>268</v>
      </c>
      <c r="AT293" s="260" t="s">
        <v>218</v>
      </c>
      <c r="AU293" s="260" t="s">
        <v>84</v>
      </c>
      <c r="AY293" s="14" t="s">
        <v>190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4" t="s">
        <v>82</v>
      </c>
      <c r="BK293" s="150">
        <f>ROUND(I293*H293,2)</f>
        <v>0</v>
      </c>
      <c r="BL293" s="14" t="s">
        <v>233</v>
      </c>
      <c r="BM293" s="260" t="s">
        <v>643</v>
      </c>
    </row>
    <row r="294" s="2" customFormat="1" ht="16.5" customHeight="1">
      <c r="A294" s="37"/>
      <c r="B294" s="38"/>
      <c r="C294" s="248" t="s">
        <v>434</v>
      </c>
      <c r="D294" s="248" t="s">
        <v>193</v>
      </c>
      <c r="E294" s="249" t="s">
        <v>623</v>
      </c>
      <c r="F294" s="250" t="s">
        <v>624</v>
      </c>
      <c r="G294" s="251" t="s">
        <v>196</v>
      </c>
      <c r="H294" s="252">
        <v>1</v>
      </c>
      <c r="I294" s="253"/>
      <c r="J294" s="254">
        <f>ROUND(I294*H294,2)</f>
        <v>0</v>
      </c>
      <c r="K294" s="255"/>
      <c r="L294" s="40"/>
      <c r="M294" s="256" t="s">
        <v>1</v>
      </c>
      <c r="N294" s="257" t="s">
        <v>40</v>
      </c>
      <c r="O294" s="90"/>
      <c r="P294" s="258">
        <f>O294*H294</f>
        <v>0</v>
      </c>
      <c r="Q294" s="258">
        <v>0</v>
      </c>
      <c r="R294" s="258">
        <f>Q294*H294</f>
        <v>0</v>
      </c>
      <c r="S294" s="258">
        <v>0</v>
      </c>
      <c r="T294" s="25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60" t="s">
        <v>233</v>
      </c>
      <c r="AT294" s="260" t="s">
        <v>193</v>
      </c>
      <c r="AU294" s="260" t="s">
        <v>84</v>
      </c>
      <c r="AY294" s="14" t="s">
        <v>190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4" t="s">
        <v>82</v>
      </c>
      <c r="BK294" s="150">
        <f>ROUND(I294*H294,2)</f>
        <v>0</v>
      </c>
      <c r="BL294" s="14" t="s">
        <v>233</v>
      </c>
      <c r="BM294" s="260" t="s">
        <v>646</v>
      </c>
    </row>
    <row r="295" s="2" customFormat="1" ht="16.5" customHeight="1">
      <c r="A295" s="37"/>
      <c r="B295" s="38"/>
      <c r="C295" s="261" t="s">
        <v>647</v>
      </c>
      <c r="D295" s="261" t="s">
        <v>218</v>
      </c>
      <c r="E295" s="262" t="s">
        <v>627</v>
      </c>
      <c r="F295" s="263" t="s">
        <v>628</v>
      </c>
      <c r="G295" s="264" t="s">
        <v>196</v>
      </c>
      <c r="H295" s="265">
        <v>1</v>
      </c>
      <c r="I295" s="266"/>
      <c r="J295" s="267">
        <f>ROUND(I295*H295,2)</f>
        <v>0</v>
      </c>
      <c r="K295" s="268"/>
      <c r="L295" s="269"/>
      <c r="M295" s="270" t="s">
        <v>1</v>
      </c>
      <c r="N295" s="271" t="s">
        <v>40</v>
      </c>
      <c r="O295" s="90"/>
      <c r="P295" s="258">
        <f>O295*H295</f>
        <v>0</v>
      </c>
      <c r="Q295" s="258">
        <v>0</v>
      </c>
      <c r="R295" s="258">
        <f>Q295*H295</f>
        <v>0</v>
      </c>
      <c r="S295" s="258">
        <v>0</v>
      </c>
      <c r="T295" s="25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60" t="s">
        <v>268</v>
      </c>
      <c r="AT295" s="260" t="s">
        <v>218</v>
      </c>
      <c r="AU295" s="260" t="s">
        <v>84</v>
      </c>
      <c r="AY295" s="14" t="s">
        <v>190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4" t="s">
        <v>82</v>
      </c>
      <c r="BK295" s="150">
        <f>ROUND(I295*H295,2)</f>
        <v>0</v>
      </c>
      <c r="BL295" s="14" t="s">
        <v>233</v>
      </c>
      <c r="BM295" s="260" t="s">
        <v>650</v>
      </c>
    </row>
    <row r="296" s="2" customFormat="1" ht="16.5" customHeight="1">
      <c r="A296" s="37"/>
      <c r="B296" s="38"/>
      <c r="C296" s="248" t="s">
        <v>440</v>
      </c>
      <c r="D296" s="248" t="s">
        <v>193</v>
      </c>
      <c r="E296" s="249" t="s">
        <v>1566</v>
      </c>
      <c r="F296" s="250" t="s">
        <v>1567</v>
      </c>
      <c r="G296" s="251" t="s">
        <v>360</v>
      </c>
      <c r="H296" s="252">
        <v>1</v>
      </c>
      <c r="I296" s="253"/>
      <c r="J296" s="254">
        <f>ROUND(I296*H296,2)</f>
        <v>0</v>
      </c>
      <c r="K296" s="255"/>
      <c r="L296" s="40"/>
      <c r="M296" s="256" t="s">
        <v>1</v>
      </c>
      <c r="N296" s="257" t="s">
        <v>40</v>
      </c>
      <c r="O296" s="90"/>
      <c r="P296" s="258">
        <f>O296*H296</f>
        <v>0</v>
      </c>
      <c r="Q296" s="258">
        <v>0</v>
      </c>
      <c r="R296" s="258">
        <f>Q296*H296</f>
        <v>0</v>
      </c>
      <c r="S296" s="258">
        <v>0</v>
      </c>
      <c r="T296" s="25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60" t="s">
        <v>233</v>
      </c>
      <c r="AT296" s="260" t="s">
        <v>193</v>
      </c>
      <c r="AU296" s="260" t="s">
        <v>84</v>
      </c>
      <c r="AY296" s="14" t="s">
        <v>190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4" t="s">
        <v>82</v>
      </c>
      <c r="BK296" s="150">
        <f>ROUND(I296*H296,2)</f>
        <v>0</v>
      </c>
      <c r="BL296" s="14" t="s">
        <v>233</v>
      </c>
      <c r="BM296" s="260" t="s">
        <v>653</v>
      </c>
    </row>
    <row r="297" s="2" customFormat="1" ht="16.5" customHeight="1">
      <c r="A297" s="37"/>
      <c r="B297" s="38"/>
      <c r="C297" s="261" t="s">
        <v>654</v>
      </c>
      <c r="D297" s="261" t="s">
        <v>218</v>
      </c>
      <c r="E297" s="262" t="s">
        <v>1566</v>
      </c>
      <c r="F297" s="263" t="s">
        <v>1568</v>
      </c>
      <c r="G297" s="264" t="s">
        <v>196</v>
      </c>
      <c r="H297" s="265">
        <v>1</v>
      </c>
      <c r="I297" s="266"/>
      <c r="J297" s="267">
        <f>ROUND(I297*H297,2)</f>
        <v>0</v>
      </c>
      <c r="K297" s="268"/>
      <c r="L297" s="269"/>
      <c r="M297" s="270" t="s">
        <v>1</v>
      </c>
      <c r="N297" s="271" t="s">
        <v>40</v>
      </c>
      <c r="O297" s="90"/>
      <c r="P297" s="258">
        <f>O297*H297</f>
        <v>0</v>
      </c>
      <c r="Q297" s="258">
        <v>0</v>
      </c>
      <c r="R297" s="258">
        <f>Q297*H297</f>
        <v>0</v>
      </c>
      <c r="S297" s="258">
        <v>0</v>
      </c>
      <c r="T297" s="25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0" t="s">
        <v>268</v>
      </c>
      <c r="AT297" s="260" t="s">
        <v>218</v>
      </c>
      <c r="AU297" s="260" t="s">
        <v>84</v>
      </c>
      <c r="AY297" s="14" t="s">
        <v>190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4" t="s">
        <v>82</v>
      </c>
      <c r="BK297" s="150">
        <f>ROUND(I297*H297,2)</f>
        <v>0</v>
      </c>
      <c r="BL297" s="14" t="s">
        <v>233</v>
      </c>
      <c r="BM297" s="260" t="s">
        <v>657</v>
      </c>
    </row>
    <row r="298" s="2" customFormat="1" ht="16.5" customHeight="1">
      <c r="A298" s="37"/>
      <c r="B298" s="38"/>
      <c r="C298" s="248" t="s">
        <v>443</v>
      </c>
      <c r="D298" s="248" t="s">
        <v>193</v>
      </c>
      <c r="E298" s="249" t="s">
        <v>1569</v>
      </c>
      <c r="F298" s="250" t="s">
        <v>1570</v>
      </c>
      <c r="G298" s="251" t="s">
        <v>360</v>
      </c>
      <c r="H298" s="252">
        <v>2</v>
      </c>
      <c r="I298" s="253"/>
      <c r="J298" s="254">
        <f>ROUND(I298*H298,2)</f>
        <v>0</v>
      </c>
      <c r="K298" s="255"/>
      <c r="L298" s="40"/>
      <c r="M298" s="256" t="s">
        <v>1</v>
      </c>
      <c r="N298" s="257" t="s">
        <v>40</v>
      </c>
      <c r="O298" s="90"/>
      <c r="P298" s="258">
        <f>O298*H298</f>
        <v>0</v>
      </c>
      <c r="Q298" s="258">
        <v>0</v>
      </c>
      <c r="R298" s="258">
        <f>Q298*H298</f>
        <v>0</v>
      </c>
      <c r="S298" s="258">
        <v>0</v>
      </c>
      <c r="T298" s="25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60" t="s">
        <v>233</v>
      </c>
      <c r="AT298" s="260" t="s">
        <v>193</v>
      </c>
      <c r="AU298" s="260" t="s">
        <v>84</v>
      </c>
      <c r="AY298" s="14" t="s">
        <v>190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4" t="s">
        <v>82</v>
      </c>
      <c r="BK298" s="150">
        <f>ROUND(I298*H298,2)</f>
        <v>0</v>
      </c>
      <c r="BL298" s="14" t="s">
        <v>233</v>
      </c>
      <c r="BM298" s="260" t="s">
        <v>660</v>
      </c>
    </row>
    <row r="299" s="2" customFormat="1" ht="16.5" customHeight="1">
      <c r="A299" s="37"/>
      <c r="B299" s="38"/>
      <c r="C299" s="261" t="s">
        <v>661</v>
      </c>
      <c r="D299" s="261" t="s">
        <v>218</v>
      </c>
      <c r="E299" s="262" t="s">
        <v>1571</v>
      </c>
      <c r="F299" s="263" t="s">
        <v>1572</v>
      </c>
      <c r="G299" s="264" t="s">
        <v>196</v>
      </c>
      <c r="H299" s="265">
        <v>2</v>
      </c>
      <c r="I299" s="266"/>
      <c r="J299" s="267">
        <f>ROUND(I299*H299,2)</f>
        <v>0</v>
      </c>
      <c r="K299" s="268"/>
      <c r="L299" s="269"/>
      <c r="M299" s="270" t="s">
        <v>1</v>
      </c>
      <c r="N299" s="271" t="s">
        <v>40</v>
      </c>
      <c r="O299" s="90"/>
      <c r="P299" s="258">
        <f>O299*H299</f>
        <v>0</v>
      </c>
      <c r="Q299" s="258">
        <v>0</v>
      </c>
      <c r="R299" s="258">
        <f>Q299*H299</f>
        <v>0</v>
      </c>
      <c r="S299" s="258">
        <v>0</v>
      </c>
      <c r="T299" s="25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60" t="s">
        <v>268</v>
      </c>
      <c r="AT299" s="260" t="s">
        <v>218</v>
      </c>
      <c r="AU299" s="260" t="s">
        <v>84</v>
      </c>
      <c r="AY299" s="14" t="s">
        <v>190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4" t="s">
        <v>82</v>
      </c>
      <c r="BK299" s="150">
        <f>ROUND(I299*H299,2)</f>
        <v>0</v>
      </c>
      <c r="BL299" s="14" t="s">
        <v>233</v>
      </c>
      <c r="BM299" s="260" t="s">
        <v>664</v>
      </c>
    </row>
    <row r="300" s="2" customFormat="1" ht="16.5" customHeight="1">
      <c r="A300" s="37"/>
      <c r="B300" s="38"/>
      <c r="C300" s="248" t="s">
        <v>447</v>
      </c>
      <c r="D300" s="248" t="s">
        <v>193</v>
      </c>
      <c r="E300" s="249" t="s">
        <v>1573</v>
      </c>
      <c r="F300" s="250" t="s">
        <v>1574</v>
      </c>
      <c r="G300" s="251" t="s">
        <v>360</v>
      </c>
      <c r="H300" s="252">
        <v>1</v>
      </c>
      <c r="I300" s="253"/>
      <c r="J300" s="254">
        <f>ROUND(I300*H300,2)</f>
        <v>0</v>
      </c>
      <c r="K300" s="255"/>
      <c r="L300" s="40"/>
      <c r="M300" s="256" t="s">
        <v>1</v>
      </c>
      <c r="N300" s="257" t="s">
        <v>40</v>
      </c>
      <c r="O300" s="90"/>
      <c r="P300" s="258">
        <f>O300*H300</f>
        <v>0</v>
      </c>
      <c r="Q300" s="258">
        <v>0</v>
      </c>
      <c r="R300" s="258">
        <f>Q300*H300</f>
        <v>0</v>
      </c>
      <c r="S300" s="258">
        <v>0</v>
      </c>
      <c r="T300" s="25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60" t="s">
        <v>233</v>
      </c>
      <c r="AT300" s="260" t="s">
        <v>193</v>
      </c>
      <c r="AU300" s="260" t="s">
        <v>84</v>
      </c>
      <c r="AY300" s="14" t="s">
        <v>190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4" t="s">
        <v>82</v>
      </c>
      <c r="BK300" s="150">
        <f>ROUND(I300*H300,2)</f>
        <v>0</v>
      </c>
      <c r="BL300" s="14" t="s">
        <v>233</v>
      </c>
      <c r="BM300" s="260" t="s">
        <v>667</v>
      </c>
    </row>
    <row r="301" s="2" customFormat="1" ht="16.5" customHeight="1">
      <c r="A301" s="37"/>
      <c r="B301" s="38"/>
      <c r="C301" s="261" t="s">
        <v>668</v>
      </c>
      <c r="D301" s="261" t="s">
        <v>218</v>
      </c>
      <c r="E301" s="262" t="s">
        <v>1575</v>
      </c>
      <c r="F301" s="263" t="s">
        <v>1576</v>
      </c>
      <c r="G301" s="264" t="s">
        <v>360</v>
      </c>
      <c r="H301" s="265">
        <v>1</v>
      </c>
      <c r="I301" s="266"/>
      <c r="J301" s="267">
        <f>ROUND(I301*H301,2)</f>
        <v>0</v>
      </c>
      <c r="K301" s="268"/>
      <c r="L301" s="269"/>
      <c r="M301" s="270" t="s">
        <v>1</v>
      </c>
      <c r="N301" s="271" t="s">
        <v>40</v>
      </c>
      <c r="O301" s="90"/>
      <c r="P301" s="258">
        <f>O301*H301</f>
        <v>0</v>
      </c>
      <c r="Q301" s="258">
        <v>0</v>
      </c>
      <c r="R301" s="258">
        <f>Q301*H301</f>
        <v>0</v>
      </c>
      <c r="S301" s="258">
        <v>0</v>
      </c>
      <c r="T301" s="25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60" t="s">
        <v>268</v>
      </c>
      <c r="AT301" s="260" t="s">
        <v>218</v>
      </c>
      <c r="AU301" s="260" t="s">
        <v>84</v>
      </c>
      <c r="AY301" s="14" t="s">
        <v>190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4" t="s">
        <v>82</v>
      </c>
      <c r="BK301" s="150">
        <f>ROUND(I301*H301,2)</f>
        <v>0</v>
      </c>
      <c r="BL301" s="14" t="s">
        <v>233</v>
      </c>
      <c r="BM301" s="260" t="s">
        <v>671</v>
      </c>
    </row>
    <row r="302" s="2" customFormat="1" ht="16.5" customHeight="1">
      <c r="A302" s="37"/>
      <c r="B302" s="38"/>
      <c r="C302" s="248" t="s">
        <v>450</v>
      </c>
      <c r="D302" s="248" t="s">
        <v>193</v>
      </c>
      <c r="E302" s="249" t="s">
        <v>1577</v>
      </c>
      <c r="F302" s="250" t="s">
        <v>1578</v>
      </c>
      <c r="G302" s="251" t="s">
        <v>196</v>
      </c>
      <c r="H302" s="252">
        <v>12</v>
      </c>
      <c r="I302" s="253"/>
      <c r="J302" s="254">
        <f>ROUND(I302*H302,2)</f>
        <v>0</v>
      </c>
      <c r="K302" s="255"/>
      <c r="L302" s="40"/>
      <c r="M302" s="256" t="s">
        <v>1</v>
      </c>
      <c r="N302" s="257" t="s">
        <v>40</v>
      </c>
      <c r="O302" s="90"/>
      <c r="P302" s="258">
        <f>O302*H302</f>
        <v>0</v>
      </c>
      <c r="Q302" s="258">
        <v>0</v>
      </c>
      <c r="R302" s="258">
        <f>Q302*H302</f>
        <v>0</v>
      </c>
      <c r="S302" s="258">
        <v>0</v>
      </c>
      <c r="T302" s="25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60" t="s">
        <v>233</v>
      </c>
      <c r="AT302" s="260" t="s">
        <v>193</v>
      </c>
      <c r="AU302" s="260" t="s">
        <v>84</v>
      </c>
      <c r="AY302" s="14" t="s">
        <v>190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4" t="s">
        <v>82</v>
      </c>
      <c r="BK302" s="150">
        <f>ROUND(I302*H302,2)</f>
        <v>0</v>
      </c>
      <c r="BL302" s="14" t="s">
        <v>233</v>
      </c>
      <c r="BM302" s="260" t="s">
        <v>674</v>
      </c>
    </row>
    <row r="303" s="2" customFormat="1" ht="16.5" customHeight="1">
      <c r="A303" s="37"/>
      <c r="B303" s="38"/>
      <c r="C303" s="261" t="s">
        <v>675</v>
      </c>
      <c r="D303" s="261" t="s">
        <v>218</v>
      </c>
      <c r="E303" s="262" t="s">
        <v>1579</v>
      </c>
      <c r="F303" s="263" t="s">
        <v>1580</v>
      </c>
      <c r="G303" s="264" t="s">
        <v>196</v>
      </c>
      <c r="H303" s="265">
        <v>12</v>
      </c>
      <c r="I303" s="266"/>
      <c r="J303" s="267">
        <f>ROUND(I303*H303,2)</f>
        <v>0</v>
      </c>
      <c r="K303" s="268"/>
      <c r="L303" s="269"/>
      <c r="M303" s="270" t="s">
        <v>1</v>
      </c>
      <c r="N303" s="271" t="s">
        <v>40</v>
      </c>
      <c r="O303" s="90"/>
      <c r="P303" s="258">
        <f>O303*H303</f>
        <v>0</v>
      </c>
      <c r="Q303" s="258">
        <v>0</v>
      </c>
      <c r="R303" s="258">
        <f>Q303*H303</f>
        <v>0</v>
      </c>
      <c r="S303" s="258">
        <v>0</v>
      </c>
      <c r="T303" s="25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0" t="s">
        <v>268</v>
      </c>
      <c r="AT303" s="260" t="s">
        <v>218</v>
      </c>
      <c r="AU303" s="260" t="s">
        <v>84</v>
      </c>
      <c r="AY303" s="14" t="s">
        <v>190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4" t="s">
        <v>82</v>
      </c>
      <c r="BK303" s="150">
        <f>ROUND(I303*H303,2)</f>
        <v>0</v>
      </c>
      <c r="BL303" s="14" t="s">
        <v>233</v>
      </c>
      <c r="BM303" s="260" t="s">
        <v>678</v>
      </c>
    </row>
    <row r="304" s="2" customFormat="1" ht="16.5" customHeight="1">
      <c r="A304" s="37"/>
      <c r="B304" s="38"/>
      <c r="C304" s="248" t="s">
        <v>454</v>
      </c>
      <c r="D304" s="248" t="s">
        <v>193</v>
      </c>
      <c r="E304" s="249" t="s">
        <v>651</v>
      </c>
      <c r="F304" s="250" t="s">
        <v>1581</v>
      </c>
      <c r="G304" s="251" t="s">
        <v>196</v>
      </c>
      <c r="H304" s="252">
        <v>2</v>
      </c>
      <c r="I304" s="253"/>
      <c r="J304" s="254">
        <f>ROUND(I304*H304,2)</f>
        <v>0</v>
      </c>
      <c r="K304" s="255"/>
      <c r="L304" s="40"/>
      <c r="M304" s="256" t="s">
        <v>1</v>
      </c>
      <c r="N304" s="257" t="s">
        <v>40</v>
      </c>
      <c r="O304" s="90"/>
      <c r="P304" s="258">
        <f>O304*H304</f>
        <v>0</v>
      </c>
      <c r="Q304" s="258">
        <v>0</v>
      </c>
      <c r="R304" s="258">
        <f>Q304*H304</f>
        <v>0</v>
      </c>
      <c r="S304" s="258">
        <v>0</v>
      </c>
      <c r="T304" s="25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60" t="s">
        <v>233</v>
      </c>
      <c r="AT304" s="260" t="s">
        <v>193</v>
      </c>
      <c r="AU304" s="260" t="s">
        <v>84</v>
      </c>
      <c r="AY304" s="14" t="s">
        <v>190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4" t="s">
        <v>82</v>
      </c>
      <c r="BK304" s="150">
        <f>ROUND(I304*H304,2)</f>
        <v>0</v>
      </c>
      <c r="BL304" s="14" t="s">
        <v>233</v>
      </c>
      <c r="BM304" s="260" t="s">
        <v>681</v>
      </c>
    </row>
    <row r="305" s="2" customFormat="1" ht="16.5" customHeight="1">
      <c r="A305" s="37"/>
      <c r="B305" s="38"/>
      <c r="C305" s="261" t="s">
        <v>682</v>
      </c>
      <c r="D305" s="261" t="s">
        <v>218</v>
      </c>
      <c r="E305" s="262" t="s">
        <v>1582</v>
      </c>
      <c r="F305" s="263" t="s">
        <v>1583</v>
      </c>
      <c r="G305" s="264" t="s">
        <v>196</v>
      </c>
      <c r="H305" s="265">
        <v>2</v>
      </c>
      <c r="I305" s="266"/>
      <c r="J305" s="267">
        <f>ROUND(I305*H305,2)</f>
        <v>0</v>
      </c>
      <c r="K305" s="268"/>
      <c r="L305" s="269"/>
      <c r="M305" s="270" t="s">
        <v>1</v>
      </c>
      <c r="N305" s="271" t="s">
        <v>40</v>
      </c>
      <c r="O305" s="90"/>
      <c r="P305" s="258">
        <f>O305*H305</f>
        <v>0</v>
      </c>
      <c r="Q305" s="258">
        <v>0</v>
      </c>
      <c r="R305" s="258">
        <f>Q305*H305</f>
        <v>0</v>
      </c>
      <c r="S305" s="258">
        <v>0</v>
      </c>
      <c r="T305" s="25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60" t="s">
        <v>268</v>
      </c>
      <c r="AT305" s="260" t="s">
        <v>218</v>
      </c>
      <c r="AU305" s="260" t="s">
        <v>84</v>
      </c>
      <c r="AY305" s="14" t="s">
        <v>190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4" t="s">
        <v>82</v>
      </c>
      <c r="BK305" s="150">
        <f>ROUND(I305*H305,2)</f>
        <v>0</v>
      </c>
      <c r="BL305" s="14" t="s">
        <v>233</v>
      </c>
      <c r="BM305" s="260" t="s">
        <v>685</v>
      </c>
    </row>
    <row r="306" s="2" customFormat="1" ht="21.75" customHeight="1">
      <c r="A306" s="37"/>
      <c r="B306" s="38"/>
      <c r="C306" s="248" t="s">
        <v>457</v>
      </c>
      <c r="D306" s="248" t="s">
        <v>193</v>
      </c>
      <c r="E306" s="249" t="s">
        <v>679</v>
      </c>
      <c r="F306" s="250" t="s">
        <v>680</v>
      </c>
      <c r="G306" s="251" t="s">
        <v>309</v>
      </c>
      <c r="H306" s="272"/>
      <c r="I306" s="253"/>
      <c r="J306" s="254">
        <f>ROUND(I306*H306,2)</f>
        <v>0</v>
      </c>
      <c r="K306" s="255"/>
      <c r="L306" s="40"/>
      <c r="M306" s="256" t="s">
        <v>1</v>
      </c>
      <c r="N306" s="257" t="s">
        <v>40</v>
      </c>
      <c r="O306" s="90"/>
      <c r="P306" s="258">
        <f>O306*H306</f>
        <v>0</v>
      </c>
      <c r="Q306" s="258">
        <v>0</v>
      </c>
      <c r="R306" s="258">
        <f>Q306*H306</f>
        <v>0</v>
      </c>
      <c r="S306" s="258">
        <v>0</v>
      </c>
      <c r="T306" s="25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60" t="s">
        <v>233</v>
      </c>
      <c r="AT306" s="260" t="s">
        <v>193</v>
      </c>
      <c r="AU306" s="260" t="s">
        <v>84</v>
      </c>
      <c r="AY306" s="14" t="s">
        <v>190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4" t="s">
        <v>82</v>
      </c>
      <c r="BK306" s="150">
        <f>ROUND(I306*H306,2)</f>
        <v>0</v>
      </c>
      <c r="BL306" s="14" t="s">
        <v>233</v>
      </c>
      <c r="BM306" s="260" t="s">
        <v>690</v>
      </c>
    </row>
    <row r="307" s="2" customFormat="1" ht="24.15" customHeight="1">
      <c r="A307" s="37"/>
      <c r="B307" s="38"/>
      <c r="C307" s="248" t="s">
        <v>691</v>
      </c>
      <c r="D307" s="248" t="s">
        <v>193</v>
      </c>
      <c r="E307" s="249" t="s">
        <v>683</v>
      </c>
      <c r="F307" s="250" t="s">
        <v>684</v>
      </c>
      <c r="G307" s="251" t="s">
        <v>309</v>
      </c>
      <c r="H307" s="272"/>
      <c r="I307" s="253"/>
      <c r="J307" s="254">
        <f>ROUND(I307*H307,2)</f>
        <v>0</v>
      </c>
      <c r="K307" s="255"/>
      <c r="L307" s="40"/>
      <c r="M307" s="256" t="s">
        <v>1</v>
      </c>
      <c r="N307" s="257" t="s">
        <v>40</v>
      </c>
      <c r="O307" s="90"/>
      <c r="P307" s="258">
        <f>O307*H307</f>
        <v>0</v>
      </c>
      <c r="Q307" s="258">
        <v>0</v>
      </c>
      <c r="R307" s="258">
        <f>Q307*H307</f>
        <v>0</v>
      </c>
      <c r="S307" s="258">
        <v>0</v>
      </c>
      <c r="T307" s="25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60" t="s">
        <v>233</v>
      </c>
      <c r="AT307" s="260" t="s">
        <v>193</v>
      </c>
      <c r="AU307" s="260" t="s">
        <v>84</v>
      </c>
      <c r="AY307" s="14" t="s">
        <v>190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4" t="s">
        <v>82</v>
      </c>
      <c r="BK307" s="150">
        <f>ROUND(I307*H307,2)</f>
        <v>0</v>
      </c>
      <c r="BL307" s="14" t="s">
        <v>233</v>
      </c>
      <c r="BM307" s="260" t="s">
        <v>694</v>
      </c>
    </row>
    <row r="308" s="12" customFormat="1" ht="22.8" customHeight="1">
      <c r="A308" s="12"/>
      <c r="B308" s="232"/>
      <c r="C308" s="233"/>
      <c r="D308" s="234" t="s">
        <v>74</v>
      </c>
      <c r="E308" s="246" t="s">
        <v>686</v>
      </c>
      <c r="F308" s="246" t="s">
        <v>687</v>
      </c>
      <c r="G308" s="233"/>
      <c r="H308" s="233"/>
      <c r="I308" s="236"/>
      <c r="J308" s="247">
        <f>BK308</f>
        <v>0</v>
      </c>
      <c r="K308" s="233"/>
      <c r="L308" s="238"/>
      <c r="M308" s="239"/>
      <c r="N308" s="240"/>
      <c r="O308" s="240"/>
      <c r="P308" s="241">
        <f>SUM(P309:P352)</f>
        <v>0</v>
      </c>
      <c r="Q308" s="240"/>
      <c r="R308" s="241">
        <f>SUM(R309:R352)</f>
        <v>0</v>
      </c>
      <c r="S308" s="240"/>
      <c r="T308" s="242">
        <f>SUM(T309:T352)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3" t="s">
        <v>84</v>
      </c>
      <c r="AT308" s="244" t="s">
        <v>74</v>
      </c>
      <c r="AU308" s="244" t="s">
        <v>82</v>
      </c>
      <c r="AY308" s="243" t="s">
        <v>190</v>
      </c>
      <c r="BK308" s="245">
        <f>SUM(BK309:BK352)</f>
        <v>0</v>
      </c>
    </row>
    <row r="309" s="2" customFormat="1" ht="24.15" customHeight="1">
      <c r="A309" s="37"/>
      <c r="B309" s="38"/>
      <c r="C309" s="248" t="s">
        <v>461</v>
      </c>
      <c r="D309" s="248" t="s">
        <v>193</v>
      </c>
      <c r="E309" s="249" t="s">
        <v>706</v>
      </c>
      <c r="F309" s="250" t="s">
        <v>707</v>
      </c>
      <c r="G309" s="251" t="s">
        <v>196</v>
      </c>
      <c r="H309" s="252">
        <v>1</v>
      </c>
      <c r="I309" s="253"/>
      <c r="J309" s="254">
        <f>ROUND(I309*H309,2)</f>
        <v>0</v>
      </c>
      <c r="K309" s="255"/>
      <c r="L309" s="40"/>
      <c r="M309" s="256" t="s">
        <v>1</v>
      </c>
      <c r="N309" s="257" t="s">
        <v>40</v>
      </c>
      <c r="O309" s="90"/>
      <c r="P309" s="258">
        <f>O309*H309</f>
        <v>0</v>
      </c>
      <c r="Q309" s="258">
        <v>0</v>
      </c>
      <c r="R309" s="258">
        <f>Q309*H309</f>
        <v>0</v>
      </c>
      <c r="S309" s="258">
        <v>0</v>
      </c>
      <c r="T309" s="25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60" t="s">
        <v>233</v>
      </c>
      <c r="AT309" s="260" t="s">
        <v>193</v>
      </c>
      <c r="AU309" s="260" t="s">
        <v>84</v>
      </c>
      <c r="AY309" s="14" t="s">
        <v>190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4" t="s">
        <v>82</v>
      </c>
      <c r="BK309" s="150">
        <f>ROUND(I309*H309,2)</f>
        <v>0</v>
      </c>
      <c r="BL309" s="14" t="s">
        <v>233</v>
      </c>
      <c r="BM309" s="260" t="s">
        <v>697</v>
      </c>
    </row>
    <row r="310" s="2" customFormat="1" ht="21.75" customHeight="1">
      <c r="A310" s="37"/>
      <c r="B310" s="38"/>
      <c r="C310" s="248" t="s">
        <v>698</v>
      </c>
      <c r="D310" s="248" t="s">
        <v>193</v>
      </c>
      <c r="E310" s="249" t="s">
        <v>709</v>
      </c>
      <c r="F310" s="250" t="s">
        <v>710</v>
      </c>
      <c r="G310" s="251" t="s">
        <v>196</v>
      </c>
      <c r="H310" s="252">
        <v>1</v>
      </c>
      <c r="I310" s="253"/>
      <c r="J310" s="254">
        <f>ROUND(I310*H310,2)</f>
        <v>0</v>
      </c>
      <c r="K310" s="255"/>
      <c r="L310" s="40"/>
      <c r="M310" s="256" t="s">
        <v>1</v>
      </c>
      <c r="N310" s="257" t="s">
        <v>40</v>
      </c>
      <c r="O310" s="90"/>
      <c r="P310" s="258">
        <f>O310*H310</f>
        <v>0</v>
      </c>
      <c r="Q310" s="258">
        <v>0</v>
      </c>
      <c r="R310" s="258">
        <f>Q310*H310</f>
        <v>0</v>
      </c>
      <c r="S310" s="258">
        <v>0</v>
      </c>
      <c r="T310" s="25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60" t="s">
        <v>233</v>
      </c>
      <c r="AT310" s="260" t="s">
        <v>193</v>
      </c>
      <c r="AU310" s="260" t="s">
        <v>84</v>
      </c>
      <c r="AY310" s="14" t="s">
        <v>190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4" t="s">
        <v>82</v>
      </c>
      <c r="BK310" s="150">
        <f>ROUND(I310*H310,2)</f>
        <v>0</v>
      </c>
      <c r="BL310" s="14" t="s">
        <v>233</v>
      </c>
      <c r="BM310" s="260" t="s">
        <v>701</v>
      </c>
    </row>
    <row r="311" s="2" customFormat="1" ht="16.5" customHeight="1">
      <c r="A311" s="37"/>
      <c r="B311" s="38"/>
      <c r="C311" s="248" t="s">
        <v>464</v>
      </c>
      <c r="D311" s="248" t="s">
        <v>193</v>
      </c>
      <c r="E311" s="249" t="s">
        <v>713</v>
      </c>
      <c r="F311" s="250" t="s">
        <v>714</v>
      </c>
      <c r="G311" s="251" t="s">
        <v>196</v>
      </c>
      <c r="H311" s="252">
        <v>1</v>
      </c>
      <c r="I311" s="253"/>
      <c r="J311" s="254">
        <f>ROUND(I311*H311,2)</f>
        <v>0</v>
      </c>
      <c r="K311" s="255"/>
      <c r="L311" s="40"/>
      <c r="M311" s="256" t="s">
        <v>1</v>
      </c>
      <c r="N311" s="257" t="s">
        <v>40</v>
      </c>
      <c r="O311" s="90"/>
      <c r="P311" s="258">
        <f>O311*H311</f>
        <v>0</v>
      </c>
      <c r="Q311" s="258">
        <v>0</v>
      </c>
      <c r="R311" s="258">
        <f>Q311*H311</f>
        <v>0</v>
      </c>
      <c r="S311" s="258">
        <v>0</v>
      </c>
      <c r="T311" s="25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60" t="s">
        <v>233</v>
      </c>
      <c r="AT311" s="260" t="s">
        <v>193</v>
      </c>
      <c r="AU311" s="260" t="s">
        <v>84</v>
      </c>
      <c r="AY311" s="14" t="s">
        <v>190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4" t="s">
        <v>82</v>
      </c>
      <c r="BK311" s="150">
        <f>ROUND(I311*H311,2)</f>
        <v>0</v>
      </c>
      <c r="BL311" s="14" t="s">
        <v>233</v>
      </c>
      <c r="BM311" s="260" t="s">
        <v>704</v>
      </c>
    </row>
    <row r="312" s="2" customFormat="1" ht="24.15" customHeight="1">
      <c r="A312" s="37"/>
      <c r="B312" s="38"/>
      <c r="C312" s="248" t="s">
        <v>705</v>
      </c>
      <c r="D312" s="248" t="s">
        <v>193</v>
      </c>
      <c r="E312" s="249" t="s">
        <v>734</v>
      </c>
      <c r="F312" s="250" t="s">
        <v>735</v>
      </c>
      <c r="G312" s="251" t="s">
        <v>196</v>
      </c>
      <c r="H312" s="252">
        <v>2</v>
      </c>
      <c r="I312" s="253"/>
      <c r="J312" s="254">
        <f>ROUND(I312*H312,2)</f>
        <v>0</v>
      </c>
      <c r="K312" s="255"/>
      <c r="L312" s="40"/>
      <c r="M312" s="256" t="s">
        <v>1</v>
      </c>
      <c r="N312" s="257" t="s">
        <v>40</v>
      </c>
      <c r="O312" s="90"/>
      <c r="P312" s="258">
        <f>O312*H312</f>
        <v>0</v>
      </c>
      <c r="Q312" s="258">
        <v>0</v>
      </c>
      <c r="R312" s="258">
        <f>Q312*H312</f>
        <v>0</v>
      </c>
      <c r="S312" s="258">
        <v>0</v>
      </c>
      <c r="T312" s="25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60" t="s">
        <v>233</v>
      </c>
      <c r="AT312" s="260" t="s">
        <v>193</v>
      </c>
      <c r="AU312" s="260" t="s">
        <v>84</v>
      </c>
      <c r="AY312" s="14" t="s">
        <v>190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4" t="s">
        <v>82</v>
      </c>
      <c r="BK312" s="150">
        <f>ROUND(I312*H312,2)</f>
        <v>0</v>
      </c>
      <c r="BL312" s="14" t="s">
        <v>233</v>
      </c>
      <c r="BM312" s="260" t="s">
        <v>708</v>
      </c>
    </row>
    <row r="313" s="2" customFormat="1" ht="24.15" customHeight="1">
      <c r="A313" s="37"/>
      <c r="B313" s="38"/>
      <c r="C313" s="248" t="s">
        <v>469</v>
      </c>
      <c r="D313" s="248" t="s">
        <v>193</v>
      </c>
      <c r="E313" s="249" t="s">
        <v>688</v>
      </c>
      <c r="F313" s="250" t="s">
        <v>689</v>
      </c>
      <c r="G313" s="251" t="s">
        <v>267</v>
      </c>
      <c r="H313" s="252">
        <v>1.5</v>
      </c>
      <c r="I313" s="253"/>
      <c r="J313" s="254">
        <f>ROUND(I313*H313,2)</f>
        <v>0</v>
      </c>
      <c r="K313" s="255"/>
      <c r="L313" s="40"/>
      <c r="M313" s="256" t="s">
        <v>1</v>
      </c>
      <c r="N313" s="257" t="s">
        <v>40</v>
      </c>
      <c r="O313" s="90"/>
      <c r="P313" s="258">
        <f>O313*H313</f>
        <v>0</v>
      </c>
      <c r="Q313" s="258">
        <v>0</v>
      </c>
      <c r="R313" s="258">
        <f>Q313*H313</f>
        <v>0</v>
      </c>
      <c r="S313" s="258">
        <v>0</v>
      </c>
      <c r="T313" s="25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60" t="s">
        <v>233</v>
      </c>
      <c r="AT313" s="260" t="s">
        <v>193</v>
      </c>
      <c r="AU313" s="260" t="s">
        <v>84</v>
      </c>
      <c r="AY313" s="14" t="s">
        <v>190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4" t="s">
        <v>82</v>
      </c>
      <c r="BK313" s="150">
        <f>ROUND(I313*H313,2)</f>
        <v>0</v>
      </c>
      <c r="BL313" s="14" t="s">
        <v>233</v>
      </c>
      <c r="BM313" s="260" t="s">
        <v>711</v>
      </c>
    </row>
    <row r="314" s="2" customFormat="1" ht="24.15" customHeight="1">
      <c r="A314" s="37"/>
      <c r="B314" s="38"/>
      <c r="C314" s="248" t="s">
        <v>712</v>
      </c>
      <c r="D314" s="248" t="s">
        <v>193</v>
      </c>
      <c r="E314" s="249" t="s">
        <v>1584</v>
      </c>
      <c r="F314" s="250" t="s">
        <v>1585</v>
      </c>
      <c r="G314" s="251" t="s">
        <v>196</v>
      </c>
      <c r="H314" s="252">
        <v>2</v>
      </c>
      <c r="I314" s="253"/>
      <c r="J314" s="254">
        <f>ROUND(I314*H314,2)</f>
        <v>0</v>
      </c>
      <c r="K314" s="255"/>
      <c r="L314" s="40"/>
      <c r="M314" s="256" t="s">
        <v>1</v>
      </c>
      <c r="N314" s="257" t="s">
        <v>40</v>
      </c>
      <c r="O314" s="90"/>
      <c r="P314" s="258">
        <f>O314*H314</f>
        <v>0</v>
      </c>
      <c r="Q314" s="258">
        <v>0</v>
      </c>
      <c r="R314" s="258">
        <f>Q314*H314</f>
        <v>0</v>
      </c>
      <c r="S314" s="258">
        <v>0</v>
      </c>
      <c r="T314" s="25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60" t="s">
        <v>233</v>
      </c>
      <c r="AT314" s="260" t="s">
        <v>193</v>
      </c>
      <c r="AU314" s="260" t="s">
        <v>84</v>
      </c>
      <c r="AY314" s="14" t="s">
        <v>190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4" t="s">
        <v>82</v>
      </c>
      <c r="BK314" s="150">
        <f>ROUND(I314*H314,2)</f>
        <v>0</v>
      </c>
      <c r="BL314" s="14" t="s">
        <v>233</v>
      </c>
      <c r="BM314" s="260" t="s">
        <v>715</v>
      </c>
    </row>
    <row r="315" s="2" customFormat="1" ht="24.15" customHeight="1">
      <c r="A315" s="37"/>
      <c r="B315" s="38"/>
      <c r="C315" s="248" t="s">
        <v>472</v>
      </c>
      <c r="D315" s="248" t="s">
        <v>193</v>
      </c>
      <c r="E315" s="249" t="s">
        <v>737</v>
      </c>
      <c r="F315" s="250" t="s">
        <v>738</v>
      </c>
      <c r="G315" s="251" t="s">
        <v>196</v>
      </c>
      <c r="H315" s="252">
        <v>2</v>
      </c>
      <c r="I315" s="253"/>
      <c r="J315" s="254">
        <f>ROUND(I315*H315,2)</f>
        <v>0</v>
      </c>
      <c r="K315" s="255"/>
      <c r="L315" s="40"/>
      <c r="M315" s="256" t="s">
        <v>1</v>
      </c>
      <c r="N315" s="257" t="s">
        <v>40</v>
      </c>
      <c r="O315" s="90"/>
      <c r="P315" s="258">
        <f>O315*H315</f>
        <v>0</v>
      </c>
      <c r="Q315" s="258">
        <v>0</v>
      </c>
      <c r="R315" s="258">
        <f>Q315*H315</f>
        <v>0</v>
      </c>
      <c r="S315" s="258">
        <v>0</v>
      </c>
      <c r="T315" s="25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60" t="s">
        <v>233</v>
      </c>
      <c r="AT315" s="260" t="s">
        <v>193</v>
      </c>
      <c r="AU315" s="260" t="s">
        <v>84</v>
      </c>
      <c r="AY315" s="14" t="s">
        <v>190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4" t="s">
        <v>82</v>
      </c>
      <c r="BK315" s="150">
        <f>ROUND(I315*H315,2)</f>
        <v>0</v>
      </c>
      <c r="BL315" s="14" t="s">
        <v>233</v>
      </c>
      <c r="BM315" s="260" t="s">
        <v>718</v>
      </c>
    </row>
    <row r="316" s="2" customFormat="1" ht="37.8" customHeight="1">
      <c r="A316" s="37"/>
      <c r="B316" s="38"/>
      <c r="C316" s="248" t="s">
        <v>719</v>
      </c>
      <c r="D316" s="248" t="s">
        <v>193</v>
      </c>
      <c r="E316" s="249" t="s">
        <v>1586</v>
      </c>
      <c r="F316" s="250" t="s">
        <v>1587</v>
      </c>
      <c r="G316" s="251" t="s">
        <v>360</v>
      </c>
      <c r="H316" s="252">
        <v>1</v>
      </c>
      <c r="I316" s="253"/>
      <c r="J316" s="254">
        <f>ROUND(I316*H316,2)</f>
        <v>0</v>
      </c>
      <c r="K316" s="255"/>
      <c r="L316" s="40"/>
      <c r="M316" s="256" t="s">
        <v>1</v>
      </c>
      <c r="N316" s="257" t="s">
        <v>40</v>
      </c>
      <c r="O316" s="90"/>
      <c r="P316" s="258">
        <f>O316*H316</f>
        <v>0</v>
      </c>
      <c r="Q316" s="258">
        <v>0</v>
      </c>
      <c r="R316" s="258">
        <f>Q316*H316</f>
        <v>0</v>
      </c>
      <c r="S316" s="258">
        <v>0</v>
      </c>
      <c r="T316" s="25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60" t="s">
        <v>233</v>
      </c>
      <c r="AT316" s="260" t="s">
        <v>193</v>
      </c>
      <c r="AU316" s="260" t="s">
        <v>84</v>
      </c>
      <c r="AY316" s="14" t="s">
        <v>190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4" t="s">
        <v>82</v>
      </c>
      <c r="BK316" s="150">
        <f>ROUND(I316*H316,2)</f>
        <v>0</v>
      </c>
      <c r="BL316" s="14" t="s">
        <v>233</v>
      </c>
      <c r="BM316" s="260" t="s">
        <v>722</v>
      </c>
    </row>
    <row r="317" s="2" customFormat="1" ht="37.8" customHeight="1">
      <c r="A317" s="37"/>
      <c r="B317" s="38"/>
      <c r="C317" s="248" t="s">
        <v>476</v>
      </c>
      <c r="D317" s="248" t="s">
        <v>193</v>
      </c>
      <c r="E317" s="249" t="s">
        <v>1588</v>
      </c>
      <c r="F317" s="250" t="s">
        <v>1589</v>
      </c>
      <c r="G317" s="251" t="s">
        <v>360</v>
      </c>
      <c r="H317" s="252">
        <v>1</v>
      </c>
      <c r="I317" s="253"/>
      <c r="J317" s="254">
        <f>ROUND(I317*H317,2)</f>
        <v>0</v>
      </c>
      <c r="K317" s="255"/>
      <c r="L317" s="40"/>
      <c r="M317" s="256" t="s">
        <v>1</v>
      </c>
      <c r="N317" s="257" t="s">
        <v>40</v>
      </c>
      <c r="O317" s="90"/>
      <c r="P317" s="258">
        <f>O317*H317</f>
        <v>0</v>
      </c>
      <c r="Q317" s="258">
        <v>0</v>
      </c>
      <c r="R317" s="258">
        <f>Q317*H317</f>
        <v>0</v>
      </c>
      <c r="S317" s="258">
        <v>0</v>
      </c>
      <c r="T317" s="25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60" t="s">
        <v>233</v>
      </c>
      <c r="AT317" s="260" t="s">
        <v>193</v>
      </c>
      <c r="AU317" s="260" t="s">
        <v>84</v>
      </c>
      <c r="AY317" s="14" t="s">
        <v>190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4" t="s">
        <v>82</v>
      </c>
      <c r="BK317" s="150">
        <f>ROUND(I317*H317,2)</f>
        <v>0</v>
      </c>
      <c r="BL317" s="14" t="s">
        <v>233</v>
      </c>
      <c r="BM317" s="260" t="s">
        <v>725</v>
      </c>
    </row>
    <row r="318" s="2" customFormat="1" ht="37.8" customHeight="1">
      <c r="A318" s="37"/>
      <c r="B318" s="38"/>
      <c r="C318" s="248" t="s">
        <v>726</v>
      </c>
      <c r="D318" s="248" t="s">
        <v>193</v>
      </c>
      <c r="E318" s="249" t="s">
        <v>1590</v>
      </c>
      <c r="F318" s="250" t="s">
        <v>1591</v>
      </c>
      <c r="G318" s="251" t="s">
        <v>360</v>
      </c>
      <c r="H318" s="252">
        <v>1</v>
      </c>
      <c r="I318" s="253"/>
      <c r="J318" s="254">
        <f>ROUND(I318*H318,2)</f>
        <v>0</v>
      </c>
      <c r="K318" s="255"/>
      <c r="L318" s="40"/>
      <c r="M318" s="256" t="s">
        <v>1</v>
      </c>
      <c r="N318" s="257" t="s">
        <v>40</v>
      </c>
      <c r="O318" s="90"/>
      <c r="P318" s="258">
        <f>O318*H318</f>
        <v>0</v>
      </c>
      <c r="Q318" s="258">
        <v>0</v>
      </c>
      <c r="R318" s="258">
        <f>Q318*H318</f>
        <v>0</v>
      </c>
      <c r="S318" s="258">
        <v>0</v>
      </c>
      <c r="T318" s="25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60" t="s">
        <v>233</v>
      </c>
      <c r="AT318" s="260" t="s">
        <v>193</v>
      </c>
      <c r="AU318" s="260" t="s">
        <v>84</v>
      </c>
      <c r="AY318" s="14" t="s">
        <v>190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4" t="s">
        <v>82</v>
      </c>
      <c r="BK318" s="150">
        <f>ROUND(I318*H318,2)</f>
        <v>0</v>
      </c>
      <c r="BL318" s="14" t="s">
        <v>233</v>
      </c>
      <c r="BM318" s="260" t="s">
        <v>729</v>
      </c>
    </row>
    <row r="319" s="2" customFormat="1" ht="24.15" customHeight="1">
      <c r="A319" s="37"/>
      <c r="B319" s="38"/>
      <c r="C319" s="248" t="s">
        <v>479</v>
      </c>
      <c r="D319" s="248" t="s">
        <v>193</v>
      </c>
      <c r="E319" s="249" t="s">
        <v>1592</v>
      </c>
      <c r="F319" s="250" t="s">
        <v>1593</v>
      </c>
      <c r="G319" s="251" t="s">
        <v>360</v>
      </c>
      <c r="H319" s="252">
        <v>4</v>
      </c>
      <c r="I319" s="253"/>
      <c r="J319" s="254">
        <f>ROUND(I319*H319,2)</f>
        <v>0</v>
      </c>
      <c r="K319" s="255"/>
      <c r="L319" s="40"/>
      <c r="M319" s="256" t="s">
        <v>1</v>
      </c>
      <c r="N319" s="257" t="s">
        <v>40</v>
      </c>
      <c r="O319" s="90"/>
      <c r="P319" s="258">
        <f>O319*H319</f>
        <v>0</v>
      </c>
      <c r="Q319" s="258">
        <v>0</v>
      </c>
      <c r="R319" s="258">
        <f>Q319*H319</f>
        <v>0</v>
      </c>
      <c r="S319" s="258">
        <v>0</v>
      </c>
      <c r="T319" s="25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60" t="s">
        <v>233</v>
      </c>
      <c r="AT319" s="260" t="s">
        <v>193</v>
      </c>
      <c r="AU319" s="260" t="s">
        <v>84</v>
      </c>
      <c r="AY319" s="14" t="s">
        <v>190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4" t="s">
        <v>82</v>
      </c>
      <c r="BK319" s="150">
        <f>ROUND(I319*H319,2)</f>
        <v>0</v>
      </c>
      <c r="BL319" s="14" t="s">
        <v>233</v>
      </c>
      <c r="BM319" s="260" t="s">
        <v>732</v>
      </c>
    </row>
    <row r="320" s="2" customFormat="1" ht="24.15" customHeight="1">
      <c r="A320" s="37"/>
      <c r="B320" s="38"/>
      <c r="C320" s="248" t="s">
        <v>733</v>
      </c>
      <c r="D320" s="248" t="s">
        <v>193</v>
      </c>
      <c r="E320" s="249" t="s">
        <v>1594</v>
      </c>
      <c r="F320" s="250" t="s">
        <v>1595</v>
      </c>
      <c r="G320" s="251" t="s">
        <v>267</v>
      </c>
      <c r="H320" s="252">
        <v>22</v>
      </c>
      <c r="I320" s="253"/>
      <c r="J320" s="254">
        <f>ROUND(I320*H320,2)</f>
        <v>0</v>
      </c>
      <c r="K320" s="255"/>
      <c r="L320" s="40"/>
      <c r="M320" s="256" t="s">
        <v>1</v>
      </c>
      <c r="N320" s="257" t="s">
        <v>40</v>
      </c>
      <c r="O320" s="90"/>
      <c r="P320" s="258">
        <f>O320*H320</f>
        <v>0</v>
      </c>
      <c r="Q320" s="258">
        <v>0</v>
      </c>
      <c r="R320" s="258">
        <f>Q320*H320</f>
        <v>0</v>
      </c>
      <c r="S320" s="258">
        <v>0</v>
      </c>
      <c r="T320" s="25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60" t="s">
        <v>233</v>
      </c>
      <c r="AT320" s="260" t="s">
        <v>193</v>
      </c>
      <c r="AU320" s="260" t="s">
        <v>84</v>
      </c>
      <c r="AY320" s="14" t="s">
        <v>190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4" t="s">
        <v>82</v>
      </c>
      <c r="BK320" s="150">
        <f>ROUND(I320*H320,2)</f>
        <v>0</v>
      </c>
      <c r="BL320" s="14" t="s">
        <v>233</v>
      </c>
      <c r="BM320" s="260" t="s">
        <v>736</v>
      </c>
    </row>
    <row r="321" s="2" customFormat="1" ht="16.5" customHeight="1">
      <c r="A321" s="37"/>
      <c r="B321" s="38"/>
      <c r="C321" s="248" t="s">
        <v>483</v>
      </c>
      <c r="D321" s="248" t="s">
        <v>193</v>
      </c>
      <c r="E321" s="249" t="s">
        <v>1596</v>
      </c>
      <c r="F321" s="250" t="s">
        <v>1597</v>
      </c>
      <c r="G321" s="251" t="s">
        <v>267</v>
      </c>
      <c r="H321" s="252">
        <v>22</v>
      </c>
      <c r="I321" s="253"/>
      <c r="J321" s="254">
        <f>ROUND(I321*H321,2)</f>
        <v>0</v>
      </c>
      <c r="K321" s="255"/>
      <c r="L321" s="40"/>
      <c r="M321" s="256" t="s">
        <v>1</v>
      </c>
      <c r="N321" s="257" t="s">
        <v>40</v>
      </c>
      <c r="O321" s="90"/>
      <c r="P321" s="258">
        <f>O321*H321</f>
        <v>0</v>
      </c>
      <c r="Q321" s="258">
        <v>0</v>
      </c>
      <c r="R321" s="258">
        <f>Q321*H321</f>
        <v>0</v>
      </c>
      <c r="S321" s="258">
        <v>0</v>
      </c>
      <c r="T321" s="25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60" t="s">
        <v>233</v>
      </c>
      <c r="AT321" s="260" t="s">
        <v>193</v>
      </c>
      <c r="AU321" s="260" t="s">
        <v>84</v>
      </c>
      <c r="AY321" s="14" t="s">
        <v>190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4" t="s">
        <v>82</v>
      </c>
      <c r="BK321" s="150">
        <f>ROUND(I321*H321,2)</f>
        <v>0</v>
      </c>
      <c r="BL321" s="14" t="s">
        <v>233</v>
      </c>
      <c r="BM321" s="260" t="s">
        <v>739</v>
      </c>
    </row>
    <row r="322" s="2" customFormat="1" ht="16.5" customHeight="1">
      <c r="A322" s="37"/>
      <c r="B322" s="38"/>
      <c r="C322" s="261" t="s">
        <v>740</v>
      </c>
      <c r="D322" s="261" t="s">
        <v>218</v>
      </c>
      <c r="E322" s="262" t="s">
        <v>1598</v>
      </c>
      <c r="F322" s="263" t="s">
        <v>1599</v>
      </c>
      <c r="G322" s="264" t="s">
        <v>360</v>
      </c>
      <c r="H322" s="265">
        <v>1</v>
      </c>
      <c r="I322" s="266"/>
      <c r="J322" s="267">
        <f>ROUND(I322*H322,2)</f>
        <v>0</v>
      </c>
      <c r="K322" s="268"/>
      <c r="L322" s="269"/>
      <c r="M322" s="270" t="s">
        <v>1</v>
      </c>
      <c r="N322" s="271" t="s">
        <v>40</v>
      </c>
      <c r="O322" s="90"/>
      <c r="P322" s="258">
        <f>O322*H322</f>
        <v>0</v>
      </c>
      <c r="Q322" s="258">
        <v>0</v>
      </c>
      <c r="R322" s="258">
        <f>Q322*H322</f>
        <v>0</v>
      </c>
      <c r="S322" s="258">
        <v>0</v>
      </c>
      <c r="T322" s="25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60" t="s">
        <v>268</v>
      </c>
      <c r="AT322" s="260" t="s">
        <v>218</v>
      </c>
      <c r="AU322" s="260" t="s">
        <v>84</v>
      </c>
      <c r="AY322" s="14" t="s">
        <v>190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4" t="s">
        <v>82</v>
      </c>
      <c r="BK322" s="150">
        <f>ROUND(I322*H322,2)</f>
        <v>0</v>
      </c>
      <c r="BL322" s="14" t="s">
        <v>233</v>
      </c>
      <c r="BM322" s="260" t="s">
        <v>743</v>
      </c>
    </row>
    <row r="323" s="2" customFormat="1" ht="16.5" customHeight="1">
      <c r="A323" s="37"/>
      <c r="B323" s="38"/>
      <c r="C323" s="248" t="s">
        <v>486</v>
      </c>
      <c r="D323" s="248" t="s">
        <v>193</v>
      </c>
      <c r="E323" s="249" t="s">
        <v>1600</v>
      </c>
      <c r="F323" s="250" t="s">
        <v>1601</v>
      </c>
      <c r="G323" s="251" t="s">
        <v>360</v>
      </c>
      <c r="H323" s="252">
        <v>4</v>
      </c>
      <c r="I323" s="253"/>
      <c r="J323" s="254">
        <f>ROUND(I323*H323,2)</f>
        <v>0</v>
      </c>
      <c r="K323" s="255"/>
      <c r="L323" s="40"/>
      <c r="M323" s="256" t="s">
        <v>1</v>
      </c>
      <c r="N323" s="257" t="s">
        <v>40</v>
      </c>
      <c r="O323" s="90"/>
      <c r="P323" s="258">
        <f>O323*H323</f>
        <v>0</v>
      </c>
      <c r="Q323" s="258">
        <v>0</v>
      </c>
      <c r="R323" s="258">
        <f>Q323*H323</f>
        <v>0</v>
      </c>
      <c r="S323" s="258">
        <v>0</v>
      </c>
      <c r="T323" s="25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60" t="s">
        <v>233</v>
      </c>
      <c r="AT323" s="260" t="s">
        <v>193</v>
      </c>
      <c r="AU323" s="260" t="s">
        <v>84</v>
      </c>
      <c r="AY323" s="14" t="s">
        <v>190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4" t="s">
        <v>82</v>
      </c>
      <c r="BK323" s="150">
        <f>ROUND(I323*H323,2)</f>
        <v>0</v>
      </c>
      <c r="BL323" s="14" t="s">
        <v>233</v>
      </c>
      <c r="BM323" s="260" t="s">
        <v>746</v>
      </c>
    </row>
    <row r="324" s="2" customFormat="1" ht="24.15" customHeight="1">
      <c r="A324" s="37"/>
      <c r="B324" s="38"/>
      <c r="C324" s="248" t="s">
        <v>747</v>
      </c>
      <c r="D324" s="248" t="s">
        <v>193</v>
      </c>
      <c r="E324" s="249" t="s">
        <v>1602</v>
      </c>
      <c r="F324" s="250" t="s">
        <v>1603</v>
      </c>
      <c r="G324" s="251" t="s">
        <v>196</v>
      </c>
      <c r="H324" s="252">
        <v>1</v>
      </c>
      <c r="I324" s="253"/>
      <c r="J324" s="254">
        <f>ROUND(I324*H324,2)</f>
        <v>0</v>
      </c>
      <c r="K324" s="255"/>
      <c r="L324" s="40"/>
      <c r="M324" s="256" t="s">
        <v>1</v>
      </c>
      <c r="N324" s="257" t="s">
        <v>40</v>
      </c>
      <c r="O324" s="90"/>
      <c r="P324" s="258">
        <f>O324*H324</f>
        <v>0</v>
      </c>
      <c r="Q324" s="258">
        <v>0</v>
      </c>
      <c r="R324" s="258">
        <f>Q324*H324</f>
        <v>0</v>
      </c>
      <c r="S324" s="258">
        <v>0</v>
      </c>
      <c r="T324" s="25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60" t="s">
        <v>233</v>
      </c>
      <c r="AT324" s="260" t="s">
        <v>193</v>
      </c>
      <c r="AU324" s="260" t="s">
        <v>84</v>
      </c>
      <c r="AY324" s="14" t="s">
        <v>190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4" t="s">
        <v>82</v>
      </c>
      <c r="BK324" s="150">
        <f>ROUND(I324*H324,2)</f>
        <v>0</v>
      </c>
      <c r="BL324" s="14" t="s">
        <v>233</v>
      </c>
      <c r="BM324" s="260" t="s">
        <v>750</v>
      </c>
    </row>
    <row r="325" s="2" customFormat="1" ht="24.15" customHeight="1">
      <c r="A325" s="37"/>
      <c r="B325" s="38"/>
      <c r="C325" s="248" t="s">
        <v>490</v>
      </c>
      <c r="D325" s="248" t="s">
        <v>193</v>
      </c>
      <c r="E325" s="249" t="s">
        <v>1604</v>
      </c>
      <c r="F325" s="250" t="s">
        <v>1605</v>
      </c>
      <c r="G325" s="251" t="s">
        <v>196</v>
      </c>
      <c r="H325" s="252">
        <v>1</v>
      </c>
      <c r="I325" s="253"/>
      <c r="J325" s="254">
        <f>ROUND(I325*H325,2)</f>
        <v>0</v>
      </c>
      <c r="K325" s="255"/>
      <c r="L325" s="40"/>
      <c r="M325" s="256" t="s">
        <v>1</v>
      </c>
      <c r="N325" s="257" t="s">
        <v>40</v>
      </c>
      <c r="O325" s="90"/>
      <c r="P325" s="258">
        <f>O325*H325</f>
        <v>0</v>
      </c>
      <c r="Q325" s="258">
        <v>0</v>
      </c>
      <c r="R325" s="258">
        <f>Q325*H325</f>
        <v>0</v>
      </c>
      <c r="S325" s="258">
        <v>0</v>
      </c>
      <c r="T325" s="25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60" t="s">
        <v>233</v>
      </c>
      <c r="AT325" s="260" t="s">
        <v>193</v>
      </c>
      <c r="AU325" s="260" t="s">
        <v>84</v>
      </c>
      <c r="AY325" s="14" t="s">
        <v>190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4" t="s">
        <v>82</v>
      </c>
      <c r="BK325" s="150">
        <f>ROUND(I325*H325,2)</f>
        <v>0</v>
      </c>
      <c r="BL325" s="14" t="s">
        <v>233</v>
      </c>
      <c r="BM325" s="260" t="s">
        <v>753</v>
      </c>
    </row>
    <row r="326" s="2" customFormat="1" ht="37.8" customHeight="1">
      <c r="A326" s="37"/>
      <c r="B326" s="38"/>
      <c r="C326" s="248" t="s">
        <v>754</v>
      </c>
      <c r="D326" s="248" t="s">
        <v>193</v>
      </c>
      <c r="E326" s="249" t="s">
        <v>1606</v>
      </c>
      <c r="F326" s="250" t="s">
        <v>1607</v>
      </c>
      <c r="G326" s="251" t="s">
        <v>360</v>
      </c>
      <c r="H326" s="252">
        <v>1</v>
      </c>
      <c r="I326" s="253"/>
      <c r="J326" s="254">
        <f>ROUND(I326*H326,2)</f>
        <v>0</v>
      </c>
      <c r="K326" s="255"/>
      <c r="L326" s="40"/>
      <c r="M326" s="256" t="s">
        <v>1</v>
      </c>
      <c r="N326" s="257" t="s">
        <v>40</v>
      </c>
      <c r="O326" s="90"/>
      <c r="P326" s="258">
        <f>O326*H326</f>
        <v>0</v>
      </c>
      <c r="Q326" s="258">
        <v>0</v>
      </c>
      <c r="R326" s="258">
        <f>Q326*H326</f>
        <v>0</v>
      </c>
      <c r="S326" s="258">
        <v>0</v>
      </c>
      <c r="T326" s="25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60" t="s">
        <v>233</v>
      </c>
      <c r="AT326" s="260" t="s">
        <v>193</v>
      </c>
      <c r="AU326" s="260" t="s">
        <v>84</v>
      </c>
      <c r="AY326" s="14" t="s">
        <v>190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4" t="s">
        <v>82</v>
      </c>
      <c r="BK326" s="150">
        <f>ROUND(I326*H326,2)</f>
        <v>0</v>
      </c>
      <c r="BL326" s="14" t="s">
        <v>233</v>
      </c>
      <c r="BM326" s="260" t="s">
        <v>757</v>
      </c>
    </row>
    <row r="327" s="2" customFormat="1" ht="16.5" customHeight="1">
      <c r="A327" s="37"/>
      <c r="B327" s="38"/>
      <c r="C327" s="248" t="s">
        <v>493</v>
      </c>
      <c r="D327" s="248" t="s">
        <v>193</v>
      </c>
      <c r="E327" s="249" t="s">
        <v>1608</v>
      </c>
      <c r="F327" s="250" t="s">
        <v>1609</v>
      </c>
      <c r="G327" s="251" t="s">
        <v>196</v>
      </c>
      <c r="H327" s="252">
        <v>1</v>
      </c>
      <c r="I327" s="253"/>
      <c r="J327" s="254">
        <f>ROUND(I327*H327,2)</f>
        <v>0</v>
      </c>
      <c r="K327" s="255"/>
      <c r="L327" s="40"/>
      <c r="M327" s="256" t="s">
        <v>1</v>
      </c>
      <c r="N327" s="257" t="s">
        <v>40</v>
      </c>
      <c r="O327" s="90"/>
      <c r="P327" s="258">
        <f>O327*H327</f>
        <v>0</v>
      </c>
      <c r="Q327" s="258">
        <v>0</v>
      </c>
      <c r="R327" s="258">
        <f>Q327*H327</f>
        <v>0</v>
      </c>
      <c r="S327" s="258">
        <v>0</v>
      </c>
      <c r="T327" s="25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60" t="s">
        <v>233</v>
      </c>
      <c r="AT327" s="260" t="s">
        <v>193</v>
      </c>
      <c r="AU327" s="260" t="s">
        <v>84</v>
      </c>
      <c r="AY327" s="14" t="s">
        <v>190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4" t="s">
        <v>82</v>
      </c>
      <c r="BK327" s="150">
        <f>ROUND(I327*H327,2)</f>
        <v>0</v>
      </c>
      <c r="BL327" s="14" t="s">
        <v>233</v>
      </c>
      <c r="BM327" s="260" t="s">
        <v>760</v>
      </c>
    </row>
    <row r="328" s="2" customFormat="1" ht="37.8" customHeight="1">
      <c r="A328" s="37"/>
      <c r="B328" s="38"/>
      <c r="C328" s="248" t="s">
        <v>761</v>
      </c>
      <c r="D328" s="248" t="s">
        <v>193</v>
      </c>
      <c r="E328" s="249" t="s">
        <v>1610</v>
      </c>
      <c r="F328" s="250" t="s">
        <v>1611</v>
      </c>
      <c r="G328" s="251" t="s">
        <v>360</v>
      </c>
      <c r="H328" s="252">
        <v>2</v>
      </c>
      <c r="I328" s="253"/>
      <c r="J328" s="254">
        <f>ROUND(I328*H328,2)</f>
        <v>0</v>
      </c>
      <c r="K328" s="255"/>
      <c r="L328" s="40"/>
      <c r="M328" s="256" t="s">
        <v>1</v>
      </c>
      <c r="N328" s="257" t="s">
        <v>40</v>
      </c>
      <c r="O328" s="90"/>
      <c r="P328" s="258">
        <f>O328*H328</f>
        <v>0</v>
      </c>
      <c r="Q328" s="258">
        <v>0</v>
      </c>
      <c r="R328" s="258">
        <f>Q328*H328</f>
        <v>0</v>
      </c>
      <c r="S328" s="258">
        <v>0</v>
      </c>
      <c r="T328" s="25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60" t="s">
        <v>233</v>
      </c>
      <c r="AT328" s="260" t="s">
        <v>193</v>
      </c>
      <c r="AU328" s="260" t="s">
        <v>84</v>
      </c>
      <c r="AY328" s="14" t="s">
        <v>190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4" t="s">
        <v>82</v>
      </c>
      <c r="BK328" s="150">
        <f>ROUND(I328*H328,2)</f>
        <v>0</v>
      </c>
      <c r="BL328" s="14" t="s">
        <v>233</v>
      </c>
      <c r="BM328" s="260" t="s">
        <v>764</v>
      </c>
    </row>
    <row r="329" s="2" customFormat="1" ht="16.5" customHeight="1">
      <c r="A329" s="37"/>
      <c r="B329" s="38"/>
      <c r="C329" s="248" t="s">
        <v>497</v>
      </c>
      <c r="D329" s="248" t="s">
        <v>193</v>
      </c>
      <c r="E329" s="249" t="s">
        <v>1612</v>
      </c>
      <c r="F329" s="250" t="s">
        <v>1613</v>
      </c>
      <c r="G329" s="251" t="s">
        <v>196</v>
      </c>
      <c r="H329" s="252">
        <v>1</v>
      </c>
      <c r="I329" s="253"/>
      <c r="J329" s="254">
        <f>ROUND(I329*H329,2)</f>
        <v>0</v>
      </c>
      <c r="K329" s="255"/>
      <c r="L329" s="40"/>
      <c r="M329" s="256" t="s">
        <v>1</v>
      </c>
      <c r="N329" s="257" t="s">
        <v>40</v>
      </c>
      <c r="O329" s="90"/>
      <c r="P329" s="258">
        <f>O329*H329</f>
        <v>0</v>
      </c>
      <c r="Q329" s="258">
        <v>0</v>
      </c>
      <c r="R329" s="258">
        <f>Q329*H329</f>
        <v>0</v>
      </c>
      <c r="S329" s="258">
        <v>0</v>
      </c>
      <c r="T329" s="25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60" t="s">
        <v>233</v>
      </c>
      <c r="AT329" s="260" t="s">
        <v>193</v>
      </c>
      <c r="AU329" s="260" t="s">
        <v>84</v>
      </c>
      <c r="AY329" s="14" t="s">
        <v>190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4" t="s">
        <v>82</v>
      </c>
      <c r="BK329" s="150">
        <f>ROUND(I329*H329,2)</f>
        <v>0</v>
      </c>
      <c r="BL329" s="14" t="s">
        <v>233</v>
      </c>
      <c r="BM329" s="260" t="s">
        <v>767</v>
      </c>
    </row>
    <row r="330" s="2" customFormat="1" ht="21.75" customHeight="1">
      <c r="A330" s="37"/>
      <c r="B330" s="38"/>
      <c r="C330" s="248" t="s">
        <v>768</v>
      </c>
      <c r="D330" s="248" t="s">
        <v>193</v>
      </c>
      <c r="E330" s="249" t="s">
        <v>1614</v>
      </c>
      <c r="F330" s="250" t="s">
        <v>1615</v>
      </c>
      <c r="G330" s="251" t="s">
        <v>468</v>
      </c>
      <c r="H330" s="252">
        <v>8</v>
      </c>
      <c r="I330" s="253"/>
      <c r="J330" s="254">
        <f>ROUND(I330*H330,2)</f>
        <v>0</v>
      </c>
      <c r="K330" s="255"/>
      <c r="L330" s="40"/>
      <c r="M330" s="256" t="s">
        <v>1</v>
      </c>
      <c r="N330" s="257" t="s">
        <v>40</v>
      </c>
      <c r="O330" s="90"/>
      <c r="P330" s="258">
        <f>O330*H330</f>
        <v>0</v>
      </c>
      <c r="Q330" s="258">
        <v>0</v>
      </c>
      <c r="R330" s="258">
        <f>Q330*H330</f>
        <v>0</v>
      </c>
      <c r="S330" s="258">
        <v>0</v>
      </c>
      <c r="T330" s="25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60" t="s">
        <v>233</v>
      </c>
      <c r="AT330" s="260" t="s">
        <v>193</v>
      </c>
      <c r="AU330" s="260" t="s">
        <v>84</v>
      </c>
      <c r="AY330" s="14" t="s">
        <v>190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4" t="s">
        <v>82</v>
      </c>
      <c r="BK330" s="150">
        <f>ROUND(I330*H330,2)</f>
        <v>0</v>
      </c>
      <c r="BL330" s="14" t="s">
        <v>233</v>
      </c>
      <c r="BM330" s="260" t="s">
        <v>771</v>
      </c>
    </row>
    <row r="331" s="2" customFormat="1" ht="16.5" customHeight="1">
      <c r="A331" s="37"/>
      <c r="B331" s="38"/>
      <c r="C331" s="261" t="s">
        <v>500</v>
      </c>
      <c r="D331" s="261" t="s">
        <v>218</v>
      </c>
      <c r="E331" s="262" t="s">
        <v>1616</v>
      </c>
      <c r="F331" s="263" t="s">
        <v>1617</v>
      </c>
      <c r="G331" s="264" t="s">
        <v>360</v>
      </c>
      <c r="H331" s="265">
        <v>1</v>
      </c>
      <c r="I331" s="266"/>
      <c r="J331" s="267">
        <f>ROUND(I331*H331,2)</f>
        <v>0</v>
      </c>
      <c r="K331" s="268"/>
      <c r="L331" s="269"/>
      <c r="M331" s="270" t="s">
        <v>1</v>
      </c>
      <c r="N331" s="271" t="s">
        <v>40</v>
      </c>
      <c r="O331" s="90"/>
      <c r="P331" s="258">
        <f>O331*H331</f>
        <v>0</v>
      </c>
      <c r="Q331" s="258">
        <v>0</v>
      </c>
      <c r="R331" s="258">
        <f>Q331*H331</f>
        <v>0</v>
      </c>
      <c r="S331" s="258">
        <v>0</v>
      </c>
      <c r="T331" s="25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60" t="s">
        <v>268</v>
      </c>
      <c r="AT331" s="260" t="s">
        <v>218</v>
      </c>
      <c r="AU331" s="260" t="s">
        <v>84</v>
      </c>
      <c r="AY331" s="14" t="s">
        <v>190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4" t="s">
        <v>82</v>
      </c>
      <c r="BK331" s="150">
        <f>ROUND(I331*H331,2)</f>
        <v>0</v>
      </c>
      <c r="BL331" s="14" t="s">
        <v>233</v>
      </c>
      <c r="BM331" s="260" t="s">
        <v>774</v>
      </c>
    </row>
    <row r="332" s="2" customFormat="1" ht="24.15" customHeight="1">
      <c r="A332" s="37"/>
      <c r="B332" s="38"/>
      <c r="C332" s="248" t="s">
        <v>775</v>
      </c>
      <c r="D332" s="248" t="s">
        <v>193</v>
      </c>
      <c r="E332" s="249" t="s">
        <v>1618</v>
      </c>
      <c r="F332" s="250" t="s">
        <v>1619</v>
      </c>
      <c r="G332" s="251" t="s">
        <v>360</v>
      </c>
      <c r="H332" s="252">
        <v>2</v>
      </c>
      <c r="I332" s="253"/>
      <c r="J332" s="254">
        <f>ROUND(I332*H332,2)</f>
        <v>0</v>
      </c>
      <c r="K332" s="255"/>
      <c r="L332" s="40"/>
      <c r="M332" s="256" t="s">
        <v>1</v>
      </c>
      <c r="N332" s="257" t="s">
        <v>40</v>
      </c>
      <c r="O332" s="90"/>
      <c r="P332" s="258">
        <f>O332*H332</f>
        <v>0</v>
      </c>
      <c r="Q332" s="258">
        <v>0</v>
      </c>
      <c r="R332" s="258">
        <f>Q332*H332</f>
        <v>0</v>
      </c>
      <c r="S332" s="258">
        <v>0</v>
      </c>
      <c r="T332" s="25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60" t="s">
        <v>233</v>
      </c>
      <c r="AT332" s="260" t="s">
        <v>193</v>
      </c>
      <c r="AU332" s="260" t="s">
        <v>84</v>
      </c>
      <c r="AY332" s="14" t="s">
        <v>190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4" t="s">
        <v>82</v>
      </c>
      <c r="BK332" s="150">
        <f>ROUND(I332*H332,2)</f>
        <v>0</v>
      </c>
      <c r="BL332" s="14" t="s">
        <v>233</v>
      </c>
      <c r="BM332" s="260" t="s">
        <v>778</v>
      </c>
    </row>
    <row r="333" s="2" customFormat="1" ht="16.5" customHeight="1">
      <c r="A333" s="37"/>
      <c r="B333" s="38"/>
      <c r="C333" s="248" t="s">
        <v>504</v>
      </c>
      <c r="D333" s="248" t="s">
        <v>193</v>
      </c>
      <c r="E333" s="249" t="s">
        <v>1620</v>
      </c>
      <c r="F333" s="250" t="s">
        <v>1621</v>
      </c>
      <c r="G333" s="251" t="s">
        <v>196</v>
      </c>
      <c r="H333" s="252">
        <v>1</v>
      </c>
      <c r="I333" s="253"/>
      <c r="J333" s="254">
        <f>ROUND(I333*H333,2)</f>
        <v>0</v>
      </c>
      <c r="K333" s="255"/>
      <c r="L333" s="40"/>
      <c r="M333" s="256" t="s">
        <v>1</v>
      </c>
      <c r="N333" s="257" t="s">
        <v>40</v>
      </c>
      <c r="O333" s="90"/>
      <c r="P333" s="258">
        <f>O333*H333</f>
        <v>0</v>
      </c>
      <c r="Q333" s="258">
        <v>0</v>
      </c>
      <c r="R333" s="258">
        <f>Q333*H333</f>
        <v>0</v>
      </c>
      <c r="S333" s="258">
        <v>0</v>
      </c>
      <c r="T333" s="25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60" t="s">
        <v>233</v>
      </c>
      <c r="AT333" s="260" t="s">
        <v>193</v>
      </c>
      <c r="AU333" s="260" t="s">
        <v>84</v>
      </c>
      <c r="AY333" s="14" t="s">
        <v>190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4" t="s">
        <v>82</v>
      </c>
      <c r="BK333" s="150">
        <f>ROUND(I333*H333,2)</f>
        <v>0</v>
      </c>
      <c r="BL333" s="14" t="s">
        <v>233</v>
      </c>
      <c r="BM333" s="260" t="s">
        <v>781</v>
      </c>
    </row>
    <row r="334" s="2" customFormat="1" ht="16.5" customHeight="1">
      <c r="A334" s="37"/>
      <c r="B334" s="38"/>
      <c r="C334" s="248" t="s">
        <v>782</v>
      </c>
      <c r="D334" s="248" t="s">
        <v>193</v>
      </c>
      <c r="E334" s="249" t="s">
        <v>1622</v>
      </c>
      <c r="F334" s="250" t="s">
        <v>1623</v>
      </c>
      <c r="G334" s="251" t="s">
        <v>360</v>
      </c>
      <c r="H334" s="252">
        <v>2</v>
      </c>
      <c r="I334" s="253"/>
      <c r="J334" s="254">
        <f>ROUND(I334*H334,2)</f>
        <v>0</v>
      </c>
      <c r="K334" s="255"/>
      <c r="L334" s="40"/>
      <c r="M334" s="256" t="s">
        <v>1</v>
      </c>
      <c r="N334" s="257" t="s">
        <v>40</v>
      </c>
      <c r="O334" s="90"/>
      <c r="P334" s="258">
        <f>O334*H334</f>
        <v>0</v>
      </c>
      <c r="Q334" s="258">
        <v>0</v>
      </c>
      <c r="R334" s="258">
        <f>Q334*H334</f>
        <v>0</v>
      </c>
      <c r="S334" s="258">
        <v>0</v>
      </c>
      <c r="T334" s="25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60" t="s">
        <v>233</v>
      </c>
      <c r="AT334" s="260" t="s">
        <v>193</v>
      </c>
      <c r="AU334" s="260" t="s">
        <v>84</v>
      </c>
      <c r="AY334" s="14" t="s">
        <v>190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4" t="s">
        <v>82</v>
      </c>
      <c r="BK334" s="150">
        <f>ROUND(I334*H334,2)</f>
        <v>0</v>
      </c>
      <c r="BL334" s="14" t="s">
        <v>233</v>
      </c>
      <c r="BM334" s="260" t="s">
        <v>785</v>
      </c>
    </row>
    <row r="335" s="2" customFormat="1" ht="16.5" customHeight="1">
      <c r="A335" s="37"/>
      <c r="B335" s="38"/>
      <c r="C335" s="248" t="s">
        <v>507</v>
      </c>
      <c r="D335" s="248" t="s">
        <v>193</v>
      </c>
      <c r="E335" s="249" t="s">
        <v>692</v>
      </c>
      <c r="F335" s="250" t="s">
        <v>693</v>
      </c>
      <c r="G335" s="251" t="s">
        <v>360</v>
      </c>
      <c r="H335" s="252">
        <v>10</v>
      </c>
      <c r="I335" s="253"/>
      <c r="J335" s="254">
        <f>ROUND(I335*H335,2)</f>
        <v>0</v>
      </c>
      <c r="K335" s="255"/>
      <c r="L335" s="40"/>
      <c r="M335" s="256" t="s">
        <v>1</v>
      </c>
      <c r="N335" s="257" t="s">
        <v>40</v>
      </c>
      <c r="O335" s="90"/>
      <c r="P335" s="258">
        <f>O335*H335</f>
        <v>0</v>
      </c>
      <c r="Q335" s="258">
        <v>0</v>
      </c>
      <c r="R335" s="258">
        <f>Q335*H335</f>
        <v>0</v>
      </c>
      <c r="S335" s="258">
        <v>0</v>
      </c>
      <c r="T335" s="25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60" t="s">
        <v>233</v>
      </c>
      <c r="AT335" s="260" t="s">
        <v>193</v>
      </c>
      <c r="AU335" s="260" t="s">
        <v>84</v>
      </c>
      <c r="AY335" s="14" t="s">
        <v>190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4" t="s">
        <v>82</v>
      </c>
      <c r="BK335" s="150">
        <f>ROUND(I335*H335,2)</f>
        <v>0</v>
      </c>
      <c r="BL335" s="14" t="s">
        <v>233</v>
      </c>
      <c r="BM335" s="260" t="s">
        <v>790</v>
      </c>
    </row>
    <row r="336" s="2" customFormat="1" ht="16.5" customHeight="1">
      <c r="A336" s="37"/>
      <c r="B336" s="38"/>
      <c r="C336" s="261" t="s">
        <v>791</v>
      </c>
      <c r="D336" s="261" t="s">
        <v>218</v>
      </c>
      <c r="E336" s="262" t="s">
        <v>695</v>
      </c>
      <c r="F336" s="263" t="s">
        <v>696</v>
      </c>
      <c r="G336" s="264" t="s">
        <v>196</v>
      </c>
      <c r="H336" s="265">
        <v>10</v>
      </c>
      <c r="I336" s="266"/>
      <c r="J336" s="267">
        <f>ROUND(I336*H336,2)</f>
        <v>0</v>
      </c>
      <c r="K336" s="268"/>
      <c r="L336" s="269"/>
      <c r="M336" s="270" t="s">
        <v>1</v>
      </c>
      <c r="N336" s="271" t="s">
        <v>40</v>
      </c>
      <c r="O336" s="90"/>
      <c r="P336" s="258">
        <f>O336*H336</f>
        <v>0</v>
      </c>
      <c r="Q336" s="258">
        <v>0</v>
      </c>
      <c r="R336" s="258">
        <f>Q336*H336</f>
        <v>0</v>
      </c>
      <c r="S336" s="258">
        <v>0</v>
      </c>
      <c r="T336" s="25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60" t="s">
        <v>268</v>
      </c>
      <c r="AT336" s="260" t="s">
        <v>218</v>
      </c>
      <c r="AU336" s="260" t="s">
        <v>84</v>
      </c>
      <c r="AY336" s="14" t="s">
        <v>190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4" t="s">
        <v>82</v>
      </c>
      <c r="BK336" s="150">
        <f>ROUND(I336*H336,2)</f>
        <v>0</v>
      </c>
      <c r="BL336" s="14" t="s">
        <v>233</v>
      </c>
      <c r="BM336" s="260" t="s">
        <v>794</v>
      </c>
    </row>
    <row r="337" s="2" customFormat="1" ht="24.15" customHeight="1">
      <c r="A337" s="37"/>
      <c r="B337" s="38"/>
      <c r="C337" s="248" t="s">
        <v>511</v>
      </c>
      <c r="D337" s="248" t="s">
        <v>193</v>
      </c>
      <c r="E337" s="249" t="s">
        <v>699</v>
      </c>
      <c r="F337" s="250" t="s">
        <v>700</v>
      </c>
      <c r="G337" s="251" t="s">
        <v>360</v>
      </c>
      <c r="H337" s="252">
        <v>1</v>
      </c>
      <c r="I337" s="253"/>
      <c r="J337" s="254">
        <f>ROUND(I337*H337,2)</f>
        <v>0</v>
      </c>
      <c r="K337" s="255"/>
      <c r="L337" s="40"/>
      <c r="M337" s="256" t="s">
        <v>1</v>
      </c>
      <c r="N337" s="257" t="s">
        <v>40</v>
      </c>
      <c r="O337" s="90"/>
      <c r="P337" s="258">
        <f>O337*H337</f>
        <v>0</v>
      </c>
      <c r="Q337" s="258">
        <v>0</v>
      </c>
      <c r="R337" s="258">
        <f>Q337*H337</f>
        <v>0</v>
      </c>
      <c r="S337" s="258">
        <v>0</v>
      </c>
      <c r="T337" s="25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60" t="s">
        <v>233</v>
      </c>
      <c r="AT337" s="260" t="s">
        <v>193</v>
      </c>
      <c r="AU337" s="260" t="s">
        <v>84</v>
      </c>
      <c r="AY337" s="14" t="s">
        <v>190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4" t="s">
        <v>82</v>
      </c>
      <c r="BK337" s="150">
        <f>ROUND(I337*H337,2)</f>
        <v>0</v>
      </c>
      <c r="BL337" s="14" t="s">
        <v>233</v>
      </c>
      <c r="BM337" s="260" t="s">
        <v>797</v>
      </c>
    </row>
    <row r="338" s="2" customFormat="1" ht="33" customHeight="1">
      <c r="A338" s="37"/>
      <c r="B338" s="38"/>
      <c r="C338" s="248" t="s">
        <v>798</v>
      </c>
      <c r="D338" s="248" t="s">
        <v>193</v>
      </c>
      <c r="E338" s="249" t="s">
        <v>1624</v>
      </c>
      <c r="F338" s="250" t="s">
        <v>1625</v>
      </c>
      <c r="G338" s="251" t="s">
        <v>360</v>
      </c>
      <c r="H338" s="252">
        <v>1</v>
      </c>
      <c r="I338" s="253"/>
      <c r="J338" s="254">
        <f>ROUND(I338*H338,2)</f>
        <v>0</v>
      </c>
      <c r="K338" s="255"/>
      <c r="L338" s="40"/>
      <c r="M338" s="256" t="s">
        <v>1</v>
      </c>
      <c r="N338" s="257" t="s">
        <v>40</v>
      </c>
      <c r="O338" s="90"/>
      <c r="P338" s="258">
        <f>O338*H338</f>
        <v>0</v>
      </c>
      <c r="Q338" s="258">
        <v>0</v>
      </c>
      <c r="R338" s="258">
        <f>Q338*H338</f>
        <v>0</v>
      </c>
      <c r="S338" s="258">
        <v>0</v>
      </c>
      <c r="T338" s="25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60" t="s">
        <v>233</v>
      </c>
      <c r="AT338" s="260" t="s">
        <v>193</v>
      </c>
      <c r="AU338" s="260" t="s">
        <v>84</v>
      </c>
      <c r="AY338" s="14" t="s">
        <v>190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4" t="s">
        <v>82</v>
      </c>
      <c r="BK338" s="150">
        <f>ROUND(I338*H338,2)</f>
        <v>0</v>
      </c>
      <c r="BL338" s="14" t="s">
        <v>233</v>
      </c>
      <c r="BM338" s="260" t="s">
        <v>801</v>
      </c>
    </row>
    <row r="339" s="2" customFormat="1" ht="24.15" customHeight="1">
      <c r="A339" s="37"/>
      <c r="B339" s="38"/>
      <c r="C339" s="248" t="s">
        <v>514</v>
      </c>
      <c r="D339" s="248" t="s">
        <v>193</v>
      </c>
      <c r="E339" s="249" t="s">
        <v>744</v>
      </c>
      <c r="F339" s="250" t="s">
        <v>745</v>
      </c>
      <c r="G339" s="251" t="s">
        <v>360</v>
      </c>
      <c r="H339" s="252">
        <v>1</v>
      </c>
      <c r="I339" s="253"/>
      <c r="J339" s="254">
        <f>ROUND(I339*H339,2)</f>
        <v>0</v>
      </c>
      <c r="K339" s="255"/>
      <c r="L339" s="40"/>
      <c r="M339" s="256" t="s">
        <v>1</v>
      </c>
      <c r="N339" s="257" t="s">
        <v>40</v>
      </c>
      <c r="O339" s="90"/>
      <c r="P339" s="258">
        <f>O339*H339</f>
        <v>0</v>
      </c>
      <c r="Q339" s="258">
        <v>0</v>
      </c>
      <c r="R339" s="258">
        <f>Q339*H339</f>
        <v>0</v>
      </c>
      <c r="S339" s="258">
        <v>0</v>
      </c>
      <c r="T339" s="25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60" t="s">
        <v>233</v>
      </c>
      <c r="AT339" s="260" t="s">
        <v>193</v>
      </c>
      <c r="AU339" s="260" t="s">
        <v>84</v>
      </c>
      <c r="AY339" s="14" t="s">
        <v>190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4" t="s">
        <v>82</v>
      </c>
      <c r="BK339" s="150">
        <f>ROUND(I339*H339,2)</f>
        <v>0</v>
      </c>
      <c r="BL339" s="14" t="s">
        <v>233</v>
      </c>
      <c r="BM339" s="260" t="s">
        <v>804</v>
      </c>
    </row>
    <row r="340" s="2" customFormat="1" ht="16.5" customHeight="1">
      <c r="A340" s="37"/>
      <c r="B340" s="38"/>
      <c r="C340" s="261" t="s">
        <v>805</v>
      </c>
      <c r="D340" s="261" t="s">
        <v>218</v>
      </c>
      <c r="E340" s="262" t="s">
        <v>748</v>
      </c>
      <c r="F340" s="263" t="s">
        <v>1626</v>
      </c>
      <c r="G340" s="264" t="s">
        <v>196</v>
      </c>
      <c r="H340" s="265">
        <v>1</v>
      </c>
      <c r="I340" s="266"/>
      <c r="J340" s="267">
        <f>ROUND(I340*H340,2)</f>
        <v>0</v>
      </c>
      <c r="K340" s="268"/>
      <c r="L340" s="269"/>
      <c r="M340" s="270" t="s">
        <v>1</v>
      </c>
      <c r="N340" s="271" t="s">
        <v>40</v>
      </c>
      <c r="O340" s="90"/>
      <c r="P340" s="258">
        <f>O340*H340</f>
        <v>0</v>
      </c>
      <c r="Q340" s="258">
        <v>0</v>
      </c>
      <c r="R340" s="258">
        <f>Q340*H340</f>
        <v>0</v>
      </c>
      <c r="S340" s="258">
        <v>0</v>
      </c>
      <c r="T340" s="25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60" t="s">
        <v>268</v>
      </c>
      <c r="AT340" s="260" t="s">
        <v>218</v>
      </c>
      <c r="AU340" s="260" t="s">
        <v>84</v>
      </c>
      <c r="AY340" s="14" t="s">
        <v>190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4" t="s">
        <v>82</v>
      </c>
      <c r="BK340" s="150">
        <f>ROUND(I340*H340,2)</f>
        <v>0</v>
      </c>
      <c r="BL340" s="14" t="s">
        <v>233</v>
      </c>
      <c r="BM340" s="260" t="s">
        <v>808</v>
      </c>
    </row>
    <row r="341" s="2" customFormat="1" ht="21.75" customHeight="1">
      <c r="A341" s="37"/>
      <c r="B341" s="38"/>
      <c r="C341" s="261" t="s">
        <v>518</v>
      </c>
      <c r="D341" s="261" t="s">
        <v>218</v>
      </c>
      <c r="E341" s="262" t="s">
        <v>751</v>
      </c>
      <c r="F341" s="263" t="s">
        <v>752</v>
      </c>
      <c r="G341" s="264" t="s">
        <v>196</v>
      </c>
      <c r="H341" s="265">
        <v>2</v>
      </c>
      <c r="I341" s="266"/>
      <c r="J341" s="267">
        <f>ROUND(I341*H341,2)</f>
        <v>0</v>
      </c>
      <c r="K341" s="268"/>
      <c r="L341" s="269"/>
      <c r="M341" s="270" t="s">
        <v>1</v>
      </c>
      <c r="N341" s="271" t="s">
        <v>40</v>
      </c>
      <c r="O341" s="90"/>
      <c r="P341" s="258">
        <f>O341*H341</f>
        <v>0</v>
      </c>
      <c r="Q341" s="258">
        <v>0</v>
      </c>
      <c r="R341" s="258">
        <f>Q341*H341</f>
        <v>0</v>
      </c>
      <c r="S341" s="258">
        <v>0</v>
      </c>
      <c r="T341" s="25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60" t="s">
        <v>268</v>
      </c>
      <c r="AT341" s="260" t="s">
        <v>218</v>
      </c>
      <c r="AU341" s="260" t="s">
        <v>84</v>
      </c>
      <c r="AY341" s="14" t="s">
        <v>190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4" t="s">
        <v>82</v>
      </c>
      <c r="BK341" s="150">
        <f>ROUND(I341*H341,2)</f>
        <v>0</v>
      </c>
      <c r="BL341" s="14" t="s">
        <v>233</v>
      </c>
      <c r="BM341" s="260" t="s">
        <v>811</v>
      </c>
    </row>
    <row r="342" s="2" customFormat="1" ht="16.5" customHeight="1">
      <c r="A342" s="37"/>
      <c r="B342" s="38"/>
      <c r="C342" s="261" t="s">
        <v>812</v>
      </c>
      <c r="D342" s="261" t="s">
        <v>218</v>
      </c>
      <c r="E342" s="262" t="s">
        <v>755</v>
      </c>
      <c r="F342" s="263" t="s">
        <v>756</v>
      </c>
      <c r="G342" s="264" t="s">
        <v>196</v>
      </c>
      <c r="H342" s="265">
        <v>1</v>
      </c>
      <c r="I342" s="266"/>
      <c r="J342" s="267">
        <f>ROUND(I342*H342,2)</f>
        <v>0</v>
      </c>
      <c r="K342" s="268"/>
      <c r="L342" s="269"/>
      <c r="M342" s="270" t="s">
        <v>1</v>
      </c>
      <c r="N342" s="271" t="s">
        <v>40</v>
      </c>
      <c r="O342" s="90"/>
      <c r="P342" s="258">
        <f>O342*H342</f>
        <v>0</v>
      </c>
      <c r="Q342" s="258">
        <v>0</v>
      </c>
      <c r="R342" s="258">
        <f>Q342*H342</f>
        <v>0</v>
      </c>
      <c r="S342" s="258">
        <v>0</v>
      </c>
      <c r="T342" s="25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60" t="s">
        <v>268</v>
      </c>
      <c r="AT342" s="260" t="s">
        <v>218</v>
      </c>
      <c r="AU342" s="260" t="s">
        <v>84</v>
      </c>
      <c r="AY342" s="14" t="s">
        <v>190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4" t="s">
        <v>82</v>
      </c>
      <c r="BK342" s="150">
        <f>ROUND(I342*H342,2)</f>
        <v>0</v>
      </c>
      <c r="BL342" s="14" t="s">
        <v>233</v>
      </c>
      <c r="BM342" s="260" t="s">
        <v>815</v>
      </c>
    </row>
    <row r="343" s="2" customFormat="1" ht="24.15" customHeight="1">
      <c r="A343" s="37"/>
      <c r="B343" s="38"/>
      <c r="C343" s="248" t="s">
        <v>519</v>
      </c>
      <c r="D343" s="248" t="s">
        <v>193</v>
      </c>
      <c r="E343" s="249" t="s">
        <v>758</v>
      </c>
      <c r="F343" s="250" t="s">
        <v>759</v>
      </c>
      <c r="G343" s="251" t="s">
        <v>360</v>
      </c>
      <c r="H343" s="252">
        <v>5</v>
      </c>
      <c r="I343" s="253"/>
      <c r="J343" s="254">
        <f>ROUND(I343*H343,2)</f>
        <v>0</v>
      </c>
      <c r="K343" s="255"/>
      <c r="L343" s="40"/>
      <c r="M343" s="256" t="s">
        <v>1</v>
      </c>
      <c r="N343" s="257" t="s">
        <v>40</v>
      </c>
      <c r="O343" s="90"/>
      <c r="P343" s="258">
        <f>O343*H343</f>
        <v>0</v>
      </c>
      <c r="Q343" s="258">
        <v>0</v>
      </c>
      <c r="R343" s="258">
        <f>Q343*H343</f>
        <v>0</v>
      </c>
      <c r="S343" s="258">
        <v>0</v>
      </c>
      <c r="T343" s="25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60" t="s">
        <v>233</v>
      </c>
      <c r="AT343" s="260" t="s">
        <v>193</v>
      </c>
      <c r="AU343" s="260" t="s">
        <v>84</v>
      </c>
      <c r="AY343" s="14" t="s">
        <v>190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4" t="s">
        <v>82</v>
      </c>
      <c r="BK343" s="150">
        <f>ROUND(I343*H343,2)</f>
        <v>0</v>
      </c>
      <c r="BL343" s="14" t="s">
        <v>233</v>
      </c>
      <c r="BM343" s="260" t="s">
        <v>818</v>
      </c>
    </row>
    <row r="344" s="2" customFormat="1" ht="16.5" customHeight="1">
      <c r="A344" s="37"/>
      <c r="B344" s="38"/>
      <c r="C344" s="261" t="s">
        <v>819</v>
      </c>
      <c r="D344" s="261" t="s">
        <v>218</v>
      </c>
      <c r="E344" s="262" t="s">
        <v>765</v>
      </c>
      <c r="F344" s="263" t="s">
        <v>766</v>
      </c>
      <c r="G344" s="264" t="s">
        <v>196</v>
      </c>
      <c r="H344" s="265">
        <v>1</v>
      </c>
      <c r="I344" s="266"/>
      <c r="J344" s="267">
        <f>ROUND(I344*H344,2)</f>
        <v>0</v>
      </c>
      <c r="K344" s="268"/>
      <c r="L344" s="269"/>
      <c r="M344" s="270" t="s">
        <v>1</v>
      </c>
      <c r="N344" s="271" t="s">
        <v>40</v>
      </c>
      <c r="O344" s="90"/>
      <c r="P344" s="258">
        <f>O344*H344</f>
        <v>0</v>
      </c>
      <c r="Q344" s="258">
        <v>0</v>
      </c>
      <c r="R344" s="258">
        <f>Q344*H344</f>
        <v>0</v>
      </c>
      <c r="S344" s="258">
        <v>0</v>
      </c>
      <c r="T344" s="25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60" t="s">
        <v>268</v>
      </c>
      <c r="AT344" s="260" t="s">
        <v>218</v>
      </c>
      <c r="AU344" s="260" t="s">
        <v>84</v>
      </c>
      <c r="AY344" s="14" t="s">
        <v>190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4" t="s">
        <v>82</v>
      </c>
      <c r="BK344" s="150">
        <f>ROUND(I344*H344,2)</f>
        <v>0</v>
      </c>
      <c r="BL344" s="14" t="s">
        <v>233</v>
      </c>
      <c r="BM344" s="260" t="s">
        <v>822</v>
      </c>
    </row>
    <row r="345" s="2" customFormat="1" ht="16.5" customHeight="1">
      <c r="A345" s="37"/>
      <c r="B345" s="38"/>
      <c r="C345" s="261" t="s">
        <v>521</v>
      </c>
      <c r="D345" s="261" t="s">
        <v>218</v>
      </c>
      <c r="E345" s="262" t="s">
        <v>1627</v>
      </c>
      <c r="F345" s="263" t="s">
        <v>1628</v>
      </c>
      <c r="G345" s="264" t="s">
        <v>196</v>
      </c>
      <c r="H345" s="265">
        <v>1</v>
      </c>
      <c r="I345" s="266"/>
      <c r="J345" s="267">
        <f>ROUND(I345*H345,2)</f>
        <v>0</v>
      </c>
      <c r="K345" s="268"/>
      <c r="L345" s="269"/>
      <c r="M345" s="270" t="s">
        <v>1</v>
      </c>
      <c r="N345" s="271" t="s">
        <v>40</v>
      </c>
      <c r="O345" s="90"/>
      <c r="P345" s="258">
        <f>O345*H345</f>
        <v>0</v>
      </c>
      <c r="Q345" s="258">
        <v>0</v>
      </c>
      <c r="R345" s="258">
        <f>Q345*H345</f>
        <v>0</v>
      </c>
      <c r="S345" s="258">
        <v>0</v>
      </c>
      <c r="T345" s="25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60" t="s">
        <v>268</v>
      </c>
      <c r="AT345" s="260" t="s">
        <v>218</v>
      </c>
      <c r="AU345" s="260" t="s">
        <v>84</v>
      </c>
      <c r="AY345" s="14" t="s">
        <v>190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4" t="s">
        <v>82</v>
      </c>
      <c r="BK345" s="150">
        <f>ROUND(I345*H345,2)</f>
        <v>0</v>
      </c>
      <c r="BL345" s="14" t="s">
        <v>233</v>
      </c>
      <c r="BM345" s="260" t="s">
        <v>825</v>
      </c>
    </row>
    <row r="346" s="2" customFormat="1" ht="21.75" customHeight="1">
      <c r="A346" s="37"/>
      <c r="B346" s="38"/>
      <c r="C346" s="261" t="s">
        <v>826</v>
      </c>
      <c r="D346" s="261" t="s">
        <v>218</v>
      </c>
      <c r="E346" s="262" t="s">
        <v>1629</v>
      </c>
      <c r="F346" s="263" t="s">
        <v>1630</v>
      </c>
      <c r="G346" s="264" t="s">
        <v>196</v>
      </c>
      <c r="H346" s="265">
        <v>1</v>
      </c>
      <c r="I346" s="266"/>
      <c r="J346" s="267">
        <f>ROUND(I346*H346,2)</f>
        <v>0</v>
      </c>
      <c r="K346" s="268"/>
      <c r="L346" s="269"/>
      <c r="M346" s="270" t="s">
        <v>1</v>
      </c>
      <c r="N346" s="271" t="s">
        <v>40</v>
      </c>
      <c r="O346" s="90"/>
      <c r="P346" s="258">
        <f>O346*H346</f>
        <v>0</v>
      </c>
      <c r="Q346" s="258">
        <v>0</v>
      </c>
      <c r="R346" s="258">
        <f>Q346*H346</f>
        <v>0</v>
      </c>
      <c r="S346" s="258">
        <v>0</v>
      </c>
      <c r="T346" s="25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60" t="s">
        <v>268</v>
      </c>
      <c r="AT346" s="260" t="s">
        <v>218</v>
      </c>
      <c r="AU346" s="260" t="s">
        <v>84</v>
      </c>
      <c r="AY346" s="14" t="s">
        <v>190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4" t="s">
        <v>82</v>
      </c>
      <c r="BK346" s="150">
        <f>ROUND(I346*H346,2)</f>
        <v>0</v>
      </c>
      <c r="BL346" s="14" t="s">
        <v>233</v>
      </c>
      <c r="BM346" s="260" t="s">
        <v>829</v>
      </c>
    </row>
    <row r="347" s="2" customFormat="1" ht="21.75" customHeight="1">
      <c r="A347" s="37"/>
      <c r="B347" s="38"/>
      <c r="C347" s="261" t="s">
        <v>522</v>
      </c>
      <c r="D347" s="261" t="s">
        <v>218</v>
      </c>
      <c r="E347" s="262" t="s">
        <v>1631</v>
      </c>
      <c r="F347" s="263" t="s">
        <v>1632</v>
      </c>
      <c r="G347" s="264" t="s">
        <v>196</v>
      </c>
      <c r="H347" s="265">
        <v>1</v>
      </c>
      <c r="I347" s="266"/>
      <c r="J347" s="267">
        <f>ROUND(I347*H347,2)</f>
        <v>0</v>
      </c>
      <c r="K347" s="268"/>
      <c r="L347" s="269"/>
      <c r="M347" s="270" t="s">
        <v>1</v>
      </c>
      <c r="N347" s="271" t="s">
        <v>40</v>
      </c>
      <c r="O347" s="90"/>
      <c r="P347" s="258">
        <f>O347*H347</f>
        <v>0</v>
      </c>
      <c r="Q347" s="258">
        <v>0</v>
      </c>
      <c r="R347" s="258">
        <f>Q347*H347</f>
        <v>0</v>
      </c>
      <c r="S347" s="258">
        <v>0</v>
      </c>
      <c r="T347" s="25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60" t="s">
        <v>268</v>
      </c>
      <c r="AT347" s="260" t="s">
        <v>218</v>
      </c>
      <c r="AU347" s="260" t="s">
        <v>84</v>
      </c>
      <c r="AY347" s="14" t="s">
        <v>190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4" t="s">
        <v>82</v>
      </c>
      <c r="BK347" s="150">
        <f>ROUND(I347*H347,2)</f>
        <v>0</v>
      </c>
      <c r="BL347" s="14" t="s">
        <v>233</v>
      </c>
      <c r="BM347" s="260" t="s">
        <v>832</v>
      </c>
    </row>
    <row r="348" s="2" customFormat="1" ht="21.75" customHeight="1">
      <c r="A348" s="37"/>
      <c r="B348" s="38"/>
      <c r="C348" s="261" t="s">
        <v>833</v>
      </c>
      <c r="D348" s="261" t="s">
        <v>218</v>
      </c>
      <c r="E348" s="262" t="s">
        <v>769</v>
      </c>
      <c r="F348" s="263" t="s">
        <v>770</v>
      </c>
      <c r="G348" s="264" t="s">
        <v>196</v>
      </c>
      <c r="H348" s="265">
        <v>1</v>
      </c>
      <c r="I348" s="266"/>
      <c r="J348" s="267">
        <f>ROUND(I348*H348,2)</f>
        <v>0</v>
      </c>
      <c r="K348" s="268"/>
      <c r="L348" s="269"/>
      <c r="M348" s="270" t="s">
        <v>1</v>
      </c>
      <c r="N348" s="271" t="s">
        <v>40</v>
      </c>
      <c r="O348" s="90"/>
      <c r="P348" s="258">
        <f>O348*H348</f>
        <v>0</v>
      </c>
      <c r="Q348" s="258">
        <v>0</v>
      </c>
      <c r="R348" s="258">
        <f>Q348*H348</f>
        <v>0</v>
      </c>
      <c r="S348" s="258">
        <v>0</v>
      </c>
      <c r="T348" s="25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60" t="s">
        <v>268</v>
      </c>
      <c r="AT348" s="260" t="s">
        <v>218</v>
      </c>
      <c r="AU348" s="260" t="s">
        <v>84</v>
      </c>
      <c r="AY348" s="14" t="s">
        <v>190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4" t="s">
        <v>82</v>
      </c>
      <c r="BK348" s="150">
        <f>ROUND(I348*H348,2)</f>
        <v>0</v>
      </c>
      <c r="BL348" s="14" t="s">
        <v>233</v>
      </c>
      <c r="BM348" s="260" t="s">
        <v>836</v>
      </c>
    </row>
    <row r="349" s="2" customFormat="1" ht="16.5" customHeight="1">
      <c r="A349" s="37"/>
      <c r="B349" s="38"/>
      <c r="C349" s="248" t="s">
        <v>526</v>
      </c>
      <c r="D349" s="248" t="s">
        <v>193</v>
      </c>
      <c r="E349" s="249" t="s">
        <v>772</v>
      </c>
      <c r="F349" s="250" t="s">
        <v>773</v>
      </c>
      <c r="G349" s="251" t="s">
        <v>196</v>
      </c>
      <c r="H349" s="252">
        <v>2</v>
      </c>
      <c r="I349" s="253"/>
      <c r="J349" s="254">
        <f>ROUND(I349*H349,2)</f>
        <v>0</v>
      </c>
      <c r="K349" s="255"/>
      <c r="L349" s="40"/>
      <c r="M349" s="256" t="s">
        <v>1</v>
      </c>
      <c r="N349" s="257" t="s">
        <v>40</v>
      </c>
      <c r="O349" s="90"/>
      <c r="P349" s="258">
        <f>O349*H349</f>
        <v>0</v>
      </c>
      <c r="Q349" s="258">
        <v>0</v>
      </c>
      <c r="R349" s="258">
        <f>Q349*H349</f>
        <v>0</v>
      </c>
      <c r="S349" s="258">
        <v>0</v>
      </c>
      <c r="T349" s="25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60" t="s">
        <v>233</v>
      </c>
      <c r="AT349" s="260" t="s">
        <v>193</v>
      </c>
      <c r="AU349" s="260" t="s">
        <v>84</v>
      </c>
      <c r="AY349" s="14" t="s">
        <v>190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4" t="s">
        <v>82</v>
      </c>
      <c r="BK349" s="150">
        <f>ROUND(I349*H349,2)</f>
        <v>0</v>
      </c>
      <c r="BL349" s="14" t="s">
        <v>233</v>
      </c>
      <c r="BM349" s="260" t="s">
        <v>839</v>
      </c>
    </row>
    <row r="350" s="2" customFormat="1" ht="16.5" customHeight="1">
      <c r="A350" s="37"/>
      <c r="B350" s="38"/>
      <c r="C350" s="261" t="s">
        <v>840</v>
      </c>
      <c r="D350" s="261" t="s">
        <v>218</v>
      </c>
      <c r="E350" s="262" t="s">
        <v>776</v>
      </c>
      <c r="F350" s="263" t="s">
        <v>777</v>
      </c>
      <c r="G350" s="264" t="s">
        <v>196</v>
      </c>
      <c r="H350" s="265">
        <v>2</v>
      </c>
      <c r="I350" s="266"/>
      <c r="J350" s="267">
        <f>ROUND(I350*H350,2)</f>
        <v>0</v>
      </c>
      <c r="K350" s="268"/>
      <c r="L350" s="269"/>
      <c r="M350" s="270" t="s">
        <v>1</v>
      </c>
      <c r="N350" s="271" t="s">
        <v>40</v>
      </c>
      <c r="O350" s="90"/>
      <c r="P350" s="258">
        <f>O350*H350</f>
        <v>0</v>
      </c>
      <c r="Q350" s="258">
        <v>0</v>
      </c>
      <c r="R350" s="258">
        <f>Q350*H350</f>
        <v>0</v>
      </c>
      <c r="S350" s="258">
        <v>0</v>
      </c>
      <c r="T350" s="25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60" t="s">
        <v>268</v>
      </c>
      <c r="AT350" s="260" t="s">
        <v>218</v>
      </c>
      <c r="AU350" s="260" t="s">
        <v>84</v>
      </c>
      <c r="AY350" s="14" t="s">
        <v>190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4" t="s">
        <v>82</v>
      </c>
      <c r="BK350" s="150">
        <f>ROUND(I350*H350,2)</f>
        <v>0</v>
      </c>
      <c r="BL350" s="14" t="s">
        <v>233</v>
      </c>
      <c r="BM350" s="260" t="s">
        <v>843</v>
      </c>
    </row>
    <row r="351" s="2" customFormat="1" ht="24.15" customHeight="1">
      <c r="A351" s="37"/>
      <c r="B351" s="38"/>
      <c r="C351" s="248" t="s">
        <v>529</v>
      </c>
      <c r="D351" s="248" t="s">
        <v>193</v>
      </c>
      <c r="E351" s="249" t="s">
        <v>779</v>
      </c>
      <c r="F351" s="250" t="s">
        <v>780</v>
      </c>
      <c r="G351" s="251" t="s">
        <v>309</v>
      </c>
      <c r="H351" s="272"/>
      <c r="I351" s="253"/>
      <c r="J351" s="254">
        <f>ROUND(I351*H351,2)</f>
        <v>0</v>
      </c>
      <c r="K351" s="255"/>
      <c r="L351" s="40"/>
      <c r="M351" s="256" t="s">
        <v>1</v>
      </c>
      <c r="N351" s="257" t="s">
        <v>40</v>
      </c>
      <c r="O351" s="90"/>
      <c r="P351" s="258">
        <f>O351*H351</f>
        <v>0</v>
      </c>
      <c r="Q351" s="258">
        <v>0</v>
      </c>
      <c r="R351" s="258">
        <f>Q351*H351</f>
        <v>0</v>
      </c>
      <c r="S351" s="258">
        <v>0</v>
      </c>
      <c r="T351" s="25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60" t="s">
        <v>233</v>
      </c>
      <c r="AT351" s="260" t="s">
        <v>193</v>
      </c>
      <c r="AU351" s="260" t="s">
        <v>84</v>
      </c>
      <c r="AY351" s="14" t="s">
        <v>190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4" t="s">
        <v>82</v>
      </c>
      <c r="BK351" s="150">
        <f>ROUND(I351*H351,2)</f>
        <v>0</v>
      </c>
      <c r="BL351" s="14" t="s">
        <v>233</v>
      </c>
      <c r="BM351" s="260" t="s">
        <v>848</v>
      </c>
    </row>
    <row r="352" s="2" customFormat="1" ht="24.15" customHeight="1">
      <c r="A352" s="37"/>
      <c r="B352" s="38"/>
      <c r="C352" s="248" t="s">
        <v>849</v>
      </c>
      <c r="D352" s="248" t="s">
        <v>193</v>
      </c>
      <c r="E352" s="249" t="s">
        <v>783</v>
      </c>
      <c r="F352" s="250" t="s">
        <v>784</v>
      </c>
      <c r="G352" s="251" t="s">
        <v>309</v>
      </c>
      <c r="H352" s="272"/>
      <c r="I352" s="253"/>
      <c r="J352" s="254">
        <f>ROUND(I352*H352,2)</f>
        <v>0</v>
      </c>
      <c r="K352" s="255"/>
      <c r="L352" s="40"/>
      <c r="M352" s="256" t="s">
        <v>1</v>
      </c>
      <c r="N352" s="257" t="s">
        <v>40</v>
      </c>
      <c r="O352" s="90"/>
      <c r="P352" s="258">
        <f>O352*H352</f>
        <v>0</v>
      </c>
      <c r="Q352" s="258">
        <v>0</v>
      </c>
      <c r="R352" s="258">
        <f>Q352*H352</f>
        <v>0</v>
      </c>
      <c r="S352" s="258">
        <v>0</v>
      </c>
      <c r="T352" s="25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60" t="s">
        <v>233</v>
      </c>
      <c r="AT352" s="260" t="s">
        <v>193</v>
      </c>
      <c r="AU352" s="260" t="s">
        <v>84</v>
      </c>
      <c r="AY352" s="14" t="s">
        <v>190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4" t="s">
        <v>82</v>
      </c>
      <c r="BK352" s="150">
        <f>ROUND(I352*H352,2)</f>
        <v>0</v>
      </c>
      <c r="BL352" s="14" t="s">
        <v>233</v>
      </c>
      <c r="BM352" s="260" t="s">
        <v>852</v>
      </c>
    </row>
    <row r="353" s="12" customFormat="1" ht="22.8" customHeight="1">
      <c r="A353" s="12"/>
      <c r="B353" s="232"/>
      <c r="C353" s="233"/>
      <c r="D353" s="234" t="s">
        <v>74</v>
      </c>
      <c r="E353" s="246" t="s">
        <v>786</v>
      </c>
      <c r="F353" s="246" t="s">
        <v>787</v>
      </c>
      <c r="G353" s="233"/>
      <c r="H353" s="233"/>
      <c r="I353" s="236"/>
      <c r="J353" s="247">
        <f>BK353</f>
        <v>0</v>
      </c>
      <c r="K353" s="233"/>
      <c r="L353" s="238"/>
      <c r="M353" s="239"/>
      <c r="N353" s="240"/>
      <c r="O353" s="240"/>
      <c r="P353" s="241">
        <f>SUM(P354:P365)</f>
        <v>0</v>
      </c>
      <c r="Q353" s="240"/>
      <c r="R353" s="241">
        <f>SUM(R354:R365)</f>
        <v>0</v>
      </c>
      <c r="S353" s="240"/>
      <c r="T353" s="242">
        <f>SUM(T354:T365)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43" t="s">
        <v>84</v>
      </c>
      <c r="AT353" s="244" t="s">
        <v>74</v>
      </c>
      <c r="AU353" s="244" t="s">
        <v>82</v>
      </c>
      <c r="AY353" s="243" t="s">
        <v>190</v>
      </c>
      <c r="BK353" s="245">
        <f>SUM(BK354:BK365)</f>
        <v>0</v>
      </c>
    </row>
    <row r="354" s="2" customFormat="1" ht="16.5" customHeight="1">
      <c r="A354" s="37"/>
      <c r="B354" s="38"/>
      <c r="C354" s="248" t="s">
        <v>535</v>
      </c>
      <c r="D354" s="248" t="s">
        <v>193</v>
      </c>
      <c r="E354" s="249" t="s">
        <v>788</v>
      </c>
      <c r="F354" s="250" t="s">
        <v>789</v>
      </c>
      <c r="G354" s="251" t="s">
        <v>267</v>
      </c>
      <c r="H354" s="252">
        <v>26</v>
      </c>
      <c r="I354" s="253"/>
      <c r="J354" s="254">
        <f>ROUND(I354*H354,2)</f>
        <v>0</v>
      </c>
      <c r="K354" s="255"/>
      <c r="L354" s="40"/>
      <c r="M354" s="256" t="s">
        <v>1</v>
      </c>
      <c r="N354" s="257" t="s">
        <v>40</v>
      </c>
      <c r="O354" s="90"/>
      <c r="P354" s="258">
        <f>O354*H354</f>
        <v>0</v>
      </c>
      <c r="Q354" s="258">
        <v>0</v>
      </c>
      <c r="R354" s="258">
        <f>Q354*H354</f>
        <v>0</v>
      </c>
      <c r="S354" s="258">
        <v>0</v>
      </c>
      <c r="T354" s="25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60" t="s">
        <v>233</v>
      </c>
      <c r="AT354" s="260" t="s">
        <v>193</v>
      </c>
      <c r="AU354" s="260" t="s">
        <v>84</v>
      </c>
      <c r="AY354" s="14" t="s">
        <v>190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4" t="s">
        <v>82</v>
      </c>
      <c r="BK354" s="150">
        <f>ROUND(I354*H354,2)</f>
        <v>0</v>
      </c>
      <c r="BL354" s="14" t="s">
        <v>233</v>
      </c>
      <c r="BM354" s="260" t="s">
        <v>855</v>
      </c>
    </row>
    <row r="355" s="2" customFormat="1" ht="24.15" customHeight="1">
      <c r="A355" s="37"/>
      <c r="B355" s="38"/>
      <c r="C355" s="248" t="s">
        <v>856</v>
      </c>
      <c r="D355" s="248" t="s">
        <v>193</v>
      </c>
      <c r="E355" s="249" t="s">
        <v>792</v>
      </c>
      <c r="F355" s="250" t="s">
        <v>793</v>
      </c>
      <c r="G355" s="251" t="s">
        <v>267</v>
      </c>
      <c r="H355" s="252">
        <v>39</v>
      </c>
      <c r="I355" s="253"/>
      <c r="J355" s="254">
        <f>ROUND(I355*H355,2)</f>
        <v>0</v>
      </c>
      <c r="K355" s="255"/>
      <c r="L355" s="40"/>
      <c r="M355" s="256" t="s">
        <v>1</v>
      </c>
      <c r="N355" s="257" t="s">
        <v>40</v>
      </c>
      <c r="O355" s="90"/>
      <c r="P355" s="258">
        <f>O355*H355</f>
        <v>0</v>
      </c>
      <c r="Q355" s="258">
        <v>0</v>
      </c>
      <c r="R355" s="258">
        <f>Q355*H355</f>
        <v>0</v>
      </c>
      <c r="S355" s="258">
        <v>0</v>
      </c>
      <c r="T355" s="25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60" t="s">
        <v>233</v>
      </c>
      <c r="AT355" s="260" t="s">
        <v>193</v>
      </c>
      <c r="AU355" s="260" t="s">
        <v>84</v>
      </c>
      <c r="AY355" s="14" t="s">
        <v>190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4" t="s">
        <v>82</v>
      </c>
      <c r="BK355" s="150">
        <f>ROUND(I355*H355,2)</f>
        <v>0</v>
      </c>
      <c r="BL355" s="14" t="s">
        <v>233</v>
      </c>
      <c r="BM355" s="260" t="s">
        <v>859</v>
      </c>
    </row>
    <row r="356" s="2" customFormat="1" ht="24.15" customHeight="1">
      <c r="A356" s="37"/>
      <c r="B356" s="38"/>
      <c r="C356" s="248" t="s">
        <v>538</v>
      </c>
      <c r="D356" s="248" t="s">
        <v>193</v>
      </c>
      <c r="E356" s="249" t="s">
        <v>799</v>
      </c>
      <c r="F356" s="250" t="s">
        <v>800</v>
      </c>
      <c r="G356" s="251" t="s">
        <v>267</v>
      </c>
      <c r="H356" s="252">
        <v>1</v>
      </c>
      <c r="I356" s="253"/>
      <c r="J356" s="254">
        <f>ROUND(I356*H356,2)</f>
        <v>0</v>
      </c>
      <c r="K356" s="255"/>
      <c r="L356" s="40"/>
      <c r="M356" s="256" t="s">
        <v>1</v>
      </c>
      <c r="N356" s="257" t="s">
        <v>40</v>
      </c>
      <c r="O356" s="90"/>
      <c r="P356" s="258">
        <f>O356*H356</f>
        <v>0</v>
      </c>
      <c r="Q356" s="258">
        <v>0</v>
      </c>
      <c r="R356" s="258">
        <f>Q356*H356</f>
        <v>0</v>
      </c>
      <c r="S356" s="258">
        <v>0</v>
      </c>
      <c r="T356" s="25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60" t="s">
        <v>233</v>
      </c>
      <c r="AT356" s="260" t="s">
        <v>193</v>
      </c>
      <c r="AU356" s="260" t="s">
        <v>84</v>
      </c>
      <c r="AY356" s="14" t="s">
        <v>190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4" t="s">
        <v>82</v>
      </c>
      <c r="BK356" s="150">
        <f>ROUND(I356*H356,2)</f>
        <v>0</v>
      </c>
      <c r="BL356" s="14" t="s">
        <v>233</v>
      </c>
      <c r="BM356" s="260" t="s">
        <v>862</v>
      </c>
    </row>
    <row r="357" s="2" customFormat="1" ht="24.15" customHeight="1">
      <c r="A357" s="37"/>
      <c r="B357" s="38"/>
      <c r="C357" s="248" t="s">
        <v>863</v>
      </c>
      <c r="D357" s="248" t="s">
        <v>193</v>
      </c>
      <c r="E357" s="249" t="s">
        <v>802</v>
      </c>
      <c r="F357" s="250" t="s">
        <v>803</v>
      </c>
      <c r="G357" s="251" t="s">
        <v>267</v>
      </c>
      <c r="H357" s="252">
        <v>2</v>
      </c>
      <c r="I357" s="253"/>
      <c r="J357" s="254">
        <f>ROUND(I357*H357,2)</f>
        <v>0</v>
      </c>
      <c r="K357" s="255"/>
      <c r="L357" s="40"/>
      <c r="M357" s="256" t="s">
        <v>1</v>
      </c>
      <c r="N357" s="257" t="s">
        <v>40</v>
      </c>
      <c r="O357" s="90"/>
      <c r="P357" s="258">
        <f>O357*H357</f>
        <v>0</v>
      </c>
      <c r="Q357" s="258">
        <v>0</v>
      </c>
      <c r="R357" s="258">
        <f>Q357*H357</f>
        <v>0</v>
      </c>
      <c r="S357" s="258">
        <v>0</v>
      </c>
      <c r="T357" s="25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60" t="s">
        <v>233</v>
      </c>
      <c r="AT357" s="260" t="s">
        <v>193</v>
      </c>
      <c r="AU357" s="260" t="s">
        <v>84</v>
      </c>
      <c r="AY357" s="14" t="s">
        <v>190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4" t="s">
        <v>82</v>
      </c>
      <c r="BK357" s="150">
        <f>ROUND(I357*H357,2)</f>
        <v>0</v>
      </c>
      <c r="BL357" s="14" t="s">
        <v>233</v>
      </c>
      <c r="BM357" s="260" t="s">
        <v>866</v>
      </c>
    </row>
    <row r="358" s="2" customFormat="1" ht="24.15" customHeight="1">
      <c r="A358" s="37"/>
      <c r="B358" s="38"/>
      <c r="C358" s="248" t="s">
        <v>542</v>
      </c>
      <c r="D358" s="248" t="s">
        <v>193</v>
      </c>
      <c r="E358" s="249" t="s">
        <v>1633</v>
      </c>
      <c r="F358" s="250" t="s">
        <v>1634</v>
      </c>
      <c r="G358" s="251" t="s">
        <v>267</v>
      </c>
      <c r="H358" s="252">
        <v>13</v>
      </c>
      <c r="I358" s="253"/>
      <c r="J358" s="254">
        <f>ROUND(I358*H358,2)</f>
        <v>0</v>
      </c>
      <c r="K358" s="255"/>
      <c r="L358" s="40"/>
      <c r="M358" s="256" t="s">
        <v>1</v>
      </c>
      <c r="N358" s="257" t="s">
        <v>40</v>
      </c>
      <c r="O358" s="90"/>
      <c r="P358" s="258">
        <f>O358*H358</f>
        <v>0</v>
      </c>
      <c r="Q358" s="258">
        <v>0</v>
      </c>
      <c r="R358" s="258">
        <f>Q358*H358</f>
        <v>0</v>
      </c>
      <c r="S358" s="258">
        <v>0</v>
      </c>
      <c r="T358" s="25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60" t="s">
        <v>233</v>
      </c>
      <c r="AT358" s="260" t="s">
        <v>193</v>
      </c>
      <c r="AU358" s="260" t="s">
        <v>84</v>
      </c>
      <c r="AY358" s="14" t="s">
        <v>190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4" t="s">
        <v>82</v>
      </c>
      <c r="BK358" s="150">
        <f>ROUND(I358*H358,2)</f>
        <v>0</v>
      </c>
      <c r="BL358" s="14" t="s">
        <v>233</v>
      </c>
      <c r="BM358" s="260" t="s">
        <v>869</v>
      </c>
    </row>
    <row r="359" s="2" customFormat="1" ht="33" customHeight="1">
      <c r="A359" s="37"/>
      <c r="B359" s="38"/>
      <c r="C359" s="248" t="s">
        <v>870</v>
      </c>
      <c r="D359" s="248" t="s">
        <v>193</v>
      </c>
      <c r="E359" s="249" t="s">
        <v>806</v>
      </c>
      <c r="F359" s="250" t="s">
        <v>807</v>
      </c>
      <c r="G359" s="251" t="s">
        <v>267</v>
      </c>
      <c r="H359" s="252">
        <v>17</v>
      </c>
      <c r="I359" s="253"/>
      <c r="J359" s="254">
        <f>ROUND(I359*H359,2)</f>
        <v>0</v>
      </c>
      <c r="K359" s="255"/>
      <c r="L359" s="40"/>
      <c r="M359" s="256" t="s">
        <v>1</v>
      </c>
      <c r="N359" s="257" t="s">
        <v>40</v>
      </c>
      <c r="O359" s="90"/>
      <c r="P359" s="258">
        <f>O359*H359</f>
        <v>0</v>
      </c>
      <c r="Q359" s="258">
        <v>0</v>
      </c>
      <c r="R359" s="258">
        <f>Q359*H359</f>
        <v>0</v>
      </c>
      <c r="S359" s="258">
        <v>0</v>
      </c>
      <c r="T359" s="25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60" t="s">
        <v>233</v>
      </c>
      <c r="AT359" s="260" t="s">
        <v>193</v>
      </c>
      <c r="AU359" s="260" t="s">
        <v>84</v>
      </c>
      <c r="AY359" s="14" t="s">
        <v>190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4" t="s">
        <v>82</v>
      </c>
      <c r="BK359" s="150">
        <f>ROUND(I359*H359,2)</f>
        <v>0</v>
      </c>
      <c r="BL359" s="14" t="s">
        <v>233</v>
      </c>
      <c r="BM359" s="260" t="s">
        <v>873</v>
      </c>
    </row>
    <row r="360" s="2" customFormat="1" ht="24.15" customHeight="1">
      <c r="A360" s="37"/>
      <c r="B360" s="38"/>
      <c r="C360" s="248" t="s">
        <v>545</v>
      </c>
      <c r="D360" s="248" t="s">
        <v>193</v>
      </c>
      <c r="E360" s="249" t="s">
        <v>809</v>
      </c>
      <c r="F360" s="250" t="s">
        <v>810</v>
      </c>
      <c r="G360" s="251" t="s">
        <v>267</v>
      </c>
      <c r="H360" s="252">
        <v>12</v>
      </c>
      <c r="I360" s="253"/>
      <c r="J360" s="254">
        <f>ROUND(I360*H360,2)</f>
        <v>0</v>
      </c>
      <c r="K360" s="255"/>
      <c r="L360" s="40"/>
      <c r="M360" s="256" t="s">
        <v>1</v>
      </c>
      <c r="N360" s="257" t="s">
        <v>40</v>
      </c>
      <c r="O360" s="90"/>
      <c r="P360" s="258">
        <f>O360*H360</f>
        <v>0</v>
      </c>
      <c r="Q360" s="258">
        <v>0</v>
      </c>
      <c r="R360" s="258">
        <f>Q360*H360</f>
        <v>0</v>
      </c>
      <c r="S360" s="258">
        <v>0</v>
      </c>
      <c r="T360" s="25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60" t="s">
        <v>233</v>
      </c>
      <c r="AT360" s="260" t="s">
        <v>193</v>
      </c>
      <c r="AU360" s="260" t="s">
        <v>84</v>
      </c>
      <c r="AY360" s="14" t="s">
        <v>190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4" t="s">
        <v>82</v>
      </c>
      <c r="BK360" s="150">
        <f>ROUND(I360*H360,2)</f>
        <v>0</v>
      </c>
      <c r="BL360" s="14" t="s">
        <v>233</v>
      </c>
      <c r="BM360" s="260" t="s">
        <v>876</v>
      </c>
    </row>
    <row r="361" s="2" customFormat="1" ht="33" customHeight="1">
      <c r="A361" s="37"/>
      <c r="B361" s="38"/>
      <c r="C361" s="248" t="s">
        <v>877</v>
      </c>
      <c r="D361" s="248" t="s">
        <v>193</v>
      </c>
      <c r="E361" s="249" t="s">
        <v>813</v>
      </c>
      <c r="F361" s="250" t="s">
        <v>814</v>
      </c>
      <c r="G361" s="251" t="s">
        <v>267</v>
      </c>
      <c r="H361" s="252">
        <v>10</v>
      </c>
      <c r="I361" s="253"/>
      <c r="J361" s="254">
        <f>ROUND(I361*H361,2)</f>
        <v>0</v>
      </c>
      <c r="K361" s="255"/>
      <c r="L361" s="40"/>
      <c r="M361" s="256" t="s">
        <v>1</v>
      </c>
      <c r="N361" s="257" t="s">
        <v>40</v>
      </c>
      <c r="O361" s="90"/>
      <c r="P361" s="258">
        <f>O361*H361</f>
        <v>0</v>
      </c>
      <c r="Q361" s="258">
        <v>0</v>
      </c>
      <c r="R361" s="258">
        <f>Q361*H361</f>
        <v>0</v>
      </c>
      <c r="S361" s="258">
        <v>0</v>
      </c>
      <c r="T361" s="25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60" t="s">
        <v>233</v>
      </c>
      <c r="AT361" s="260" t="s">
        <v>193</v>
      </c>
      <c r="AU361" s="260" t="s">
        <v>84</v>
      </c>
      <c r="AY361" s="14" t="s">
        <v>190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4" t="s">
        <v>82</v>
      </c>
      <c r="BK361" s="150">
        <f>ROUND(I361*H361,2)</f>
        <v>0</v>
      </c>
      <c r="BL361" s="14" t="s">
        <v>233</v>
      </c>
      <c r="BM361" s="260" t="s">
        <v>880</v>
      </c>
    </row>
    <row r="362" s="2" customFormat="1" ht="21.75" customHeight="1">
      <c r="A362" s="37"/>
      <c r="B362" s="38"/>
      <c r="C362" s="248" t="s">
        <v>549</v>
      </c>
      <c r="D362" s="248" t="s">
        <v>193</v>
      </c>
      <c r="E362" s="249" t="s">
        <v>827</v>
      </c>
      <c r="F362" s="250" t="s">
        <v>828</v>
      </c>
      <c r="G362" s="251" t="s">
        <v>267</v>
      </c>
      <c r="H362" s="252">
        <v>33</v>
      </c>
      <c r="I362" s="253"/>
      <c r="J362" s="254">
        <f>ROUND(I362*H362,2)</f>
        <v>0</v>
      </c>
      <c r="K362" s="255"/>
      <c r="L362" s="40"/>
      <c r="M362" s="256" t="s">
        <v>1</v>
      </c>
      <c r="N362" s="257" t="s">
        <v>40</v>
      </c>
      <c r="O362" s="90"/>
      <c r="P362" s="258">
        <f>O362*H362</f>
        <v>0</v>
      </c>
      <c r="Q362" s="258">
        <v>0</v>
      </c>
      <c r="R362" s="258">
        <f>Q362*H362</f>
        <v>0</v>
      </c>
      <c r="S362" s="258">
        <v>0</v>
      </c>
      <c r="T362" s="25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60" t="s">
        <v>233</v>
      </c>
      <c r="AT362" s="260" t="s">
        <v>193</v>
      </c>
      <c r="AU362" s="260" t="s">
        <v>84</v>
      </c>
      <c r="AY362" s="14" t="s">
        <v>190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4" t="s">
        <v>82</v>
      </c>
      <c r="BK362" s="150">
        <f>ROUND(I362*H362,2)</f>
        <v>0</v>
      </c>
      <c r="BL362" s="14" t="s">
        <v>233</v>
      </c>
      <c r="BM362" s="260" t="s">
        <v>883</v>
      </c>
    </row>
    <row r="363" s="2" customFormat="1" ht="24.15" customHeight="1">
      <c r="A363" s="37"/>
      <c r="B363" s="38"/>
      <c r="C363" s="248" t="s">
        <v>884</v>
      </c>
      <c r="D363" s="248" t="s">
        <v>193</v>
      </c>
      <c r="E363" s="249" t="s">
        <v>830</v>
      </c>
      <c r="F363" s="250" t="s">
        <v>831</v>
      </c>
      <c r="G363" s="251" t="s">
        <v>267</v>
      </c>
      <c r="H363" s="252">
        <v>22</v>
      </c>
      <c r="I363" s="253"/>
      <c r="J363" s="254">
        <f>ROUND(I363*H363,2)</f>
        <v>0</v>
      </c>
      <c r="K363" s="255"/>
      <c r="L363" s="40"/>
      <c r="M363" s="256" t="s">
        <v>1</v>
      </c>
      <c r="N363" s="257" t="s">
        <v>40</v>
      </c>
      <c r="O363" s="90"/>
      <c r="P363" s="258">
        <f>O363*H363</f>
        <v>0</v>
      </c>
      <c r="Q363" s="258">
        <v>0</v>
      </c>
      <c r="R363" s="258">
        <f>Q363*H363</f>
        <v>0</v>
      </c>
      <c r="S363" s="258">
        <v>0</v>
      </c>
      <c r="T363" s="25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60" t="s">
        <v>233</v>
      </c>
      <c r="AT363" s="260" t="s">
        <v>193</v>
      </c>
      <c r="AU363" s="260" t="s">
        <v>84</v>
      </c>
      <c r="AY363" s="14" t="s">
        <v>190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4" t="s">
        <v>82</v>
      </c>
      <c r="BK363" s="150">
        <f>ROUND(I363*H363,2)</f>
        <v>0</v>
      </c>
      <c r="BL363" s="14" t="s">
        <v>233</v>
      </c>
      <c r="BM363" s="260" t="s">
        <v>887</v>
      </c>
    </row>
    <row r="364" s="2" customFormat="1" ht="24.15" customHeight="1">
      <c r="A364" s="37"/>
      <c r="B364" s="38"/>
      <c r="C364" s="248" t="s">
        <v>552</v>
      </c>
      <c r="D364" s="248" t="s">
        <v>193</v>
      </c>
      <c r="E364" s="249" t="s">
        <v>837</v>
      </c>
      <c r="F364" s="250" t="s">
        <v>838</v>
      </c>
      <c r="G364" s="251" t="s">
        <v>309</v>
      </c>
      <c r="H364" s="272"/>
      <c r="I364" s="253"/>
      <c r="J364" s="254">
        <f>ROUND(I364*H364,2)</f>
        <v>0</v>
      </c>
      <c r="K364" s="255"/>
      <c r="L364" s="40"/>
      <c r="M364" s="256" t="s">
        <v>1</v>
      </c>
      <c r="N364" s="257" t="s">
        <v>40</v>
      </c>
      <c r="O364" s="90"/>
      <c r="P364" s="258">
        <f>O364*H364</f>
        <v>0</v>
      </c>
      <c r="Q364" s="258">
        <v>0</v>
      </c>
      <c r="R364" s="258">
        <f>Q364*H364</f>
        <v>0</v>
      </c>
      <c r="S364" s="258">
        <v>0</v>
      </c>
      <c r="T364" s="25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60" t="s">
        <v>233</v>
      </c>
      <c r="AT364" s="260" t="s">
        <v>193</v>
      </c>
      <c r="AU364" s="260" t="s">
        <v>84</v>
      </c>
      <c r="AY364" s="14" t="s">
        <v>190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4" t="s">
        <v>82</v>
      </c>
      <c r="BK364" s="150">
        <f>ROUND(I364*H364,2)</f>
        <v>0</v>
      </c>
      <c r="BL364" s="14" t="s">
        <v>233</v>
      </c>
      <c r="BM364" s="260" t="s">
        <v>890</v>
      </c>
    </row>
    <row r="365" s="2" customFormat="1" ht="24.15" customHeight="1">
      <c r="A365" s="37"/>
      <c r="B365" s="38"/>
      <c r="C365" s="248" t="s">
        <v>891</v>
      </c>
      <c r="D365" s="248" t="s">
        <v>193</v>
      </c>
      <c r="E365" s="249" t="s">
        <v>841</v>
      </c>
      <c r="F365" s="250" t="s">
        <v>842</v>
      </c>
      <c r="G365" s="251" t="s">
        <v>309</v>
      </c>
      <c r="H365" s="272"/>
      <c r="I365" s="253"/>
      <c r="J365" s="254">
        <f>ROUND(I365*H365,2)</f>
        <v>0</v>
      </c>
      <c r="K365" s="255"/>
      <c r="L365" s="40"/>
      <c r="M365" s="256" t="s">
        <v>1</v>
      </c>
      <c r="N365" s="257" t="s">
        <v>40</v>
      </c>
      <c r="O365" s="90"/>
      <c r="P365" s="258">
        <f>O365*H365</f>
        <v>0</v>
      </c>
      <c r="Q365" s="258">
        <v>0</v>
      </c>
      <c r="R365" s="258">
        <f>Q365*H365</f>
        <v>0</v>
      </c>
      <c r="S365" s="258">
        <v>0</v>
      </c>
      <c r="T365" s="25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60" t="s">
        <v>233</v>
      </c>
      <c r="AT365" s="260" t="s">
        <v>193</v>
      </c>
      <c r="AU365" s="260" t="s">
        <v>84</v>
      </c>
      <c r="AY365" s="14" t="s">
        <v>190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4" t="s">
        <v>82</v>
      </c>
      <c r="BK365" s="150">
        <f>ROUND(I365*H365,2)</f>
        <v>0</v>
      </c>
      <c r="BL365" s="14" t="s">
        <v>233</v>
      </c>
      <c r="BM365" s="260" t="s">
        <v>894</v>
      </c>
    </row>
    <row r="366" s="12" customFormat="1" ht="22.8" customHeight="1">
      <c r="A366" s="12"/>
      <c r="B366" s="232"/>
      <c r="C366" s="233"/>
      <c r="D366" s="234" t="s">
        <v>74</v>
      </c>
      <c r="E366" s="246" t="s">
        <v>844</v>
      </c>
      <c r="F366" s="246" t="s">
        <v>845</v>
      </c>
      <c r="G366" s="233"/>
      <c r="H366" s="233"/>
      <c r="I366" s="236"/>
      <c r="J366" s="247">
        <f>BK366</f>
        <v>0</v>
      </c>
      <c r="K366" s="233"/>
      <c r="L366" s="238"/>
      <c r="M366" s="239"/>
      <c r="N366" s="240"/>
      <c r="O366" s="240"/>
      <c r="P366" s="241">
        <f>SUM(P367:P404)</f>
        <v>0</v>
      </c>
      <c r="Q366" s="240"/>
      <c r="R366" s="241">
        <f>SUM(R367:R404)</f>
        <v>0</v>
      </c>
      <c r="S366" s="240"/>
      <c r="T366" s="242">
        <f>SUM(T367:T404)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43" t="s">
        <v>84</v>
      </c>
      <c r="AT366" s="244" t="s">
        <v>74</v>
      </c>
      <c r="AU366" s="244" t="s">
        <v>82</v>
      </c>
      <c r="AY366" s="243" t="s">
        <v>190</v>
      </c>
      <c r="BK366" s="245">
        <f>SUM(BK367:BK404)</f>
        <v>0</v>
      </c>
    </row>
    <row r="367" s="2" customFormat="1" ht="24.15" customHeight="1">
      <c r="A367" s="37"/>
      <c r="B367" s="38"/>
      <c r="C367" s="248" t="s">
        <v>556</v>
      </c>
      <c r="D367" s="248" t="s">
        <v>193</v>
      </c>
      <c r="E367" s="249" t="s">
        <v>850</v>
      </c>
      <c r="F367" s="250" t="s">
        <v>851</v>
      </c>
      <c r="G367" s="251" t="s">
        <v>196</v>
      </c>
      <c r="H367" s="252">
        <v>15</v>
      </c>
      <c r="I367" s="253"/>
      <c r="J367" s="254">
        <f>ROUND(I367*H367,2)</f>
        <v>0</v>
      </c>
      <c r="K367" s="255"/>
      <c r="L367" s="40"/>
      <c r="M367" s="256" t="s">
        <v>1</v>
      </c>
      <c r="N367" s="257" t="s">
        <v>40</v>
      </c>
      <c r="O367" s="90"/>
      <c r="P367" s="258">
        <f>O367*H367</f>
        <v>0</v>
      </c>
      <c r="Q367" s="258">
        <v>0</v>
      </c>
      <c r="R367" s="258">
        <f>Q367*H367</f>
        <v>0</v>
      </c>
      <c r="S367" s="258">
        <v>0</v>
      </c>
      <c r="T367" s="25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60" t="s">
        <v>233</v>
      </c>
      <c r="AT367" s="260" t="s">
        <v>193</v>
      </c>
      <c r="AU367" s="260" t="s">
        <v>84</v>
      </c>
      <c r="AY367" s="14" t="s">
        <v>190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4" t="s">
        <v>82</v>
      </c>
      <c r="BK367" s="150">
        <f>ROUND(I367*H367,2)</f>
        <v>0</v>
      </c>
      <c r="BL367" s="14" t="s">
        <v>233</v>
      </c>
      <c r="BM367" s="260" t="s">
        <v>897</v>
      </c>
    </row>
    <row r="368" s="2" customFormat="1" ht="24.15" customHeight="1">
      <c r="A368" s="37"/>
      <c r="B368" s="38"/>
      <c r="C368" s="248" t="s">
        <v>898</v>
      </c>
      <c r="D368" s="248" t="s">
        <v>193</v>
      </c>
      <c r="E368" s="249" t="s">
        <v>857</v>
      </c>
      <c r="F368" s="250" t="s">
        <v>858</v>
      </c>
      <c r="G368" s="251" t="s">
        <v>196</v>
      </c>
      <c r="H368" s="252">
        <v>45</v>
      </c>
      <c r="I368" s="253"/>
      <c r="J368" s="254">
        <f>ROUND(I368*H368,2)</f>
        <v>0</v>
      </c>
      <c r="K368" s="255"/>
      <c r="L368" s="40"/>
      <c r="M368" s="256" t="s">
        <v>1</v>
      </c>
      <c r="N368" s="257" t="s">
        <v>40</v>
      </c>
      <c r="O368" s="90"/>
      <c r="P368" s="258">
        <f>O368*H368</f>
        <v>0</v>
      </c>
      <c r="Q368" s="258">
        <v>0</v>
      </c>
      <c r="R368" s="258">
        <f>Q368*H368</f>
        <v>0</v>
      </c>
      <c r="S368" s="258">
        <v>0</v>
      </c>
      <c r="T368" s="25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60" t="s">
        <v>233</v>
      </c>
      <c r="AT368" s="260" t="s">
        <v>193</v>
      </c>
      <c r="AU368" s="260" t="s">
        <v>84</v>
      </c>
      <c r="AY368" s="14" t="s">
        <v>190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4" t="s">
        <v>82</v>
      </c>
      <c r="BK368" s="150">
        <f>ROUND(I368*H368,2)</f>
        <v>0</v>
      </c>
      <c r="BL368" s="14" t="s">
        <v>233</v>
      </c>
      <c r="BM368" s="260" t="s">
        <v>901</v>
      </c>
    </row>
    <row r="369" s="2" customFormat="1" ht="24.15" customHeight="1">
      <c r="A369" s="37"/>
      <c r="B369" s="38"/>
      <c r="C369" s="248" t="s">
        <v>559</v>
      </c>
      <c r="D369" s="248" t="s">
        <v>193</v>
      </c>
      <c r="E369" s="249" t="s">
        <v>860</v>
      </c>
      <c r="F369" s="250" t="s">
        <v>861</v>
      </c>
      <c r="G369" s="251" t="s">
        <v>196</v>
      </c>
      <c r="H369" s="252">
        <v>20</v>
      </c>
      <c r="I369" s="253"/>
      <c r="J369" s="254">
        <f>ROUND(I369*H369,2)</f>
        <v>0</v>
      </c>
      <c r="K369" s="255"/>
      <c r="L369" s="40"/>
      <c r="M369" s="256" t="s">
        <v>1</v>
      </c>
      <c r="N369" s="257" t="s">
        <v>40</v>
      </c>
      <c r="O369" s="90"/>
      <c r="P369" s="258">
        <f>O369*H369</f>
        <v>0</v>
      </c>
      <c r="Q369" s="258">
        <v>0</v>
      </c>
      <c r="R369" s="258">
        <f>Q369*H369</f>
        <v>0</v>
      </c>
      <c r="S369" s="258">
        <v>0</v>
      </c>
      <c r="T369" s="25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60" t="s">
        <v>233</v>
      </c>
      <c r="AT369" s="260" t="s">
        <v>193</v>
      </c>
      <c r="AU369" s="260" t="s">
        <v>84</v>
      </c>
      <c r="AY369" s="14" t="s">
        <v>190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4" t="s">
        <v>82</v>
      </c>
      <c r="BK369" s="150">
        <f>ROUND(I369*H369,2)</f>
        <v>0</v>
      </c>
      <c r="BL369" s="14" t="s">
        <v>233</v>
      </c>
      <c r="BM369" s="260" t="s">
        <v>904</v>
      </c>
    </row>
    <row r="370" s="2" customFormat="1" ht="24.15" customHeight="1">
      <c r="A370" s="37"/>
      <c r="B370" s="38"/>
      <c r="C370" s="248" t="s">
        <v>905</v>
      </c>
      <c r="D370" s="248" t="s">
        <v>193</v>
      </c>
      <c r="E370" s="249" t="s">
        <v>864</v>
      </c>
      <c r="F370" s="250" t="s">
        <v>865</v>
      </c>
      <c r="G370" s="251" t="s">
        <v>196</v>
      </c>
      <c r="H370" s="252">
        <v>2</v>
      </c>
      <c r="I370" s="253"/>
      <c r="J370" s="254">
        <f>ROUND(I370*H370,2)</f>
        <v>0</v>
      </c>
      <c r="K370" s="255"/>
      <c r="L370" s="40"/>
      <c r="M370" s="256" t="s">
        <v>1</v>
      </c>
      <c r="N370" s="257" t="s">
        <v>40</v>
      </c>
      <c r="O370" s="90"/>
      <c r="P370" s="258">
        <f>O370*H370</f>
        <v>0</v>
      </c>
      <c r="Q370" s="258">
        <v>0</v>
      </c>
      <c r="R370" s="258">
        <f>Q370*H370</f>
        <v>0</v>
      </c>
      <c r="S370" s="258">
        <v>0</v>
      </c>
      <c r="T370" s="25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60" t="s">
        <v>233</v>
      </c>
      <c r="AT370" s="260" t="s">
        <v>193</v>
      </c>
      <c r="AU370" s="260" t="s">
        <v>84</v>
      </c>
      <c r="AY370" s="14" t="s">
        <v>190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4" t="s">
        <v>82</v>
      </c>
      <c r="BK370" s="150">
        <f>ROUND(I370*H370,2)</f>
        <v>0</v>
      </c>
      <c r="BL370" s="14" t="s">
        <v>233</v>
      </c>
      <c r="BM370" s="260" t="s">
        <v>908</v>
      </c>
    </row>
    <row r="371" s="2" customFormat="1" ht="24.15" customHeight="1">
      <c r="A371" s="37"/>
      <c r="B371" s="38"/>
      <c r="C371" s="248" t="s">
        <v>563</v>
      </c>
      <c r="D371" s="248" t="s">
        <v>193</v>
      </c>
      <c r="E371" s="249" t="s">
        <v>867</v>
      </c>
      <c r="F371" s="250" t="s">
        <v>868</v>
      </c>
      <c r="G371" s="251" t="s">
        <v>196</v>
      </c>
      <c r="H371" s="252">
        <v>2</v>
      </c>
      <c r="I371" s="253"/>
      <c r="J371" s="254">
        <f>ROUND(I371*H371,2)</f>
        <v>0</v>
      </c>
      <c r="K371" s="255"/>
      <c r="L371" s="40"/>
      <c r="M371" s="256" t="s">
        <v>1</v>
      </c>
      <c r="N371" s="257" t="s">
        <v>40</v>
      </c>
      <c r="O371" s="90"/>
      <c r="P371" s="258">
        <f>O371*H371</f>
        <v>0</v>
      </c>
      <c r="Q371" s="258">
        <v>0</v>
      </c>
      <c r="R371" s="258">
        <f>Q371*H371</f>
        <v>0</v>
      </c>
      <c r="S371" s="258">
        <v>0</v>
      </c>
      <c r="T371" s="25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60" t="s">
        <v>233</v>
      </c>
      <c r="AT371" s="260" t="s">
        <v>193</v>
      </c>
      <c r="AU371" s="260" t="s">
        <v>84</v>
      </c>
      <c r="AY371" s="14" t="s">
        <v>190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4" t="s">
        <v>82</v>
      </c>
      <c r="BK371" s="150">
        <f>ROUND(I371*H371,2)</f>
        <v>0</v>
      </c>
      <c r="BL371" s="14" t="s">
        <v>233</v>
      </c>
      <c r="BM371" s="260" t="s">
        <v>911</v>
      </c>
    </row>
    <row r="372" s="2" customFormat="1" ht="24.15" customHeight="1">
      <c r="A372" s="37"/>
      <c r="B372" s="38"/>
      <c r="C372" s="248" t="s">
        <v>912</v>
      </c>
      <c r="D372" s="248" t="s">
        <v>193</v>
      </c>
      <c r="E372" s="249" t="s">
        <v>881</v>
      </c>
      <c r="F372" s="250" t="s">
        <v>882</v>
      </c>
      <c r="G372" s="251" t="s">
        <v>196</v>
      </c>
      <c r="H372" s="252">
        <v>8</v>
      </c>
      <c r="I372" s="253"/>
      <c r="J372" s="254">
        <f>ROUND(I372*H372,2)</f>
        <v>0</v>
      </c>
      <c r="K372" s="255"/>
      <c r="L372" s="40"/>
      <c r="M372" s="256" t="s">
        <v>1</v>
      </c>
      <c r="N372" s="257" t="s">
        <v>40</v>
      </c>
      <c r="O372" s="90"/>
      <c r="P372" s="258">
        <f>O372*H372</f>
        <v>0</v>
      </c>
      <c r="Q372" s="258">
        <v>0</v>
      </c>
      <c r="R372" s="258">
        <f>Q372*H372</f>
        <v>0</v>
      </c>
      <c r="S372" s="258">
        <v>0</v>
      </c>
      <c r="T372" s="25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60" t="s">
        <v>233</v>
      </c>
      <c r="AT372" s="260" t="s">
        <v>193</v>
      </c>
      <c r="AU372" s="260" t="s">
        <v>84</v>
      </c>
      <c r="AY372" s="14" t="s">
        <v>190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4" t="s">
        <v>82</v>
      </c>
      <c r="BK372" s="150">
        <f>ROUND(I372*H372,2)</f>
        <v>0</v>
      </c>
      <c r="BL372" s="14" t="s">
        <v>233</v>
      </c>
      <c r="BM372" s="260" t="s">
        <v>915</v>
      </c>
    </row>
    <row r="373" s="2" customFormat="1" ht="24.15" customHeight="1">
      <c r="A373" s="37"/>
      <c r="B373" s="38"/>
      <c r="C373" s="248" t="s">
        <v>568</v>
      </c>
      <c r="D373" s="248" t="s">
        <v>193</v>
      </c>
      <c r="E373" s="249" t="s">
        <v>1635</v>
      </c>
      <c r="F373" s="250" t="s">
        <v>1636</v>
      </c>
      <c r="G373" s="251" t="s">
        <v>196</v>
      </c>
      <c r="H373" s="252">
        <v>2</v>
      </c>
      <c r="I373" s="253"/>
      <c r="J373" s="254">
        <f>ROUND(I373*H373,2)</f>
        <v>0</v>
      </c>
      <c r="K373" s="255"/>
      <c r="L373" s="40"/>
      <c r="M373" s="256" t="s">
        <v>1</v>
      </c>
      <c r="N373" s="257" t="s">
        <v>40</v>
      </c>
      <c r="O373" s="90"/>
      <c r="P373" s="258">
        <f>O373*H373</f>
        <v>0</v>
      </c>
      <c r="Q373" s="258">
        <v>0</v>
      </c>
      <c r="R373" s="258">
        <f>Q373*H373</f>
        <v>0</v>
      </c>
      <c r="S373" s="258">
        <v>0</v>
      </c>
      <c r="T373" s="25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60" t="s">
        <v>233</v>
      </c>
      <c r="AT373" s="260" t="s">
        <v>193</v>
      </c>
      <c r="AU373" s="260" t="s">
        <v>84</v>
      </c>
      <c r="AY373" s="14" t="s">
        <v>190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4" t="s">
        <v>82</v>
      </c>
      <c r="BK373" s="150">
        <f>ROUND(I373*H373,2)</f>
        <v>0</v>
      </c>
      <c r="BL373" s="14" t="s">
        <v>233</v>
      </c>
      <c r="BM373" s="260" t="s">
        <v>918</v>
      </c>
    </row>
    <row r="374" s="2" customFormat="1" ht="24.15" customHeight="1">
      <c r="A374" s="37"/>
      <c r="B374" s="38"/>
      <c r="C374" s="248" t="s">
        <v>919</v>
      </c>
      <c r="D374" s="248" t="s">
        <v>193</v>
      </c>
      <c r="E374" s="249" t="s">
        <v>1637</v>
      </c>
      <c r="F374" s="250" t="s">
        <v>1638</v>
      </c>
      <c r="G374" s="251" t="s">
        <v>196</v>
      </c>
      <c r="H374" s="252">
        <v>1</v>
      </c>
      <c r="I374" s="253"/>
      <c r="J374" s="254">
        <f>ROUND(I374*H374,2)</f>
        <v>0</v>
      </c>
      <c r="K374" s="255"/>
      <c r="L374" s="40"/>
      <c r="M374" s="256" t="s">
        <v>1</v>
      </c>
      <c r="N374" s="257" t="s">
        <v>40</v>
      </c>
      <c r="O374" s="90"/>
      <c r="P374" s="258">
        <f>O374*H374</f>
        <v>0</v>
      </c>
      <c r="Q374" s="258">
        <v>0</v>
      </c>
      <c r="R374" s="258">
        <f>Q374*H374</f>
        <v>0</v>
      </c>
      <c r="S374" s="258">
        <v>0</v>
      </c>
      <c r="T374" s="25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60" t="s">
        <v>233</v>
      </c>
      <c r="AT374" s="260" t="s">
        <v>193</v>
      </c>
      <c r="AU374" s="260" t="s">
        <v>84</v>
      </c>
      <c r="AY374" s="14" t="s">
        <v>190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4" t="s">
        <v>82</v>
      </c>
      <c r="BK374" s="150">
        <f>ROUND(I374*H374,2)</f>
        <v>0</v>
      </c>
      <c r="BL374" s="14" t="s">
        <v>233</v>
      </c>
      <c r="BM374" s="260" t="s">
        <v>922</v>
      </c>
    </row>
    <row r="375" s="2" customFormat="1" ht="21.75" customHeight="1">
      <c r="A375" s="37"/>
      <c r="B375" s="38"/>
      <c r="C375" s="248" t="s">
        <v>572</v>
      </c>
      <c r="D375" s="248" t="s">
        <v>193</v>
      </c>
      <c r="E375" s="249" t="s">
        <v>1639</v>
      </c>
      <c r="F375" s="250" t="s">
        <v>1640</v>
      </c>
      <c r="G375" s="251" t="s">
        <v>196</v>
      </c>
      <c r="H375" s="252">
        <v>1</v>
      </c>
      <c r="I375" s="253"/>
      <c r="J375" s="254">
        <f>ROUND(I375*H375,2)</f>
        <v>0</v>
      </c>
      <c r="K375" s="255"/>
      <c r="L375" s="40"/>
      <c r="M375" s="256" t="s">
        <v>1</v>
      </c>
      <c r="N375" s="257" t="s">
        <v>40</v>
      </c>
      <c r="O375" s="90"/>
      <c r="P375" s="258">
        <f>O375*H375</f>
        <v>0</v>
      </c>
      <c r="Q375" s="258">
        <v>0</v>
      </c>
      <c r="R375" s="258">
        <f>Q375*H375</f>
        <v>0</v>
      </c>
      <c r="S375" s="258">
        <v>0</v>
      </c>
      <c r="T375" s="25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60" t="s">
        <v>233</v>
      </c>
      <c r="AT375" s="260" t="s">
        <v>193</v>
      </c>
      <c r="AU375" s="260" t="s">
        <v>84</v>
      </c>
      <c r="AY375" s="14" t="s">
        <v>190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4" t="s">
        <v>82</v>
      </c>
      <c r="BK375" s="150">
        <f>ROUND(I375*H375,2)</f>
        <v>0</v>
      </c>
      <c r="BL375" s="14" t="s">
        <v>233</v>
      </c>
      <c r="BM375" s="260" t="s">
        <v>925</v>
      </c>
    </row>
    <row r="376" s="2" customFormat="1" ht="21.75" customHeight="1">
      <c r="A376" s="37"/>
      <c r="B376" s="38"/>
      <c r="C376" s="248" t="s">
        <v>926</v>
      </c>
      <c r="D376" s="248" t="s">
        <v>193</v>
      </c>
      <c r="E376" s="249" t="s">
        <v>892</v>
      </c>
      <c r="F376" s="250" t="s">
        <v>893</v>
      </c>
      <c r="G376" s="251" t="s">
        <v>196</v>
      </c>
      <c r="H376" s="252">
        <v>3</v>
      </c>
      <c r="I376" s="253"/>
      <c r="J376" s="254">
        <f>ROUND(I376*H376,2)</f>
        <v>0</v>
      </c>
      <c r="K376" s="255"/>
      <c r="L376" s="40"/>
      <c r="M376" s="256" t="s">
        <v>1</v>
      </c>
      <c r="N376" s="257" t="s">
        <v>40</v>
      </c>
      <c r="O376" s="90"/>
      <c r="P376" s="258">
        <f>O376*H376</f>
        <v>0</v>
      </c>
      <c r="Q376" s="258">
        <v>0</v>
      </c>
      <c r="R376" s="258">
        <f>Q376*H376</f>
        <v>0</v>
      </c>
      <c r="S376" s="258">
        <v>0</v>
      </c>
      <c r="T376" s="25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60" t="s">
        <v>233</v>
      </c>
      <c r="AT376" s="260" t="s">
        <v>193</v>
      </c>
      <c r="AU376" s="260" t="s">
        <v>84</v>
      </c>
      <c r="AY376" s="14" t="s">
        <v>190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4" t="s">
        <v>82</v>
      </c>
      <c r="BK376" s="150">
        <f>ROUND(I376*H376,2)</f>
        <v>0</v>
      </c>
      <c r="BL376" s="14" t="s">
        <v>233</v>
      </c>
      <c r="BM376" s="260" t="s">
        <v>929</v>
      </c>
    </row>
    <row r="377" s="2" customFormat="1" ht="21.75" customHeight="1">
      <c r="A377" s="37"/>
      <c r="B377" s="38"/>
      <c r="C377" s="248" t="s">
        <v>575</v>
      </c>
      <c r="D377" s="248" t="s">
        <v>193</v>
      </c>
      <c r="E377" s="249" t="s">
        <v>1641</v>
      </c>
      <c r="F377" s="250" t="s">
        <v>1642</v>
      </c>
      <c r="G377" s="251" t="s">
        <v>196</v>
      </c>
      <c r="H377" s="252">
        <v>2</v>
      </c>
      <c r="I377" s="253"/>
      <c r="J377" s="254">
        <f>ROUND(I377*H377,2)</f>
        <v>0</v>
      </c>
      <c r="K377" s="255"/>
      <c r="L377" s="40"/>
      <c r="M377" s="256" t="s">
        <v>1</v>
      </c>
      <c r="N377" s="257" t="s">
        <v>40</v>
      </c>
      <c r="O377" s="90"/>
      <c r="P377" s="258">
        <f>O377*H377</f>
        <v>0</v>
      </c>
      <c r="Q377" s="258">
        <v>0</v>
      </c>
      <c r="R377" s="258">
        <f>Q377*H377</f>
        <v>0</v>
      </c>
      <c r="S377" s="258">
        <v>0</v>
      </c>
      <c r="T377" s="25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60" t="s">
        <v>233</v>
      </c>
      <c r="AT377" s="260" t="s">
        <v>193</v>
      </c>
      <c r="AU377" s="260" t="s">
        <v>84</v>
      </c>
      <c r="AY377" s="14" t="s">
        <v>190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4" t="s">
        <v>82</v>
      </c>
      <c r="BK377" s="150">
        <f>ROUND(I377*H377,2)</f>
        <v>0</v>
      </c>
      <c r="BL377" s="14" t="s">
        <v>233</v>
      </c>
      <c r="BM377" s="260" t="s">
        <v>932</v>
      </c>
    </row>
    <row r="378" s="2" customFormat="1" ht="21.75" customHeight="1">
      <c r="A378" s="37"/>
      <c r="B378" s="38"/>
      <c r="C378" s="248" t="s">
        <v>933</v>
      </c>
      <c r="D378" s="248" t="s">
        <v>193</v>
      </c>
      <c r="E378" s="249" t="s">
        <v>899</v>
      </c>
      <c r="F378" s="250" t="s">
        <v>900</v>
      </c>
      <c r="G378" s="251" t="s">
        <v>196</v>
      </c>
      <c r="H378" s="252">
        <v>10</v>
      </c>
      <c r="I378" s="253"/>
      <c r="J378" s="254">
        <f>ROUND(I378*H378,2)</f>
        <v>0</v>
      </c>
      <c r="K378" s="255"/>
      <c r="L378" s="40"/>
      <c r="M378" s="256" t="s">
        <v>1</v>
      </c>
      <c r="N378" s="257" t="s">
        <v>40</v>
      </c>
      <c r="O378" s="90"/>
      <c r="P378" s="258">
        <f>O378*H378</f>
        <v>0</v>
      </c>
      <c r="Q378" s="258">
        <v>0</v>
      </c>
      <c r="R378" s="258">
        <f>Q378*H378</f>
        <v>0</v>
      </c>
      <c r="S378" s="258">
        <v>0</v>
      </c>
      <c r="T378" s="25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60" t="s">
        <v>233</v>
      </c>
      <c r="AT378" s="260" t="s">
        <v>193</v>
      </c>
      <c r="AU378" s="260" t="s">
        <v>84</v>
      </c>
      <c r="AY378" s="14" t="s">
        <v>190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4" t="s">
        <v>82</v>
      </c>
      <c r="BK378" s="150">
        <f>ROUND(I378*H378,2)</f>
        <v>0</v>
      </c>
      <c r="BL378" s="14" t="s">
        <v>233</v>
      </c>
      <c r="BM378" s="260" t="s">
        <v>936</v>
      </c>
    </row>
    <row r="379" s="2" customFormat="1" ht="21.75" customHeight="1">
      <c r="A379" s="37"/>
      <c r="B379" s="38"/>
      <c r="C379" s="248" t="s">
        <v>579</v>
      </c>
      <c r="D379" s="248" t="s">
        <v>193</v>
      </c>
      <c r="E379" s="249" t="s">
        <v>902</v>
      </c>
      <c r="F379" s="250" t="s">
        <v>903</v>
      </c>
      <c r="G379" s="251" t="s">
        <v>196</v>
      </c>
      <c r="H379" s="252">
        <v>2</v>
      </c>
      <c r="I379" s="253"/>
      <c r="J379" s="254">
        <f>ROUND(I379*H379,2)</f>
        <v>0</v>
      </c>
      <c r="K379" s="255"/>
      <c r="L379" s="40"/>
      <c r="M379" s="256" t="s">
        <v>1</v>
      </c>
      <c r="N379" s="257" t="s">
        <v>40</v>
      </c>
      <c r="O379" s="90"/>
      <c r="P379" s="258">
        <f>O379*H379</f>
        <v>0</v>
      </c>
      <c r="Q379" s="258">
        <v>0</v>
      </c>
      <c r="R379" s="258">
        <f>Q379*H379</f>
        <v>0</v>
      </c>
      <c r="S379" s="258">
        <v>0</v>
      </c>
      <c r="T379" s="25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60" t="s">
        <v>233</v>
      </c>
      <c r="AT379" s="260" t="s">
        <v>193</v>
      </c>
      <c r="AU379" s="260" t="s">
        <v>84</v>
      </c>
      <c r="AY379" s="14" t="s">
        <v>190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4" t="s">
        <v>82</v>
      </c>
      <c r="BK379" s="150">
        <f>ROUND(I379*H379,2)</f>
        <v>0</v>
      </c>
      <c r="BL379" s="14" t="s">
        <v>233</v>
      </c>
      <c r="BM379" s="260" t="s">
        <v>939</v>
      </c>
    </row>
    <row r="380" s="2" customFormat="1" ht="21.75" customHeight="1">
      <c r="A380" s="37"/>
      <c r="B380" s="38"/>
      <c r="C380" s="248" t="s">
        <v>940</v>
      </c>
      <c r="D380" s="248" t="s">
        <v>193</v>
      </c>
      <c r="E380" s="249" t="s">
        <v>1643</v>
      </c>
      <c r="F380" s="250" t="s">
        <v>1644</v>
      </c>
      <c r="G380" s="251" t="s">
        <v>196</v>
      </c>
      <c r="H380" s="252">
        <v>11</v>
      </c>
      <c r="I380" s="253"/>
      <c r="J380" s="254">
        <f>ROUND(I380*H380,2)</f>
        <v>0</v>
      </c>
      <c r="K380" s="255"/>
      <c r="L380" s="40"/>
      <c r="M380" s="256" t="s">
        <v>1</v>
      </c>
      <c r="N380" s="257" t="s">
        <v>40</v>
      </c>
      <c r="O380" s="90"/>
      <c r="P380" s="258">
        <f>O380*H380</f>
        <v>0</v>
      </c>
      <c r="Q380" s="258">
        <v>0</v>
      </c>
      <c r="R380" s="258">
        <f>Q380*H380</f>
        <v>0</v>
      </c>
      <c r="S380" s="258">
        <v>0</v>
      </c>
      <c r="T380" s="25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60" t="s">
        <v>233</v>
      </c>
      <c r="AT380" s="260" t="s">
        <v>193</v>
      </c>
      <c r="AU380" s="260" t="s">
        <v>84</v>
      </c>
      <c r="AY380" s="14" t="s">
        <v>190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4" t="s">
        <v>82</v>
      </c>
      <c r="BK380" s="150">
        <f>ROUND(I380*H380,2)</f>
        <v>0</v>
      </c>
      <c r="BL380" s="14" t="s">
        <v>233</v>
      </c>
      <c r="BM380" s="260" t="s">
        <v>943</v>
      </c>
    </row>
    <row r="381" s="2" customFormat="1" ht="21.75" customHeight="1">
      <c r="A381" s="37"/>
      <c r="B381" s="38"/>
      <c r="C381" s="248" t="s">
        <v>582</v>
      </c>
      <c r="D381" s="248" t="s">
        <v>193</v>
      </c>
      <c r="E381" s="249" t="s">
        <v>906</v>
      </c>
      <c r="F381" s="250" t="s">
        <v>907</v>
      </c>
      <c r="G381" s="251" t="s">
        <v>196</v>
      </c>
      <c r="H381" s="252">
        <v>10</v>
      </c>
      <c r="I381" s="253"/>
      <c r="J381" s="254">
        <f>ROUND(I381*H381,2)</f>
        <v>0</v>
      </c>
      <c r="K381" s="255"/>
      <c r="L381" s="40"/>
      <c r="M381" s="256" t="s">
        <v>1</v>
      </c>
      <c r="N381" s="257" t="s">
        <v>40</v>
      </c>
      <c r="O381" s="90"/>
      <c r="P381" s="258">
        <f>O381*H381</f>
        <v>0</v>
      </c>
      <c r="Q381" s="258">
        <v>0</v>
      </c>
      <c r="R381" s="258">
        <f>Q381*H381</f>
        <v>0</v>
      </c>
      <c r="S381" s="258">
        <v>0</v>
      </c>
      <c r="T381" s="25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60" t="s">
        <v>233</v>
      </c>
      <c r="AT381" s="260" t="s">
        <v>193</v>
      </c>
      <c r="AU381" s="260" t="s">
        <v>84</v>
      </c>
      <c r="AY381" s="14" t="s">
        <v>190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4" t="s">
        <v>82</v>
      </c>
      <c r="BK381" s="150">
        <f>ROUND(I381*H381,2)</f>
        <v>0</v>
      </c>
      <c r="BL381" s="14" t="s">
        <v>233</v>
      </c>
      <c r="BM381" s="260" t="s">
        <v>946</v>
      </c>
    </row>
    <row r="382" s="2" customFormat="1" ht="21.75" customHeight="1">
      <c r="A382" s="37"/>
      <c r="B382" s="38"/>
      <c r="C382" s="248" t="s">
        <v>947</v>
      </c>
      <c r="D382" s="248" t="s">
        <v>193</v>
      </c>
      <c r="E382" s="249" t="s">
        <v>909</v>
      </c>
      <c r="F382" s="250" t="s">
        <v>910</v>
      </c>
      <c r="G382" s="251" t="s">
        <v>196</v>
      </c>
      <c r="H382" s="252">
        <v>5</v>
      </c>
      <c r="I382" s="253"/>
      <c r="J382" s="254">
        <f>ROUND(I382*H382,2)</f>
        <v>0</v>
      </c>
      <c r="K382" s="255"/>
      <c r="L382" s="40"/>
      <c r="M382" s="256" t="s">
        <v>1</v>
      </c>
      <c r="N382" s="257" t="s">
        <v>40</v>
      </c>
      <c r="O382" s="90"/>
      <c r="P382" s="258">
        <f>O382*H382</f>
        <v>0</v>
      </c>
      <c r="Q382" s="258">
        <v>0</v>
      </c>
      <c r="R382" s="258">
        <f>Q382*H382</f>
        <v>0</v>
      </c>
      <c r="S382" s="258">
        <v>0</v>
      </c>
      <c r="T382" s="25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60" t="s">
        <v>233</v>
      </c>
      <c r="AT382" s="260" t="s">
        <v>193</v>
      </c>
      <c r="AU382" s="260" t="s">
        <v>84</v>
      </c>
      <c r="AY382" s="14" t="s">
        <v>190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4" t="s">
        <v>82</v>
      </c>
      <c r="BK382" s="150">
        <f>ROUND(I382*H382,2)</f>
        <v>0</v>
      </c>
      <c r="BL382" s="14" t="s">
        <v>233</v>
      </c>
      <c r="BM382" s="260" t="s">
        <v>950</v>
      </c>
    </row>
    <row r="383" s="2" customFormat="1" ht="21.75" customHeight="1">
      <c r="A383" s="37"/>
      <c r="B383" s="38"/>
      <c r="C383" s="248" t="s">
        <v>586</v>
      </c>
      <c r="D383" s="248" t="s">
        <v>193</v>
      </c>
      <c r="E383" s="249" t="s">
        <v>913</v>
      </c>
      <c r="F383" s="250" t="s">
        <v>914</v>
      </c>
      <c r="G383" s="251" t="s">
        <v>196</v>
      </c>
      <c r="H383" s="252">
        <v>2</v>
      </c>
      <c r="I383" s="253"/>
      <c r="J383" s="254">
        <f>ROUND(I383*H383,2)</f>
        <v>0</v>
      </c>
      <c r="K383" s="255"/>
      <c r="L383" s="40"/>
      <c r="M383" s="256" t="s">
        <v>1</v>
      </c>
      <c r="N383" s="257" t="s">
        <v>40</v>
      </c>
      <c r="O383" s="90"/>
      <c r="P383" s="258">
        <f>O383*H383</f>
        <v>0</v>
      </c>
      <c r="Q383" s="258">
        <v>0</v>
      </c>
      <c r="R383" s="258">
        <f>Q383*H383</f>
        <v>0</v>
      </c>
      <c r="S383" s="258">
        <v>0</v>
      </c>
      <c r="T383" s="25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60" t="s">
        <v>233</v>
      </c>
      <c r="AT383" s="260" t="s">
        <v>193</v>
      </c>
      <c r="AU383" s="260" t="s">
        <v>84</v>
      </c>
      <c r="AY383" s="14" t="s">
        <v>190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4" t="s">
        <v>82</v>
      </c>
      <c r="BK383" s="150">
        <f>ROUND(I383*H383,2)</f>
        <v>0</v>
      </c>
      <c r="BL383" s="14" t="s">
        <v>233</v>
      </c>
      <c r="BM383" s="260" t="s">
        <v>951</v>
      </c>
    </row>
    <row r="384" s="2" customFormat="1" ht="24.15" customHeight="1">
      <c r="A384" s="37"/>
      <c r="B384" s="38"/>
      <c r="C384" s="248" t="s">
        <v>952</v>
      </c>
      <c r="D384" s="248" t="s">
        <v>193</v>
      </c>
      <c r="E384" s="249" t="s">
        <v>916</v>
      </c>
      <c r="F384" s="250" t="s">
        <v>917</v>
      </c>
      <c r="G384" s="251" t="s">
        <v>196</v>
      </c>
      <c r="H384" s="252">
        <v>7</v>
      </c>
      <c r="I384" s="253"/>
      <c r="J384" s="254">
        <f>ROUND(I384*H384,2)</f>
        <v>0</v>
      </c>
      <c r="K384" s="255"/>
      <c r="L384" s="40"/>
      <c r="M384" s="256" t="s">
        <v>1</v>
      </c>
      <c r="N384" s="257" t="s">
        <v>40</v>
      </c>
      <c r="O384" s="90"/>
      <c r="P384" s="258">
        <f>O384*H384</f>
        <v>0</v>
      </c>
      <c r="Q384" s="258">
        <v>0</v>
      </c>
      <c r="R384" s="258">
        <f>Q384*H384</f>
        <v>0</v>
      </c>
      <c r="S384" s="258">
        <v>0</v>
      </c>
      <c r="T384" s="25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60" t="s">
        <v>233</v>
      </c>
      <c r="AT384" s="260" t="s">
        <v>193</v>
      </c>
      <c r="AU384" s="260" t="s">
        <v>84</v>
      </c>
      <c r="AY384" s="14" t="s">
        <v>190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4" t="s">
        <v>82</v>
      </c>
      <c r="BK384" s="150">
        <f>ROUND(I384*H384,2)</f>
        <v>0</v>
      </c>
      <c r="BL384" s="14" t="s">
        <v>233</v>
      </c>
      <c r="BM384" s="260" t="s">
        <v>955</v>
      </c>
    </row>
    <row r="385" s="2" customFormat="1" ht="21.75" customHeight="1">
      <c r="A385" s="37"/>
      <c r="B385" s="38"/>
      <c r="C385" s="248" t="s">
        <v>589</v>
      </c>
      <c r="D385" s="248" t="s">
        <v>193</v>
      </c>
      <c r="E385" s="249" t="s">
        <v>1645</v>
      </c>
      <c r="F385" s="250" t="s">
        <v>1646</v>
      </c>
      <c r="G385" s="251" t="s">
        <v>196</v>
      </c>
      <c r="H385" s="252">
        <v>1</v>
      </c>
      <c r="I385" s="253"/>
      <c r="J385" s="254">
        <f>ROUND(I385*H385,2)</f>
        <v>0</v>
      </c>
      <c r="K385" s="255"/>
      <c r="L385" s="40"/>
      <c r="M385" s="256" t="s">
        <v>1</v>
      </c>
      <c r="N385" s="257" t="s">
        <v>40</v>
      </c>
      <c r="O385" s="90"/>
      <c r="P385" s="258">
        <f>O385*H385</f>
        <v>0</v>
      </c>
      <c r="Q385" s="258">
        <v>0</v>
      </c>
      <c r="R385" s="258">
        <f>Q385*H385</f>
        <v>0</v>
      </c>
      <c r="S385" s="258">
        <v>0</v>
      </c>
      <c r="T385" s="25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60" t="s">
        <v>233</v>
      </c>
      <c r="AT385" s="260" t="s">
        <v>193</v>
      </c>
      <c r="AU385" s="260" t="s">
        <v>84</v>
      </c>
      <c r="AY385" s="14" t="s">
        <v>190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4" t="s">
        <v>82</v>
      </c>
      <c r="BK385" s="150">
        <f>ROUND(I385*H385,2)</f>
        <v>0</v>
      </c>
      <c r="BL385" s="14" t="s">
        <v>233</v>
      </c>
      <c r="BM385" s="260" t="s">
        <v>956</v>
      </c>
    </row>
    <row r="386" s="2" customFormat="1" ht="24.15" customHeight="1">
      <c r="A386" s="37"/>
      <c r="B386" s="38"/>
      <c r="C386" s="248" t="s">
        <v>957</v>
      </c>
      <c r="D386" s="248" t="s">
        <v>193</v>
      </c>
      <c r="E386" s="249" t="s">
        <v>1647</v>
      </c>
      <c r="F386" s="250" t="s">
        <v>1648</v>
      </c>
      <c r="G386" s="251" t="s">
        <v>196</v>
      </c>
      <c r="H386" s="252">
        <v>1</v>
      </c>
      <c r="I386" s="253"/>
      <c r="J386" s="254">
        <f>ROUND(I386*H386,2)</f>
        <v>0</v>
      </c>
      <c r="K386" s="255"/>
      <c r="L386" s="40"/>
      <c r="M386" s="256" t="s">
        <v>1</v>
      </c>
      <c r="N386" s="257" t="s">
        <v>40</v>
      </c>
      <c r="O386" s="90"/>
      <c r="P386" s="258">
        <f>O386*H386</f>
        <v>0</v>
      </c>
      <c r="Q386" s="258">
        <v>0</v>
      </c>
      <c r="R386" s="258">
        <f>Q386*H386</f>
        <v>0</v>
      </c>
      <c r="S386" s="258">
        <v>0</v>
      </c>
      <c r="T386" s="25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60" t="s">
        <v>233</v>
      </c>
      <c r="AT386" s="260" t="s">
        <v>193</v>
      </c>
      <c r="AU386" s="260" t="s">
        <v>84</v>
      </c>
      <c r="AY386" s="14" t="s">
        <v>190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4" t="s">
        <v>82</v>
      </c>
      <c r="BK386" s="150">
        <f>ROUND(I386*H386,2)</f>
        <v>0</v>
      </c>
      <c r="BL386" s="14" t="s">
        <v>233</v>
      </c>
      <c r="BM386" s="260" t="s">
        <v>960</v>
      </c>
    </row>
    <row r="387" s="2" customFormat="1" ht="24.15" customHeight="1">
      <c r="A387" s="37"/>
      <c r="B387" s="38"/>
      <c r="C387" s="248" t="s">
        <v>593</v>
      </c>
      <c r="D387" s="248" t="s">
        <v>193</v>
      </c>
      <c r="E387" s="249" t="s">
        <v>1649</v>
      </c>
      <c r="F387" s="250" t="s">
        <v>1650</v>
      </c>
      <c r="G387" s="251" t="s">
        <v>196</v>
      </c>
      <c r="H387" s="252">
        <v>1</v>
      </c>
      <c r="I387" s="253"/>
      <c r="J387" s="254">
        <f>ROUND(I387*H387,2)</f>
        <v>0</v>
      </c>
      <c r="K387" s="255"/>
      <c r="L387" s="40"/>
      <c r="M387" s="256" t="s">
        <v>1</v>
      </c>
      <c r="N387" s="257" t="s">
        <v>40</v>
      </c>
      <c r="O387" s="90"/>
      <c r="P387" s="258">
        <f>O387*H387</f>
        <v>0</v>
      </c>
      <c r="Q387" s="258">
        <v>0</v>
      </c>
      <c r="R387" s="258">
        <f>Q387*H387</f>
        <v>0</v>
      </c>
      <c r="S387" s="258">
        <v>0</v>
      </c>
      <c r="T387" s="25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60" t="s">
        <v>233</v>
      </c>
      <c r="AT387" s="260" t="s">
        <v>193</v>
      </c>
      <c r="AU387" s="260" t="s">
        <v>84</v>
      </c>
      <c r="AY387" s="14" t="s">
        <v>190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4" t="s">
        <v>82</v>
      </c>
      <c r="BK387" s="150">
        <f>ROUND(I387*H387,2)</f>
        <v>0</v>
      </c>
      <c r="BL387" s="14" t="s">
        <v>233</v>
      </c>
      <c r="BM387" s="260" t="s">
        <v>963</v>
      </c>
    </row>
    <row r="388" s="2" customFormat="1" ht="21.75" customHeight="1">
      <c r="A388" s="37"/>
      <c r="B388" s="38"/>
      <c r="C388" s="248" t="s">
        <v>964</v>
      </c>
      <c r="D388" s="248" t="s">
        <v>193</v>
      </c>
      <c r="E388" s="249" t="s">
        <v>927</v>
      </c>
      <c r="F388" s="250" t="s">
        <v>928</v>
      </c>
      <c r="G388" s="251" t="s">
        <v>196</v>
      </c>
      <c r="H388" s="252">
        <v>10</v>
      </c>
      <c r="I388" s="253"/>
      <c r="J388" s="254">
        <f>ROUND(I388*H388,2)</f>
        <v>0</v>
      </c>
      <c r="K388" s="255"/>
      <c r="L388" s="40"/>
      <c r="M388" s="256" t="s">
        <v>1</v>
      </c>
      <c r="N388" s="257" t="s">
        <v>40</v>
      </c>
      <c r="O388" s="90"/>
      <c r="P388" s="258">
        <f>O388*H388</f>
        <v>0</v>
      </c>
      <c r="Q388" s="258">
        <v>0</v>
      </c>
      <c r="R388" s="258">
        <f>Q388*H388</f>
        <v>0</v>
      </c>
      <c r="S388" s="258">
        <v>0</v>
      </c>
      <c r="T388" s="25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60" t="s">
        <v>233</v>
      </c>
      <c r="AT388" s="260" t="s">
        <v>193</v>
      </c>
      <c r="AU388" s="260" t="s">
        <v>84</v>
      </c>
      <c r="AY388" s="14" t="s">
        <v>190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4" t="s">
        <v>82</v>
      </c>
      <c r="BK388" s="150">
        <f>ROUND(I388*H388,2)</f>
        <v>0</v>
      </c>
      <c r="BL388" s="14" t="s">
        <v>233</v>
      </c>
      <c r="BM388" s="260" t="s">
        <v>967</v>
      </c>
    </row>
    <row r="389" s="2" customFormat="1" ht="21.75" customHeight="1">
      <c r="A389" s="37"/>
      <c r="B389" s="38"/>
      <c r="C389" s="248" t="s">
        <v>596</v>
      </c>
      <c r="D389" s="248" t="s">
        <v>193</v>
      </c>
      <c r="E389" s="249" t="s">
        <v>930</v>
      </c>
      <c r="F389" s="250" t="s">
        <v>931</v>
      </c>
      <c r="G389" s="251" t="s">
        <v>196</v>
      </c>
      <c r="H389" s="252">
        <v>2</v>
      </c>
      <c r="I389" s="253"/>
      <c r="J389" s="254">
        <f>ROUND(I389*H389,2)</f>
        <v>0</v>
      </c>
      <c r="K389" s="255"/>
      <c r="L389" s="40"/>
      <c r="M389" s="256" t="s">
        <v>1</v>
      </c>
      <c r="N389" s="257" t="s">
        <v>40</v>
      </c>
      <c r="O389" s="90"/>
      <c r="P389" s="258">
        <f>O389*H389</f>
        <v>0</v>
      </c>
      <c r="Q389" s="258">
        <v>0</v>
      </c>
      <c r="R389" s="258">
        <f>Q389*H389</f>
        <v>0</v>
      </c>
      <c r="S389" s="258">
        <v>0</v>
      </c>
      <c r="T389" s="25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60" t="s">
        <v>233</v>
      </c>
      <c r="AT389" s="260" t="s">
        <v>193</v>
      </c>
      <c r="AU389" s="260" t="s">
        <v>84</v>
      </c>
      <c r="AY389" s="14" t="s">
        <v>190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4" t="s">
        <v>82</v>
      </c>
      <c r="BK389" s="150">
        <f>ROUND(I389*H389,2)</f>
        <v>0</v>
      </c>
      <c r="BL389" s="14" t="s">
        <v>233</v>
      </c>
      <c r="BM389" s="260" t="s">
        <v>970</v>
      </c>
    </row>
    <row r="390" s="2" customFormat="1" ht="21.75" customHeight="1">
      <c r="A390" s="37"/>
      <c r="B390" s="38"/>
      <c r="C390" s="248" t="s">
        <v>971</v>
      </c>
      <c r="D390" s="248" t="s">
        <v>193</v>
      </c>
      <c r="E390" s="249" t="s">
        <v>1651</v>
      </c>
      <c r="F390" s="250" t="s">
        <v>1652</v>
      </c>
      <c r="G390" s="251" t="s">
        <v>196</v>
      </c>
      <c r="H390" s="252">
        <v>8</v>
      </c>
      <c r="I390" s="253"/>
      <c r="J390" s="254">
        <f>ROUND(I390*H390,2)</f>
        <v>0</v>
      </c>
      <c r="K390" s="255"/>
      <c r="L390" s="40"/>
      <c r="M390" s="256" t="s">
        <v>1</v>
      </c>
      <c r="N390" s="257" t="s">
        <v>40</v>
      </c>
      <c r="O390" s="90"/>
      <c r="P390" s="258">
        <f>O390*H390</f>
        <v>0</v>
      </c>
      <c r="Q390" s="258">
        <v>0</v>
      </c>
      <c r="R390" s="258">
        <f>Q390*H390</f>
        <v>0</v>
      </c>
      <c r="S390" s="258">
        <v>0</v>
      </c>
      <c r="T390" s="25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60" t="s">
        <v>233</v>
      </c>
      <c r="AT390" s="260" t="s">
        <v>193</v>
      </c>
      <c r="AU390" s="260" t="s">
        <v>84</v>
      </c>
      <c r="AY390" s="14" t="s">
        <v>190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4" t="s">
        <v>82</v>
      </c>
      <c r="BK390" s="150">
        <f>ROUND(I390*H390,2)</f>
        <v>0</v>
      </c>
      <c r="BL390" s="14" t="s">
        <v>233</v>
      </c>
      <c r="BM390" s="260" t="s">
        <v>974</v>
      </c>
    </row>
    <row r="391" s="2" customFormat="1" ht="24.15" customHeight="1">
      <c r="A391" s="37"/>
      <c r="B391" s="38"/>
      <c r="C391" s="248" t="s">
        <v>601</v>
      </c>
      <c r="D391" s="248" t="s">
        <v>193</v>
      </c>
      <c r="E391" s="249" t="s">
        <v>934</v>
      </c>
      <c r="F391" s="250" t="s">
        <v>935</v>
      </c>
      <c r="G391" s="251" t="s">
        <v>196</v>
      </c>
      <c r="H391" s="252">
        <v>8</v>
      </c>
      <c r="I391" s="253"/>
      <c r="J391" s="254">
        <f>ROUND(I391*H391,2)</f>
        <v>0</v>
      </c>
      <c r="K391" s="255"/>
      <c r="L391" s="40"/>
      <c r="M391" s="256" t="s">
        <v>1</v>
      </c>
      <c r="N391" s="257" t="s">
        <v>40</v>
      </c>
      <c r="O391" s="90"/>
      <c r="P391" s="258">
        <f>O391*H391</f>
        <v>0</v>
      </c>
      <c r="Q391" s="258">
        <v>0</v>
      </c>
      <c r="R391" s="258">
        <f>Q391*H391</f>
        <v>0</v>
      </c>
      <c r="S391" s="258">
        <v>0</v>
      </c>
      <c r="T391" s="25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60" t="s">
        <v>233</v>
      </c>
      <c r="AT391" s="260" t="s">
        <v>193</v>
      </c>
      <c r="AU391" s="260" t="s">
        <v>84</v>
      </c>
      <c r="AY391" s="14" t="s">
        <v>190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4" t="s">
        <v>82</v>
      </c>
      <c r="BK391" s="150">
        <f>ROUND(I391*H391,2)</f>
        <v>0</v>
      </c>
      <c r="BL391" s="14" t="s">
        <v>233</v>
      </c>
      <c r="BM391" s="260" t="s">
        <v>979</v>
      </c>
    </row>
    <row r="392" s="2" customFormat="1" ht="24.15" customHeight="1">
      <c r="A392" s="37"/>
      <c r="B392" s="38"/>
      <c r="C392" s="248" t="s">
        <v>980</v>
      </c>
      <c r="D392" s="248" t="s">
        <v>193</v>
      </c>
      <c r="E392" s="249" t="s">
        <v>1653</v>
      </c>
      <c r="F392" s="250" t="s">
        <v>1654</v>
      </c>
      <c r="G392" s="251" t="s">
        <v>196</v>
      </c>
      <c r="H392" s="252">
        <v>4</v>
      </c>
      <c r="I392" s="253"/>
      <c r="J392" s="254">
        <f>ROUND(I392*H392,2)</f>
        <v>0</v>
      </c>
      <c r="K392" s="255"/>
      <c r="L392" s="40"/>
      <c r="M392" s="256" t="s">
        <v>1</v>
      </c>
      <c r="N392" s="257" t="s">
        <v>40</v>
      </c>
      <c r="O392" s="90"/>
      <c r="P392" s="258">
        <f>O392*H392</f>
        <v>0</v>
      </c>
      <c r="Q392" s="258">
        <v>0</v>
      </c>
      <c r="R392" s="258">
        <f>Q392*H392</f>
        <v>0</v>
      </c>
      <c r="S392" s="258">
        <v>0</v>
      </c>
      <c r="T392" s="25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60" t="s">
        <v>233</v>
      </c>
      <c r="AT392" s="260" t="s">
        <v>193</v>
      </c>
      <c r="AU392" s="260" t="s">
        <v>84</v>
      </c>
      <c r="AY392" s="14" t="s">
        <v>190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4" t="s">
        <v>82</v>
      </c>
      <c r="BK392" s="150">
        <f>ROUND(I392*H392,2)</f>
        <v>0</v>
      </c>
      <c r="BL392" s="14" t="s">
        <v>233</v>
      </c>
      <c r="BM392" s="260" t="s">
        <v>983</v>
      </c>
    </row>
    <row r="393" s="2" customFormat="1" ht="21.75" customHeight="1">
      <c r="A393" s="37"/>
      <c r="B393" s="38"/>
      <c r="C393" s="248" t="s">
        <v>604</v>
      </c>
      <c r="D393" s="248" t="s">
        <v>193</v>
      </c>
      <c r="E393" s="249" t="s">
        <v>937</v>
      </c>
      <c r="F393" s="250" t="s">
        <v>938</v>
      </c>
      <c r="G393" s="251" t="s">
        <v>196</v>
      </c>
      <c r="H393" s="252">
        <v>2</v>
      </c>
      <c r="I393" s="253"/>
      <c r="J393" s="254">
        <f>ROUND(I393*H393,2)</f>
        <v>0</v>
      </c>
      <c r="K393" s="255"/>
      <c r="L393" s="40"/>
      <c r="M393" s="256" t="s">
        <v>1</v>
      </c>
      <c r="N393" s="257" t="s">
        <v>40</v>
      </c>
      <c r="O393" s="90"/>
      <c r="P393" s="258">
        <f>O393*H393</f>
        <v>0</v>
      </c>
      <c r="Q393" s="258">
        <v>0</v>
      </c>
      <c r="R393" s="258">
        <f>Q393*H393</f>
        <v>0</v>
      </c>
      <c r="S393" s="258">
        <v>0</v>
      </c>
      <c r="T393" s="25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60" t="s">
        <v>233</v>
      </c>
      <c r="AT393" s="260" t="s">
        <v>193</v>
      </c>
      <c r="AU393" s="260" t="s">
        <v>84</v>
      </c>
      <c r="AY393" s="14" t="s">
        <v>190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4" t="s">
        <v>82</v>
      </c>
      <c r="BK393" s="150">
        <f>ROUND(I393*H393,2)</f>
        <v>0</v>
      </c>
      <c r="BL393" s="14" t="s">
        <v>233</v>
      </c>
      <c r="BM393" s="260" t="s">
        <v>986</v>
      </c>
    </row>
    <row r="394" s="2" customFormat="1" ht="24.15" customHeight="1">
      <c r="A394" s="37"/>
      <c r="B394" s="38"/>
      <c r="C394" s="248" t="s">
        <v>987</v>
      </c>
      <c r="D394" s="248" t="s">
        <v>193</v>
      </c>
      <c r="E394" s="249" t="s">
        <v>941</v>
      </c>
      <c r="F394" s="250" t="s">
        <v>942</v>
      </c>
      <c r="G394" s="251" t="s">
        <v>196</v>
      </c>
      <c r="H394" s="252">
        <v>2</v>
      </c>
      <c r="I394" s="253"/>
      <c r="J394" s="254">
        <f>ROUND(I394*H394,2)</f>
        <v>0</v>
      </c>
      <c r="K394" s="255"/>
      <c r="L394" s="40"/>
      <c r="M394" s="256" t="s">
        <v>1</v>
      </c>
      <c r="N394" s="257" t="s">
        <v>40</v>
      </c>
      <c r="O394" s="90"/>
      <c r="P394" s="258">
        <f>O394*H394</f>
        <v>0</v>
      </c>
      <c r="Q394" s="258">
        <v>0</v>
      </c>
      <c r="R394" s="258">
        <f>Q394*H394</f>
        <v>0</v>
      </c>
      <c r="S394" s="258">
        <v>0</v>
      </c>
      <c r="T394" s="25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60" t="s">
        <v>233</v>
      </c>
      <c r="AT394" s="260" t="s">
        <v>193</v>
      </c>
      <c r="AU394" s="260" t="s">
        <v>84</v>
      </c>
      <c r="AY394" s="14" t="s">
        <v>190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4" t="s">
        <v>82</v>
      </c>
      <c r="BK394" s="150">
        <f>ROUND(I394*H394,2)</f>
        <v>0</v>
      </c>
      <c r="BL394" s="14" t="s">
        <v>233</v>
      </c>
      <c r="BM394" s="260" t="s">
        <v>990</v>
      </c>
    </row>
    <row r="395" s="2" customFormat="1" ht="16.5" customHeight="1">
      <c r="A395" s="37"/>
      <c r="B395" s="38"/>
      <c r="C395" s="261" t="s">
        <v>608</v>
      </c>
      <c r="D395" s="261" t="s">
        <v>218</v>
      </c>
      <c r="E395" s="262" t="s">
        <v>944</v>
      </c>
      <c r="F395" s="263" t="s">
        <v>945</v>
      </c>
      <c r="G395" s="264" t="s">
        <v>196</v>
      </c>
      <c r="H395" s="265">
        <v>2</v>
      </c>
      <c r="I395" s="266"/>
      <c r="J395" s="267">
        <f>ROUND(I395*H395,2)</f>
        <v>0</v>
      </c>
      <c r="K395" s="268"/>
      <c r="L395" s="269"/>
      <c r="M395" s="270" t="s">
        <v>1</v>
      </c>
      <c r="N395" s="271" t="s">
        <v>40</v>
      </c>
      <c r="O395" s="90"/>
      <c r="P395" s="258">
        <f>O395*H395</f>
        <v>0</v>
      </c>
      <c r="Q395" s="258">
        <v>0</v>
      </c>
      <c r="R395" s="258">
        <f>Q395*H395</f>
        <v>0</v>
      </c>
      <c r="S395" s="258">
        <v>0</v>
      </c>
      <c r="T395" s="25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60" t="s">
        <v>268</v>
      </c>
      <c r="AT395" s="260" t="s">
        <v>218</v>
      </c>
      <c r="AU395" s="260" t="s">
        <v>84</v>
      </c>
      <c r="AY395" s="14" t="s">
        <v>190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4" t="s">
        <v>82</v>
      </c>
      <c r="BK395" s="150">
        <f>ROUND(I395*H395,2)</f>
        <v>0</v>
      </c>
      <c r="BL395" s="14" t="s">
        <v>233</v>
      </c>
      <c r="BM395" s="260" t="s">
        <v>993</v>
      </c>
    </row>
    <row r="396" s="2" customFormat="1" ht="33" customHeight="1">
      <c r="A396" s="37"/>
      <c r="B396" s="38"/>
      <c r="C396" s="248" t="s">
        <v>994</v>
      </c>
      <c r="D396" s="248" t="s">
        <v>193</v>
      </c>
      <c r="E396" s="249" t="s">
        <v>948</v>
      </c>
      <c r="F396" s="250" t="s">
        <v>949</v>
      </c>
      <c r="G396" s="251" t="s">
        <v>196</v>
      </c>
      <c r="H396" s="252">
        <v>8</v>
      </c>
      <c r="I396" s="253"/>
      <c r="J396" s="254">
        <f>ROUND(I396*H396,2)</f>
        <v>0</v>
      </c>
      <c r="K396" s="255"/>
      <c r="L396" s="40"/>
      <c r="M396" s="256" t="s">
        <v>1</v>
      </c>
      <c r="N396" s="257" t="s">
        <v>40</v>
      </c>
      <c r="O396" s="90"/>
      <c r="P396" s="258">
        <f>O396*H396</f>
        <v>0</v>
      </c>
      <c r="Q396" s="258">
        <v>0</v>
      </c>
      <c r="R396" s="258">
        <f>Q396*H396</f>
        <v>0</v>
      </c>
      <c r="S396" s="258">
        <v>0</v>
      </c>
      <c r="T396" s="25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60" t="s">
        <v>233</v>
      </c>
      <c r="AT396" s="260" t="s">
        <v>193</v>
      </c>
      <c r="AU396" s="260" t="s">
        <v>84</v>
      </c>
      <c r="AY396" s="14" t="s">
        <v>190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4" t="s">
        <v>82</v>
      </c>
      <c r="BK396" s="150">
        <f>ROUND(I396*H396,2)</f>
        <v>0</v>
      </c>
      <c r="BL396" s="14" t="s">
        <v>233</v>
      </c>
      <c r="BM396" s="260" t="s">
        <v>997</v>
      </c>
    </row>
    <row r="397" s="2" customFormat="1" ht="16.5" customHeight="1">
      <c r="A397" s="37"/>
      <c r="B397" s="38"/>
      <c r="C397" s="248" t="s">
        <v>611</v>
      </c>
      <c r="D397" s="248" t="s">
        <v>193</v>
      </c>
      <c r="E397" s="249" t="s">
        <v>425</v>
      </c>
      <c r="F397" s="250" t="s">
        <v>426</v>
      </c>
      <c r="G397" s="251" t="s">
        <v>196</v>
      </c>
      <c r="H397" s="252">
        <v>8</v>
      </c>
      <c r="I397" s="253"/>
      <c r="J397" s="254">
        <f>ROUND(I397*H397,2)</f>
        <v>0</v>
      </c>
      <c r="K397" s="255"/>
      <c r="L397" s="40"/>
      <c r="M397" s="256" t="s">
        <v>1</v>
      </c>
      <c r="N397" s="257" t="s">
        <v>40</v>
      </c>
      <c r="O397" s="90"/>
      <c r="P397" s="258">
        <f>O397*H397</f>
        <v>0</v>
      </c>
      <c r="Q397" s="258">
        <v>0</v>
      </c>
      <c r="R397" s="258">
        <f>Q397*H397</f>
        <v>0</v>
      </c>
      <c r="S397" s="258">
        <v>0</v>
      </c>
      <c r="T397" s="25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60" t="s">
        <v>233</v>
      </c>
      <c r="AT397" s="260" t="s">
        <v>193</v>
      </c>
      <c r="AU397" s="260" t="s">
        <v>84</v>
      </c>
      <c r="AY397" s="14" t="s">
        <v>190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4" t="s">
        <v>82</v>
      </c>
      <c r="BK397" s="150">
        <f>ROUND(I397*H397,2)</f>
        <v>0</v>
      </c>
      <c r="BL397" s="14" t="s">
        <v>233</v>
      </c>
      <c r="BM397" s="260" t="s">
        <v>1000</v>
      </c>
    </row>
    <row r="398" s="2" customFormat="1" ht="24.15" customHeight="1">
      <c r="A398" s="37"/>
      <c r="B398" s="38"/>
      <c r="C398" s="248" t="s">
        <v>1001</v>
      </c>
      <c r="D398" s="248" t="s">
        <v>193</v>
      </c>
      <c r="E398" s="249" t="s">
        <v>953</v>
      </c>
      <c r="F398" s="250" t="s">
        <v>1537</v>
      </c>
      <c r="G398" s="251" t="s">
        <v>196</v>
      </c>
      <c r="H398" s="252">
        <v>1</v>
      </c>
      <c r="I398" s="253"/>
      <c r="J398" s="254">
        <f>ROUND(I398*H398,2)</f>
        <v>0</v>
      </c>
      <c r="K398" s="255"/>
      <c r="L398" s="40"/>
      <c r="M398" s="256" t="s">
        <v>1</v>
      </c>
      <c r="N398" s="257" t="s">
        <v>40</v>
      </c>
      <c r="O398" s="90"/>
      <c r="P398" s="258">
        <f>O398*H398</f>
        <v>0</v>
      </c>
      <c r="Q398" s="258">
        <v>0</v>
      </c>
      <c r="R398" s="258">
        <f>Q398*H398</f>
        <v>0</v>
      </c>
      <c r="S398" s="258">
        <v>0</v>
      </c>
      <c r="T398" s="25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60" t="s">
        <v>233</v>
      </c>
      <c r="AT398" s="260" t="s">
        <v>193</v>
      </c>
      <c r="AU398" s="260" t="s">
        <v>84</v>
      </c>
      <c r="AY398" s="14" t="s">
        <v>190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4" t="s">
        <v>82</v>
      </c>
      <c r="BK398" s="150">
        <f>ROUND(I398*H398,2)</f>
        <v>0</v>
      </c>
      <c r="BL398" s="14" t="s">
        <v>233</v>
      </c>
      <c r="BM398" s="260" t="s">
        <v>1004</v>
      </c>
    </row>
    <row r="399" s="2" customFormat="1" ht="24.15" customHeight="1">
      <c r="A399" s="37"/>
      <c r="B399" s="38"/>
      <c r="C399" s="248" t="s">
        <v>615</v>
      </c>
      <c r="D399" s="248" t="s">
        <v>193</v>
      </c>
      <c r="E399" s="249" t="s">
        <v>422</v>
      </c>
      <c r="F399" s="250" t="s">
        <v>423</v>
      </c>
      <c r="G399" s="251" t="s">
        <v>196</v>
      </c>
      <c r="H399" s="252">
        <v>1</v>
      </c>
      <c r="I399" s="253"/>
      <c r="J399" s="254">
        <f>ROUND(I399*H399,2)</f>
        <v>0</v>
      </c>
      <c r="K399" s="255"/>
      <c r="L399" s="40"/>
      <c r="M399" s="256" t="s">
        <v>1</v>
      </c>
      <c r="N399" s="257" t="s">
        <v>40</v>
      </c>
      <c r="O399" s="90"/>
      <c r="P399" s="258">
        <f>O399*H399</f>
        <v>0</v>
      </c>
      <c r="Q399" s="258">
        <v>0</v>
      </c>
      <c r="R399" s="258">
        <f>Q399*H399</f>
        <v>0</v>
      </c>
      <c r="S399" s="258">
        <v>0</v>
      </c>
      <c r="T399" s="25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60" t="s">
        <v>233</v>
      </c>
      <c r="AT399" s="260" t="s">
        <v>193</v>
      </c>
      <c r="AU399" s="260" t="s">
        <v>84</v>
      </c>
      <c r="AY399" s="14" t="s">
        <v>190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4" t="s">
        <v>82</v>
      </c>
      <c r="BK399" s="150">
        <f>ROUND(I399*H399,2)</f>
        <v>0</v>
      </c>
      <c r="BL399" s="14" t="s">
        <v>233</v>
      </c>
      <c r="BM399" s="260" t="s">
        <v>1009</v>
      </c>
    </row>
    <row r="400" s="2" customFormat="1" ht="24.15" customHeight="1">
      <c r="A400" s="37"/>
      <c r="B400" s="38"/>
      <c r="C400" s="248" t="s">
        <v>1010</v>
      </c>
      <c r="D400" s="248" t="s">
        <v>193</v>
      </c>
      <c r="E400" s="249" t="s">
        <v>958</v>
      </c>
      <c r="F400" s="250" t="s">
        <v>959</v>
      </c>
      <c r="G400" s="251" t="s">
        <v>196</v>
      </c>
      <c r="H400" s="252">
        <v>1</v>
      </c>
      <c r="I400" s="253"/>
      <c r="J400" s="254">
        <f>ROUND(I400*H400,2)</f>
        <v>0</v>
      </c>
      <c r="K400" s="255"/>
      <c r="L400" s="40"/>
      <c r="M400" s="256" t="s">
        <v>1</v>
      </c>
      <c r="N400" s="257" t="s">
        <v>40</v>
      </c>
      <c r="O400" s="90"/>
      <c r="P400" s="258">
        <f>O400*H400</f>
        <v>0</v>
      </c>
      <c r="Q400" s="258">
        <v>0</v>
      </c>
      <c r="R400" s="258">
        <f>Q400*H400</f>
        <v>0</v>
      </c>
      <c r="S400" s="258">
        <v>0</v>
      </c>
      <c r="T400" s="25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60" t="s">
        <v>233</v>
      </c>
      <c r="AT400" s="260" t="s">
        <v>193</v>
      </c>
      <c r="AU400" s="260" t="s">
        <v>84</v>
      </c>
      <c r="AY400" s="14" t="s">
        <v>190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4" t="s">
        <v>82</v>
      </c>
      <c r="BK400" s="150">
        <f>ROUND(I400*H400,2)</f>
        <v>0</v>
      </c>
      <c r="BL400" s="14" t="s">
        <v>233</v>
      </c>
      <c r="BM400" s="260" t="s">
        <v>1013</v>
      </c>
    </row>
    <row r="401" s="2" customFormat="1" ht="16.5" customHeight="1">
      <c r="A401" s="37"/>
      <c r="B401" s="38"/>
      <c r="C401" s="248" t="s">
        <v>618</v>
      </c>
      <c r="D401" s="248" t="s">
        <v>193</v>
      </c>
      <c r="E401" s="249" t="s">
        <v>961</v>
      </c>
      <c r="F401" s="250" t="s">
        <v>962</v>
      </c>
      <c r="G401" s="251" t="s">
        <v>196</v>
      </c>
      <c r="H401" s="252">
        <v>1</v>
      </c>
      <c r="I401" s="253"/>
      <c r="J401" s="254">
        <f>ROUND(I401*H401,2)</f>
        <v>0</v>
      </c>
      <c r="K401" s="255"/>
      <c r="L401" s="40"/>
      <c r="M401" s="256" t="s">
        <v>1</v>
      </c>
      <c r="N401" s="257" t="s">
        <v>40</v>
      </c>
      <c r="O401" s="90"/>
      <c r="P401" s="258">
        <f>O401*H401</f>
        <v>0</v>
      </c>
      <c r="Q401" s="258">
        <v>0</v>
      </c>
      <c r="R401" s="258">
        <f>Q401*H401</f>
        <v>0</v>
      </c>
      <c r="S401" s="258">
        <v>0</v>
      </c>
      <c r="T401" s="25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60" t="s">
        <v>233</v>
      </c>
      <c r="AT401" s="260" t="s">
        <v>193</v>
      </c>
      <c r="AU401" s="260" t="s">
        <v>84</v>
      </c>
      <c r="AY401" s="14" t="s">
        <v>190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4" t="s">
        <v>82</v>
      </c>
      <c r="BK401" s="150">
        <f>ROUND(I401*H401,2)</f>
        <v>0</v>
      </c>
      <c r="BL401" s="14" t="s">
        <v>233</v>
      </c>
      <c r="BM401" s="260" t="s">
        <v>1016</v>
      </c>
    </row>
    <row r="402" s="2" customFormat="1" ht="16.5" customHeight="1">
      <c r="A402" s="37"/>
      <c r="B402" s="38"/>
      <c r="C402" s="248" t="s">
        <v>1017</v>
      </c>
      <c r="D402" s="248" t="s">
        <v>193</v>
      </c>
      <c r="E402" s="249" t="s">
        <v>965</v>
      </c>
      <c r="F402" s="250" t="s">
        <v>966</v>
      </c>
      <c r="G402" s="251" t="s">
        <v>196</v>
      </c>
      <c r="H402" s="252">
        <v>1</v>
      </c>
      <c r="I402" s="253"/>
      <c r="J402" s="254">
        <f>ROUND(I402*H402,2)</f>
        <v>0</v>
      </c>
      <c r="K402" s="255"/>
      <c r="L402" s="40"/>
      <c r="M402" s="256" t="s">
        <v>1</v>
      </c>
      <c r="N402" s="257" t="s">
        <v>40</v>
      </c>
      <c r="O402" s="90"/>
      <c r="P402" s="258">
        <f>O402*H402</f>
        <v>0</v>
      </c>
      <c r="Q402" s="258">
        <v>0</v>
      </c>
      <c r="R402" s="258">
        <f>Q402*H402</f>
        <v>0</v>
      </c>
      <c r="S402" s="258">
        <v>0</v>
      </c>
      <c r="T402" s="25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60" t="s">
        <v>233</v>
      </c>
      <c r="AT402" s="260" t="s">
        <v>193</v>
      </c>
      <c r="AU402" s="260" t="s">
        <v>84</v>
      </c>
      <c r="AY402" s="14" t="s">
        <v>190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4" t="s">
        <v>82</v>
      </c>
      <c r="BK402" s="150">
        <f>ROUND(I402*H402,2)</f>
        <v>0</v>
      </c>
      <c r="BL402" s="14" t="s">
        <v>233</v>
      </c>
      <c r="BM402" s="260" t="s">
        <v>1020</v>
      </c>
    </row>
    <row r="403" s="2" customFormat="1" ht="24.15" customHeight="1">
      <c r="A403" s="37"/>
      <c r="B403" s="38"/>
      <c r="C403" s="248" t="s">
        <v>622</v>
      </c>
      <c r="D403" s="248" t="s">
        <v>193</v>
      </c>
      <c r="E403" s="249" t="s">
        <v>968</v>
      </c>
      <c r="F403" s="250" t="s">
        <v>969</v>
      </c>
      <c r="G403" s="251" t="s">
        <v>309</v>
      </c>
      <c r="H403" s="272"/>
      <c r="I403" s="253"/>
      <c r="J403" s="254">
        <f>ROUND(I403*H403,2)</f>
        <v>0</v>
      </c>
      <c r="K403" s="255"/>
      <c r="L403" s="40"/>
      <c r="M403" s="256" t="s">
        <v>1</v>
      </c>
      <c r="N403" s="257" t="s">
        <v>40</v>
      </c>
      <c r="O403" s="90"/>
      <c r="P403" s="258">
        <f>O403*H403</f>
        <v>0</v>
      </c>
      <c r="Q403" s="258">
        <v>0</v>
      </c>
      <c r="R403" s="258">
        <f>Q403*H403</f>
        <v>0</v>
      </c>
      <c r="S403" s="258">
        <v>0</v>
      </c>
      <c r="T403" s="25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60" t="s">
        <v>233</v>
      </c>
      <c r="AT403" s="260" t="s">
        <v>193</v>
      </c>
      <c r="AU403" s="260" t="s">
        <v>84</v>
      </c>
      <c r="AY403" s="14" t="s">
        <v>190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4" t="s">
        <v>82</v>
      </c>
      <c r="BK403" s="150">
        <f>ROUND(I403*H403,2)</f>
        <v>0</v>
      </c>
      <c r="BL403" s="14" t="s">
        <v>233</v>
      </c>
      <c r="BM403" s="260" t="s">
        <v>1025</v>
      </c>
    </row>
    <row r="404" s="2" customFormat="1" ht="24.15" customHeight="1">
      <c r="A404" s="37"/>
      <c r="B404" s="38"/>
      <c r="C404" s="248" t="s">
        <v>1026</v>
      </c>
      <c r="D404" s="248" t="s">
        <v>193</v>
      </c>
      <c r="E404" s="249" t="s">
        <v>972</v>
      </c>
      <c r="F404" s="250" t="s">
        <v>973</v>
      </c>
      <c r="G404" s="251" t="s">
        <v>309</v>
      </c>
      <c r="H404" s="272"/>
      <c r="I404" s="253"/>
      <c r="J404" s="254">
        <f>ROUND(I404*H404,2)</f>
        <v>0</v>
      </c>
      <c r="K404" s="255"/>
      <c r="L404" s="40"/>
      <c r="M404" s="256" t="s">
        <v>1</v>
      </c>
      <c r="N404" s="257" t="s">
        <v>40</v>
      </c>
      <c r="O404" s="90"/>
      <c r="P404" s="258">
        <f>O404*H404</f>
        <v>0</v>
      </c>
      <c r="Q404" s="258">
        <v>0</v>
      </c>
      <c r="R404" s="258">
        <f>Q404*H404</f>
        <v>0</v>
      </c>
      <c r="S404" s="258">
        <v>0</v>
      </c>
      <c r="T404" s="25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60" t="s">
        <v>233</v>
      </c>
      <c r="AT404" s="260" t="s">
        <v>193</v>
      </c>
      <c r="AU404" s="260" t="s">
        <v>84</v>
      </c>
      <c r="AY404" s="14" t="s">
        <v>190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4" t="s">
        <v>82</v>
      </c>
      <c r="BK404" s="150">
        <f>ROUND(I404*H404,2)</f>
        <v>0</v>
      </c>
      <c r="BL404" s="14" t="s">
        <v>233</v>
      </c>
      <c r="BM404" s="260" t="s">
        <v>1029</v>
      </c>
    </row>
    <row r="405" s="12" customFormat="1" ht="22.8" customHeight="1">
      <c r="A405" s="12"/>
      <c r="B405" s="232"/>
      <c r="C405" s="233"/>
      <c r="D405" s="234" t="s">
        <v>74</v>
      </c>
      <c r="E405" s="246" t="s">
        <v>975</v>
      </c>
      <c r="F405" s="246" t="s">
        <v>976</v>
      </c>
      <c r="G405" s="233"/>
      <c r="H405" s="233"/>
      <c r="I405" s="236"/>
      <c r="J405" s="247">
        <f>BK405</f>
        <v>0</v>
      </c>
      <c r="K405" s="233"/>
      <c r="L405" s="238"/>
      <c r="M405" s="239"/>
      <c r="N405" s="240"/>
      <c r="O405" s="240"/>
      <c r="P405" s="241">
        <f>SUM(P406:P420)</f>
        <v>0</v>
      </c>
      <c r="Q405" s="240"/>
      <c r="R405" s="241">
        <f>SUM(R406:R420)</f>
        <v>0</v>
      </c>
      <c r="S405" s="240"/>
      <c r="T405" s="242">
        <f>SUM(T406:T420)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43" t="s">
        <v>84</v>
      </c>
      <c r="AT405" s="244" t="s">
        <v>74</v>
      </c>
      <c r="AU405" s="244" t="s">
        <v>82</v>
      </c>
      <c r="AY405" s="243" t="s">
        <v>190</v>
      </c>
      <c r="BK405" s="245">
        <f>SUM(BK406:BK420)</f>
        <v>0</v>
      </c>
    </row>
    <row r="406" s="2" customFormat="1" ht="33" customHeight="1">
      <c r="A406" s="37"/>
      <c r="B406" s="38"/>
      <c r="C406" s="248" t="s">
        <v>625</v>
      </c>
      <c r="D406" s="248" t="s">
        <v>193</v>
      </c>
      <c r="E406" s="249" t="s">
        <v>977</v>
      </c>
      <c r="F406" s="250" t="s">
        <v>978</v>
      </c>
      <c r="G406" s="251" t="s">
        <v>196</v>
      </c>
      <c r="H406" s="252">
        <v>4</v>
      </c>
      <c r="I406" s="253"/>
      <c r="J406" s="254">
        <f>ROUND(I406*H406,2)</f>
        <v>0</v>
      </c>
      <c r="K406" s="255"/>
      <c r="L406" s="40"/>
      <c r="M406" s="256" t="s">
        <v>1</v>
      </c>
      <c r="N406" s="257" t="s">
        <v>40</v>
      </c>
      <c r="O406" s="90"/>
      <c r="P406" s="258">
        <f>O406*H406</f>
        <v>0</v>
      </c>
      <c r="Q406" s="258">
        <v>0</v>
      </c>
      <c r="R406" s="258">
        <f>Q406*H406</f>
        <v>0</v>
      </c>
      <c r="S406" s="258">
        <v>0</v>
      </c>
      <c r="T406" s="25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60" t="s">
        <v>233</v>
      </c>
      <c r="AT406" s="260" t="s">
        <v>193</v>
      </c>
      <c r="AU406" s="260" t="s">
        <v>84</v>
      </c>
      <c r="AY406" s="14" t="s">
        <v>190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4" t="s">
        <v>82</v>
      </c>
      <c r="BK406" s="150">
        <f>ROUND(I406*H406,2)</f>
        <v>0</v>
      </c>
      <c r="BL406" s="14" t="s">
        <v>233</v>
      </c>
      <c r="BM406" s="260" t="s">
        <v>1032</v>
      </c>
    </row>
    <row r="407" s="2" customFormat="1" ht="33" customHeight="1">
      <c r="A407" s="37"/>
      <c r="B407" s="38"/>
      <c r="C407" s="248" t="s">
        <v>1033</v>
      </c>
      <c r="D407" s="248" t="s">
        <v>193</v>
      </c>
      <c r="E407" s="249" t="s">
        <v>981</v>
      </c>
      <c r="F407" s="250" t="s">
        <v>982</v>
      </c>
      <c r="G407" s="251" t="s">
        <v>196</v>
      </c>
      <c r="H407" s="252">
        <v>4</v>
      </c>
      <c r="I407" s="253"/>
      <c r="J407" s="254">
        <f>ROUND(I407*H407,2)</f>
        <v>0</v>
      </c>
      <c r="K407" s="255"/>
      <c r="L407" s="40"/>
      <c r="M407" s="256" t="s">
        <v>1</v>
      </c>
      <c r="N407" s="257" t="s">
        <v>40</v>
      </c>
      <c r="O407" s="90"/>
      <c r="P407" s="258">
        <f>O407*H407</f>
        <v>0</v>
      </c>
      <c r="Q407" s="258">
        <v>0</v>
      </c>
      <c r="R407" s="258">
        <f>Q407*H407</f>
        <v>0</v>
      </c>
      <c r="S407" s="258">
        <v>0</v>
      </c>
      <c r="T407" s="25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60" t="s">
        <v>233</v>
      </c>
      <c r="AT407" s="260" t="s">
        <v>193</v>
      </c>
      <c r="AU407" s="260" t="s">
        <v>84</v>
      </c>
      <c r="AY407" s="14" t="s">
        <v>190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4" t="s">
        <v>82</v>
      </c>
      <c r="BK407" s="150">
        <f>ROUND(I407*H407,2)</f>
        <v>0</v>
      </c>
      <c r="BL407" s="14" t="s">
        <v>233</v>
      </c>
      <c r="BM407" s="260" t="s">
        <v>1036</v>
      </c>
    </row>
    <row r="408" s="2" customFormat="1" ht="16.5" customHeight="1">
      <c r="A408" s="37"/>
      <c r="B408" s="38"/>
      <c r="C408" s="261" t="s">
        <v>629</v>
      </c>
      <c r="D408" s="261" t="s">
        <v>218</v>
      </c>
      <c r="E408" s="262" t="s">
        <v>984</v>
      </c>
      <c r="F408" s="263" t="s">
        <v>985</v>
      </c>
      <c r="G408" s="264" t="s">
        <v>196</v>
      </c>
      <c r="H408" s="265">
        <v>4</v>
      </c>
      <c r="I408" s="266"/>
      <c r="J408" s="267">
        <f>ROUND(I408*H408,2)</f>
        <v>0</v>
      </c>
      <c r="K408" s="268"/>
      <c r="L408" s="269"/>
      <c r="M408" s="270" t="s">
        <v>1</v>
      </c>
      <c r="N408" s="271" t="s">
        <v>40</v>
      </c>
      <c r="O408" s="90"/>
      <c r="P408" s="258">
        <f>O408*H408</f>
        <v>0</v>
      </c>
      <c r="Q408" s="258">
        <v>0</v>
      </c>
      <c r="R408" s="258">
        <f>Q408*H408</f>
        <v>0</v>
      </c>
      <c r="S408" s="258">
        <v>0</v>
      </c>
      <c r="T408" s="25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60" t="s">
        <v>268</v>
      </c>
      <c r="AT408" s="260" t="s">
        <v>218</v>
      </c>
      <c r="AU408" s="260" t="s">
        <v>84</v>
      </c>
      <c r="AY408" s="14" t="s">
        <v>190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4" t="s">
        <v>82</v>
      </c>
      <c r="BK408" s="150">
        <f>ROUND(I408*H408,2)</f>
        <v>0</v>
      </c>
      <c r="BL408" s="14" t="s">
        <v>233</v>
      </c>
      <c r="BM408" s="260" t="s">
        <v>1039</v>
      </c>
    </row>
    <row r="409" s="2" customFormat="1" ht="16.5" customHeight="1">
      <c r="A409" s="37"/>
      <c r="B409" s="38"/>
      <c r="C409" s="261" t="s">
        <v>1042</v>
      </c>
      <c r="D409" s="261" t="s">
        <v>218</v>
      </c>
      <c r="E409" s="262" t="s">
        <v>1002</v>
      </c>
      <c r="F409" s="263" t="s">
        <v>1003</v>
      </c>
      <c r="G409" s="264" t="s">
        <v>360</v>
      </c>
      <c r="H409" s="265">
        <v>1</v>
      </c>
      <c r="I409" s="266"/>
      <c r="J409" s="267">
        <f>ROUND(I409*H409,2)</f>
        <v>0</v>
      </c>
      <c r="K409" s="268"/>
      <c r="L409" s="269"/>
      <c r="M409" s="270" t="s">
        <v>1</v>
      </c>
      <c r="N409" s="271" t="s">
        <v>40</v>
      </c>
      <c r="O409" s="90"/>
      <c r="P409" s="258">
        <f>O409*H409</f>
        <v>0</v>
      </c>
      <c r="Q409" s="258">
        <v>0</v>
      </c>
      <c r="R409" s="258">
        <f>Q409*H409</f>
        <v>0</v>
      </c>
      <c r="S409" s="258">
        <v>0</v>
      </c>
      <c r="T409" s="25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60" t="s">
        <v>268</v>
      </c>
      <c r="AT409" s="260" t="s">
        <v>218</v>
      </c>
      <c r="AU409" s="260" t="s">
        <v>84</v>
      </c>
      <c r="AY409" s="14" t="s">
        <v>190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4" t="s">
        <v>82</v>
      </c>
      <c r="BK409" s="150">
        <f>ROUND(I409*H409,2)</f>
        <v>0</v>
      </c>
      <c r="BL409" s="14" t="s">
        <v>233</v>
      </c>
      <c r="BM409" s="260" t="s">
        <v>1045</v>
      </c>
    </row>
    <row r="410" s="2" customFormat="1" ht="24.15" customHeight="1">
      <c r="A410" s="37"/>
      <c r="B410" s="38"/>
      <c r="C410" s="248" t="s">
        <v>632</v>
      </c>
      <c r="D410" s="248" t="s">
        <v>193</v>
      </c>
      <c r="E410" s="249" t="s">
        <v>988</v>
      </c>
      <c r="F410" s="250" t="s">
        <v>989</v>
      </c>
      <c r="G410" s="251" t="s">
        <v>196</v>
      </c>
      <c r="H410" s="252">
        <v>1</v>
      </c>
      <c r="I410" s="253"/>
      <c r="J410" s="254">
        <f>ROUND(I410*H410,2)</f>
        <v>0</v>
      </c>
      <c r="K410" s="255"/>
      <c r="L410" s="40"/>
      <c r="M410" s="256" t="s">
        <v>1</v>
      </c>
      <c r="N410" s="257" t="s">
        <v>40</v>
      </c>
      <c r="O410" s="90"/>
      <c r="P410" s="258">
        <f>O410*H410</f>
        <v>0</v>
      </c>
      <c r="Q410" s="258">
        <v>0</v>
      </c>
      <c r="R410" s="258">
        <f>Q410*H410</f>
        <v>0</v>
      </c>
      <c r="S410" s="258">
        <v>0</v>
      </c>
      <c r="T410" s="25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60" t="s">
        <v>233</v>
      </c>
      <c r="AT410" s="260" t="s">
        <v>193</v>
      </c>
      <c r="AU410" s="260" t="s">
        <v>84</v>
      </c>
      <c r="AY410" s="14" t="s">
        <v>190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4" t="s">
        <v>82</v>
      </c>
      <c r="BK410" s="150">
        <f>ROUND(I410*H410,2)</f>
        <v>0</v>
      </c>
      <c r="BL410" s="14" t="s">
        <v>233</v>
      </c>
      <c r="BM410" s="260" t="s">
        <v>1048</v>
      </c>
    </row>
    <row r="411" s="2" customFormat="1" ht="24.15" customHeight="1">
      <c r="A411" s="37"/>
      <c r="B411" s="38"/>
      <c r="C411" s="248" t="s">
        <v>1049</v>
      </c>
      <c r="D411" s="248" t="s">
        <v>193</v>
      </c>
      <c r="E411" s="249" t="s">
        <v>1402</v>
      </c>
      <c r="F411" s="250" t="s">
        <v>1403</v>
      </c>
      <c r="G411" s="251" t="s">
        <v>267</v>
      </c>
      <c r="H411" s="252">
        <v>9</v>
      </c>
      <c r="I411" s="253"/>
      <c r="J411" s="254">
        <f>ROUND(I411*H411,2)</f>
        <v>0</v>
      </c>
      <c r="K411" s="255"/>
      <c r="L411" s="40"/>
      <c r="M411" s="256" t="s">
        <v>1</v>
      </c>
      <c r="N411" s="257" t="s">
        <v>40</v>
      </c>
      <c r="O411" s="90"/>
      <c r="P411" s="258">
        <f>O411*H411</f>
        <v>0</v>
      </c>
      <c r="Q411" s="258">
        <v>0</v>
      </c>
      <c r="R411" s="258">
        <f>Q411*H411</f>
        <v>0</v>
      </c>
      <c r="S411" s="258">
        <v>0</v>
      </c>
      <c r="T411" s="25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60" t="s">
        <v>233</v>
      </c>
      <c r="AT411" s="260" t="s">
        <v>193</v>
      </c>
      <c r="AU411" s="260" t="s">
        <v>84</v>
      </c>
      <c r="AY411" s="14" t="s">
        <v>190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4" t="s">
        <v>82</v>
      </c>
      <c r="BK411" s="150">
        <f>ROUND(I411*H411,2)</f>
        <v>0</v>
      </c>
      <c r="BL411" s="14" t="s">
        <v>233</v>
      </c>
      <c r="BM411" s="260" t="s">
        <v>1052</v>
      </c>
    </row>
    <row r="412" s="2" customFormat="1" ht="21.75" customHeight="1">
      <c r="A412" s="37"/>
      <c r="B412" s="38"/>
      <c r="C412" s="261" t="s">
        <v>636</v>
      </c>
      <c r="D412" s="261" t="s">
        <v>218</v>
      </c>
      <c r="E412" s="262" t="s">
        <v>1405</v>
      </c>
      <c r="F412" s="263" t="s">
        <v>1406</v>
      </c>
      <c r="G412" s="264" t="s">
        <v>267</v>
      </c>
      <c r="H412" s="265">
        <v>9</v>
      </c>
      <c r="I412" s="266"/>
      <c r="J412" s="267">
        <f>ROUND(I412*H412,2)</f>
        <v>0</v>
      </c>
      <c r="K412" s="268"/>
      <c r="L412" s="269"/>
      <c r="M412" s="270" t="s">
        <v>1</v>
      </c>
      <c r="N412" s="271" t="s">
        <v>40</v>
      </c>
      <c r="O412" s="90"/>
      <c r="P412" s="258">
        <f>O412*H412</f>
        <v>0</v>
      </c>
      <c r="Q412" s="258">
        <v>0</v>
      </c>
      <c r="R412" s="258">
        <f>Q412*H412</f>
        <v>0</v>
      </c>
      <c r="S412" s="258">
        <v>0</v>
      </c>
      <c r="T412" s="25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60" t="s">
        <v>268</v>
      </c>
      <c r="AT412" s="260" t="s">
        <v>218</v>
      </c>
      <c r="AU412" s="260" t="s">
        <v>84</v>
      </c>
      <c r="AY412" s="14" t="s">
        <v>190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4" t="s">
        <v>82</v>
      </c>
      <c r="BK412" s="150">
        <f>ROUND(I412*H412,2)</f>
        <v>0</v>
      </c>
      <c r="BL412" s="14" t="s">
        <v>233</v>
      </c>
      <c r="BM412" s="260" t="s">
        <v>1055</v>
      </c>
    </row>
    <row r="413" s="2" customFormat="1" ht="24.15" customHeight="1">
      <c r="A413" s="37"/>
      <c r="B413" s="38"/>
      <c r="C413" s="248" t="s">
        <v>1056</v>
      </c>
      <c r="D413" s="248" t="s">
        <v>193</v>
      </c>
      <c r="E413" s="249" t="s">
        <v>1655</v>
      </c>
      <c r="F413" s="250" t="s">
        <v>1656</v>
      </c>
      <c r="G413" s="251" t="s">
        <v>267</v>
      </c>
      <c r="H413" s="252">
        <v>2</v>
      </c>
      <c r="I413" s="253"/>
      <c r="J413" s="254">
        <f>ROUND(I413*H413,2)</f>
        <v>0</v>
      </c>
      <c r="K413" s="255"/>
      <c r="L413" s="40"/>
      <c r="M413" s="256" t="s">
        <v>1</v>
      </c>
      <c r="N413" s="257" t="s">
        <v>40</v>
      </c>
      <c r="O413" s="90"/>
      <c r="P413" s="258">
        <f>O413*H413</f>
        <v>0</v>
      </c>
      <c r="Q413" s="258">
        <v>0</v>
      </c>
      <c r="R413" s="258">
        <f>Q413*H413</f>
        <v>0</v>
      </c>
      <c r="S413" s="258">
        <v>0</v>
      </c>
      <c r="T413" s="25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60" t="s">
        <v>233</v>
      </c>
      <c r="AT413" s="260" t="s">
        <v>193</v>
      </c>
      <c r="AU413" s="260" t="s">
        <v>84</v>
      </c>
      <c r="AY413" s="14" t="s">
        <v>190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4" t="s">
        <v>82</v>
      </c>
      <c r="BK413" s="150">
        <f>ROUND(I413*H413,2)</f>
        <v>0</v>
      </c>
      <c r="BL413" s="14" t="s">
        <v>233</v>
      </c>
      <c r="BM413" s="260" t="s">
        <v>1059</v>
      </c>
    </row>
    <row r="414" s="2" customFormat="1" ht="21.75" customHeight="1">
      <c r="A414" s="37"/>
      <c r="B414" s="38"/>
      <c r="C414" s="261" t="s">
        <v>639</v>
      </c>
      <c r="D414" s="261" t="s">
        <v>218</v>
      </c>
      <c r="E414" s="262" t="s">
        <v>1657</v>
      </c>
      <c r="F414" s="263" t="s">
        <v>1658</v>
      </c>
      <c r="G414" s="264" t="s">
        <v>267</v>
      </c>
      <c r="H414" s="265">
        <v>2</v>
      </c>
      <c r="I414" s="266"/>
      <c r="J414" s="267">
        <f>ROUND(I414*H414,2)</f>
        <v>0</v>
      </c>
      <c r="K414" s="268"/>
      <c r="L414" s="269"/>
      <c r="M414" s="270" t="s">
        <v>1</v>
      </c>
      <c r="N414" s="271" t="s">
        <v>40</v>
      </c>
      <c r="O414" s="90"/>
      <c r="P414" s="258">
        <f>O414*H414</f>
        <v>0</v>
      </c>
      <c r="Q414" s="258">
        <v>0</v>
      </c>
      <c r="R414" s="258">
        <f>Q414*H414</f>
        <v>0</v>
      </c>
      <c r="S414" s="258">
        <v>0</v>
      </c>
      <c r="T414" s="25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60" t="s">
        <v>268</v>
      </c>
      <c r="AT414" s="260" t="s">
        <v>218</v>
      </c>
      <c r="AU414" s="260" t="s">
        <v>84</v>
      </c>
      <c r="AY414" s="14" t="s">
        <v>190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4" t="s">
        <v>82</v>
      </c>
      <c r="BK414" s="150">
        <f>ROUND(I414*H414,2)</f>
        <v>0</v>
      </c>
      <c r="BL414" s="14" t="s">
        <v>233</v>
      </c>
      <c r="BM414" s="260" t="s">
        <v>1062</v>
      </c>
    </row>
    <row r="415" s="2" customFormat="1" ht="37.8" customHeight="1">
      <c r="A415" s="37"/>
      <c r="B415" s="38"/>
      <c r="C415" s="248" t="s">
        <v>1063</v>
      </c>
      <c r="D415" s="248" t="s">
        <v>193</v>
      </c>
      <c r="E415" s="249" t="s">
        <v>1659</v>
      </c>
      <c r="F415" s="250" t="s">
        <v>1660</v>
      </c>
      <c r="G415" s="251" t="s">
        <v>196</v>
      </c>
      <c r="H415" s="252">
        <v>1</v>
      </c>
      <c r="I415" s="253"/>
      <c r="J415" s="254">
        <f>ROUND(I415*H415,2)</f>
        <v>0</v>
      </c>
      <c r="K415" s="255"/>
      <c r="L415" s="40"/>
      <c r="M415" s="256" t="s">
        <v>1</v>
      </c>
      <c r="N415" s="257" t="s">
        <v>40</v>
      </c>
      <c r="O415" s="90"/>
      <c r="P415" s="258">
        <f>O415*H415</f>
        <v>0</v>
      </c>
      <c r="Q415" s="258">
        <v>0</v>
      </c>
      <c r="R415" s="258">
        <f>Q415*H415</f>
        <v>0</v>
      </c>
      <c r="S415" s="258">
        <v>0</v>
      </c>
      <c r="T415" s="25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60" t="s">
        <v>233</v>
      </c>
      <c r="AT415" s="260" t="s">
        <v>193</v>
      </c>
      <c r="AU415" s="260" t="s">
        <v>84</v>
      </c>
      <c r="AY415" s="14" t="s">
        <v>190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4" t="s">
        <v>82</v>
      </c>
      <c r="BK415" s="150">
        <f>ROUND(I415*H415,2)</f>
        <v>0</v>
      </c>
      <c r="BL415" s="14" t="s">
        <v>233</v>
      </c>
      <c r="BM415" s="260" t="s">
        <v>1066</v>
      </c>
    </row>
    <row r="416" s="2" customFormat="1" ht="24.15" customHeight="1">
      <c r="A416" s="37"/>
      <c r="B416" s="38"/>
      <c r="C416" s="261" t="s">
        <v>643</v>
      </c>
      <c r="D416" s="261" t="s">
        <v>218</v>
      </c>
      <c r="E416" s="262" t="s">
        <v>1661</v>
      </c>
      <c r="F416" s="263" t="s">
        <v>1662</v>
      </c>
      <c r="G416" s="264" t="s">
        <v>196</v>
      </c>
      <c r="H416" s="265">
        <v>1</v>
      </c>
      <c r="I416" s="266"/>
      <c r="J416" s="267">
        <f>ROUND(I416*H416,2)</f>
        <v>0</v>
      </c>
      <c r="K416" s="268"/>
      <c r="L416" s="269"/>
      <c r="M416" s="270" t="s">
        <v>1</v>
      </c>
      <c r="N416" s="271" t="s">
        <v>40</v>
      </c>
      <c r="O416" s="90"/>
      <c r="P416" s="258">
        <f>O416*H416</f>
        <v>0</v>
      </c>
      <c r="Q416" s="258">
        <v>0</v>
      </c>
      <c r="R416" s="258">
        <f>Q416*H416</f>
        <v>0</v>
      </c>
      <c r="S416" s="258">
        <v>0</v>
      </c>
      <c r="T416" s="25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60" t="s">
        <v>268</v>
      </c>
      <c r="AT416" s="260" t="s">
        <v>218</v>
      </c>
      <c r="AU416" s="260" t="s">
        <v>84</v>
      </c>
      <c r="AY416" s="14" t="s">
        <v>190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4" t="s">
        <v>82</v>
      </c>
      <c r="BK416" s="150">
        <f>ROUND(I416*H416,2)</f>
        <v>0</v>
      </c>
      <c r="BL416" s="14" t="s">
        <v>233</v>
      </c>
      <c r="BM416" s="260" t="s">
        <v>1069</v>
      </c>
    </row>
    <row r="417" s="2" customFormat="1" ht="37.8" customHeight="1">
      <c r="A417" s="37"/>
      <c r="B417" s="38"/>
      <c r="C417" s="248" t="s">
        <v>1072</v>
      </c>
      <c r="D417" s="248" t="s">
        <v>193</v>
      </c>
      <c r="E417" s="249" t="s">
        <v>998</v>
      </c>
      <c r="F417" s="250" t="s">
        <v>1663</v>
      </c>
      <c r="G417" s="251" t="s">
        <v>468</v>
      </c>
      <c r="H417" s="252">
        <v>40</v>
      </c>
      <c r="I417" s="253"/>
      <c r="J417" s="254">
        <f>ROUND(I417*H417,2)</f>
        <v>0</v>
      </c>
      <c r="K417" s="255"/>
      <c r="L417" s="40"/>
      <c r="M417" s="256" t="s">
        <v>1</v>
      </c>
      <c r="N417" s="257" t="s">
        <v>40</v>
      </c>
      <c r="O417" s="90"/>
      <c r="P417" s="258">
        <f>O417*H417</f>
        <v>0</v>
      </c>
      <c r="Q417" s="258">
        <v>0</v>
      </c>
      <c r="R417" s="258">
        <f>Q417*H417</f>
        <v>0</v>
      </c>
      <c r="S417" s="258">
        <v>0</v>
      </c>
      <c r="T417" s="25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60" t="s">
        <v>233</v>
      </c>
      <c r="AT417" s="260" t="s">
        <v>193</v>
      </c>
      <c r="AU417" s="260" t="s">
        <v>84</v>
      </c>
      <c r="AY417" s="14" t="s">
        <v>190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4" t="s">
        <v>82</v>
      </c>
      <c r="BK417" s="150">
        <f>ROUND(I417*H417,2)</f>
        <v>0</v>
      </c>
      <c r="BL417" s="14" t="s">
        <v>233</v>
      </c>
      <c r="BM417" s="260" t="s">
        <v>1075</v>
      </c>
    </row>
    <row r="418" s="2" customFormat="1" ht="16.5" customHeight="1">
      <c r="A418" s="37"/>
      <c r="B418" s="38"/>
      <c r="C418" s="261" t="s">
        <v>646</v>
      </c>
      <c r="D418" s="261" t="s">
        <v>218</v>
      </c>
      <c r="E418" s="262" t="s">
        <v>1339</v>
      </c>
      <c r="F418" s="263" t="s">
        <v>1664</v>
      </c>
      <c r="G418" s="264" t="s">
        <v>360</v>
      </c>
      <c r="H418" s="265">
        <v>1</v>
      </c>
      <c r="I418" s="266"/>
      <c r="J418" s="267">
        <f>ROUND(I418*H418,2)</f>
        <v>0</v>
      </c>
      <c r="K418" s="268"/>
      <c r="L418" s="269"/>
      <c r="M418" s="270" t="s">
        <v>1</v>
      </c>
      <c r="N418" s="271" t="s">
        <v>40</v>
      </c>
      <c r="O418" s="90"/>
      <c r="P418" s="258">
        <f>O418*H418</f>
        <v>0</v>
      </c>
      <c r="Q418" s="258">
        <v>0</v>
      </c>
      <c r="R418" s="258">
        <f>Q418*H418</f>
        <v>0</v>
      </c>
      <c r="S418" s="258">
        <v>0</v>
      </c>
      <c r="T418" s="25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60" t="s">
        <v>268</v>
      </c>
      <c r="AT418" s="260" t="s">
        <v>218</v>
      </c>
      <c r="AU418" s="260" t="s">
        <v>84</v>
      </c>
      <c r="AY418" s="14" t="s">
        <v>190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4" t="s">
        <v>82</v>
      </c>
      <c r="BK418" s="150">
        <f>ROUND(I418*H418,2)</f>
        <v>0</v>
      </c>
      <c r="BL418" s="14" t="s">
        <v>233</v>
      </c>
      <c r="BM418" s="260" t="s">
        <v>1078</v>
      </c>
    </row>
    <row r="419" s="2" customFormat="1" ht="24.15" customHeight="1">
      <c r="A419" s="37"/>
      <c r="B419" s="38"/>
      <c r="C419" s="248" t="s">
        <v>1079</v>
      </c>
      <c r="D419" s="248" t="s">
        <v>193</v>
      </c>
      <c r="E419" s="249" t="s">
        <v>991</v>
      </c>
      <c r="F419" s="250" t="s">
        <v>992</v>
      </c>
      <c r="G419" s="251" t="s">
        <v>309</v>
      </c>
      <c r="H419" s="272"/>
      <c r="I419" s="253"/>
      <c r="J419" s="254">
        <f>ROUND(I419*H419,2)</f>
        <v>0</v>
      </c>
      <c r="K419" s="255"/>
      <c r="L419" s="40"/>
      <c r="M419" s="256" t="s">
        <v>1</v>
      </c>
      <c r="N419" s="257" t="s">
        <v>40</v>
      </c>
      <c r="O419" s="90"/>
      <c r="P419" s="258">
        <f>O419*H419</f>
        <v>0</v>
      </c>
      <c r="Q419" s="258">
        <v>0</v>
      </c>
      <c r="R419" s="258">
        <f>Q419*H419</f>
        <v>0</v>
      </c>
      <c r="S419" s="258">
        <v>0</v>
      </c>
      <c r="T419" s="25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60" t="s">
        <v>233</v>
      </c>
      <c r="AT419" s="260" t="s">
        <v>193</v>
      </c>
      <c r="AU419" s="260" t="s">
        <v>84</v>
      </c>
      <c r="AY419" s="14" t="s">
        <v>190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4" t="s">
        <v>82</v>
      </c>
      <c r="BK419" s="150">
        <f>ROUND(I419*H419,2)</f>
        <v>0</v>
      </c>
      <c r="BL419" s="14" t="s">
        <v>233</v>
      </c>
      <c r="BM419" s="260" t="s">
        <v>1082</v>
      </c>
    </row>
    <row r="420" s="2" customFormat="1" ht="24.15" customHeight="1">
      <c r="A420" s="37"/>
      <c r="B420" s="38"/>
      <c r="C420" s="248" t="s">
        <v>650</v>
      </c>
      <c r="D420" s="248" t="s">
        <v>193</v>
      </c>
      <c r="E420" s="249" t="s">
        <v>995</v>
      </c>
      <c r="F420" s="250" t="s">
        <v>996</v>
      </c>
      <c r="G420" s="251" t="s">
        <v>309</v>
      </c>
      <c r="H420" s="272"/>
      <c r="I420" s="253"/>
      <c r="J420" s="254">
        <f>ROUND(I420*H420,2)</f>
        <v>0</v>
      </c>
      <c r="K420" s="255"/>
      <c r="L420" s="40"/>
      <c r="M420" s="256" t="s">
        <v>1</v>
      </c>
      <c r="N420" s="257" t="s">
        <v>40</v>
      </c>
      <c r="O420" s="90"/>
      <c r="P420" s="258">
        <f>O420*H420</f>
        <v>0</v>
      </c>
      <c r="Q420" s="258">
        <v>0</v>
      </c>
      <c r="R420" s="258">
        <f>Q420*H420</f>
        <v>0</v>
      </c>
      <c r="S420" s="258">
        <v>0</v>
      </c>
      <c r="T420" s="25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60" t="s">
        <v>233</v>
      </c>
      <c r="AT420" s="260" t="s">
        <v>193</v>
      </c>
      <c r="AU420" s="260" t="s">
        <v>84</v>
      </c>
      <c r="AY420" s="14" t="s">
        <v>190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4" t="s">
        <v>82</v>
      </c>
      <c r="BK420" s="150">
        <f>ROUND(I420*H420,2)</f>
        <v>0</v>
      </c>
      <c r="BL420" s="14" t="s">
        <v>233</v>
      </c>
      <c r="BM420" s="260" t="s">
        <v>1085</v>
      </c>
    </row>
    <row r="421" s="12" customFormat="1" ht="22.8" customHeight="1">
      <c r="A421" s="12"/>
      <c r="B421" s="232"/>
      <c r="C421" s="233"/>
      <c r="D421" s="234" t="s">
        <v>74</v>
      </c>
      <c r="E421" s="246" t="s">
        <v>1005</v>
      </c>
      <c r="F421" s="246" t="s">
        <v>1006</v>
      </c>
      <c r="G421" s="233"/>
      <c r="H421" s="233"/>
      <c r="I421" s="236"/>
      <c r="J421" s="247">
        <f>BK421</f>
        <v>0</v>
      </c>
      <c r="K421" s="233"/>
      <c r="L421" s="238"/>
      <c r="M421" s="239"/>
      <c r="N421" s="240"/>
      <c r="O421" s="240"/>
      <c r="P421" s="241">
        <f>SUM(P422:P425)</f>
        <v>0</v>
      </c>
      <c r="Q421" s="240"/>
      <c r="R421" s="241">
        <f>SUM(R422:R425)</f>
        <v>0</v>
      </c>
      <c r="S421" s="240"/>
      <c r="T421" s="242">
        <f>SUM(T422:T425)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43" t="s">
        <v>84</v>
      </c>
      <c r="AT421" s="244" t="s">
        <v>74</v>
      </c>
      <c r="AU421" s="244" t="s">
        <v>82</v>
      </c>
      <c r="AY421" s="243" t="s">
        <v>190</v>
      </c>
      <c r="BK421" s="245">
        <f>SUM(BK422:BK425)</f>
        <v>0</v>
      </c>
    </row>
    <row r="422" s="2" customFormat="1" ht="21.75" customHeight="1">
      <c r="A422" s="37"/>
      <c r="B422" s="38"/>
      <c r="C422" s="248" t="s">
        <v>1086</v>
      </c>
      <c r="D422" s="248" t="s">
        <v>193</v>
      </c>
      <c r="E422" s="249" t="s">
        <v>1007</v>
      </c>
      <c r="F422" s="250" t="s">
        <v>1008</v>
      </c>
      <c r="G422" s="251" t="s">
        <v>196</v>
      </c>
      <c r="H422" s="252">
        <v>1</v>
      </c>
      <c r="I422" s="253"/>
      <c r="J422" s="254">
        <f>ROUND(I422*H422,2)</f>
        <v>0</v>
      </c>
      <c r="K422" s="255"/>
      <c r="L422" s="40"/>
      <c r="M422" s="256" t="s">
        <v>1</v>
      </c>
      <c r="N422" s="257" t="s">
        <v>40</v>
      </c>
      <c r="O422" s="90"/>
      <c r="P422" s="258">
        <f>O422*H422</f>
        <v>0</v>
      </c>
      <c r="Q422" s="258">
        <v>0</v>
      </c>
      <c r="R422" s="258">
        <f>Q422*H422</f>
        <v>0</v>
      </c>
      <c r="S422" s="258">
        <v>0</v>
      </c>
      <c r="T422" s="25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60" t="s">
        <v>233</v>
      </c>
      <c r="AT422" s="260" t="s">
        <v>193</v>
      </c>
      <c r="AU422" s="260" t="s">
        <v>84</v>
      </c>
      <c r="AY422" s="14" t="s">
        <v>190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4" t="s">
        <v>82</v>
      </c>
      <c r="BK422" s="150">
        <f>ROUND(I422*H422,2)</f>
        <v>0</v>
      </c>
      <c r="BL422" s="14" t="s">
        <v>233</v>
      </c>
      <c r="BM422" s="260" t="s">
        <v>1089</v>
      </c>
    </row>
    <row r="423" s="2" customFormat="1" ht="16.5" customHeight="1">
      <c r="A423" s="37"/>
      <c r="B423" s="38"/>
      <c r="C423" s="261" t="s">
        <v>653</v>
      </c>
      <c r="D423" s="261" t="s">
        <v>218</v>
      </c>
      <c r="E423" s="262" t="s">
        <v>1011</v>
      </c>
      <c r="F423" s="263" t="s">
        <v>1012</v>
      </c>
      <c r="G423" s="264" t="s">
        <v>196</v>
      </c>
      <c r="H423" s="265">
        <v>1</v>
      </c>
      <c r="I423" s="266"/>
      <c r="J423" s="267">
        <f>ROUND(I423*H423,2)</f>
        <v>0</v>
      </c>
      <c r="K423" s="268"/>
      <c r="L423" s="269"/>
      <c r="M423" s="270" t="s">
        <v>1</v>
      </c>
      <c r="N423" s="271" t="s">
        <v>40</v>
      </c>
      <c r="O423" s="90"/>
      <c r="P423" s="258">
        <f>O423*H423</f>
        <v>0</v>
      </c>
      <c r="Q423" s="258">
        <v>0</v>
      </c>
      <c r="R423" s="258">
        <f>Q423*H423</f>
        <v>0</v>
      </c>
      <c r="S423" s="258">
        <v>0</v>
      </c>
      <c r="T423" s="25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60" t="s">
        <v>268</v>
      </c>
      <c r="AT423" s="260" t="s">
        <v>218</v>
      </c>
      <c r="AU423" s="260" t="s">
        <v>84</v>
      </c>
      <c r="AY423" s="14" t="s">
        <v>190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4" t="s">
        <v>82</v>
      </c>
      <c r="BK423" s="150">
        <f>ROUND(I423*H423,2)</f>
        <v>0</v>
      </c>
      <c r="BL423" s="14" t="s">
        <v>233</v>
      </c>
      <c r="BM423" s="260" t="s">
        <v>1092</v>
      </c>
    </row>
    <row r="424" s="2" customFormat="1" ht="24.15" customHeight="1">
      <c r="A424" s="37"/>
      <c r="B424" s="38"/>
      <c r="C424" s="248" t="s">
        <v>1096</v>
      </c>
      <c r="D424" s="248" t="s">
        <v>193</v>
      </c>
      <c r="E424" s="249" t="s">
        <v>1014</v>
      </c>
      <c r="F424" s="250" t="s">
        <v>1015</v>
      </c>
      <c r="G424" s="251" t="s">
        <v>309</v>
      </c>
      <c r="H424" s="272"/>
      <c r="I424" s="253"/>
      <c r="J424" s="254">
        <f>ROUND(I424*H424,2)</f>
        <v>0</v>
      </c>
      <c r="K424" s="255"/>
      <c r="L424" s="40"/>
      <c r="M424" s="256" t="s">
        <v>1</v>
      </c>
      <c r="N424" s="257" t="s">
        <v>40</v>
      </c>
      <c r="O424" s="90"/>
      <c r="P424" s="258">
        <f>O424*H424</f>
        <v>0</v>
      </c>
      <c r="Q424" s="258">
        <v>0</v>
      </c>
      <c r="R424" s="258">
        <f>Q424*H424</f>
        <v>0</v>
      </c>
      <c r="S424" s="258">
        <v>0</v>
      </c>
      <c r="T424" s="25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60" t="s">
        <v>233</v>
      </c>
      <c r="AT424" s="260" t="s">
        <v>193</v>
      </c>
      <c r="AU424" s="260" t="s">
        <v>84</v>
      </c>
      <c r="AY424" s="14" t="s">
        <v>190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4" t="s">
        <v>82</v>
      </c>
      <c r="BK424" s="150">
        <f>ROUND(I424*H424,2)</f>
        <v>0</v>
      </c>
      <c r="BL424" s="14" t="s">
        <v>233</v>
      </c>
      <c r="BM424" s="260" t="s">
        <v>1099</v>
      </c>
    </row>
    <row r="425" s="2" customFormat="1" ht="24.15" customHeight="1">
      <c r="A425" s="37"/>
      <c r="B425" s="38"/>
      <c r="C425" s="248" t="s">
        <v>657</v>
      </c>
      <c r="D425" s="248" t="s">
        <v>193</v>
      </c>
      <c r="E425" s="249" t="s">
        <v>1018</v>
      </c>
      <c r="F425" s="250" t="s">
        <v>1019</v>
      </c>
      <c r="G425" s="251" t="s">
        <v>309</v>
      </c>
      <c r="H425" s="272"/>
      <c r="I425" s="253"/>
      <c r="J425" s="254">
        <f>ROUND(I425*H425,2)</f>
        <v>0</v>
      </c>
      <c r="K425" s="255"/>
      <c r="L425" s="40"/>
      <c r="M425" s="256" t="s">
        <v>1</v>
      </c>
      <c r="N425" s="257" t="s">
        <v>40</v>
      </c>
      <c r="O425" s="90"/>
      <c r="P425" s="258">
        <f>O425*H425</f>
        <v>0</v>
      </c>
      <c r="Q425" s="258">
        <v>0</v>
      </c>
      <c r="R425" s="258">
        <f>Q425*H425</f>
        <v>0</v>
      </c>
      <c r="S425" s="258">
        <v>0</v>
      </c>
      <c r="T425" s="25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60" t="s">
        <v>233</v>
      </c>
      <c r="AT425" s="260" t="s">
        <v>193</v>
      </c>
      <c r="AU425" s="260" t="s">
        <v>84</v>
      </c>
      <c r="AY425" s="14" t="s">
        <v>190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4" t="s">
        <v>82</v>
      </c>
      <c r="BK425" s="150">
        <f>ROUND(I425*H425,2)</f>
        <v>0</v>
      </c>
      <c r="BL425" s="14" t="s">
        <v>233</v>
      </c>
      <c r="BM425" s="260" t="s">
        <v>1102</v>
      </c>
    </row>
    <row r="426" s="12" customFormat="1" ht="22.8" customHeight="1">
      <c r="A426" s="12"/>
      <c r="B426" s="232"/>
      <c r="C426" s="233"/>
      <c r="D426" s="234" t="s">
        <v>74</v>
      </c>
      <c r="E426" s="246" t="s">
        <v>1665</v>
      </c>
      <c r="F426" s="246" t="s">
        <v>1666</v>
      </c>
      <c r="G426" s="233"/>
      <c r="H426" s="233"/>
      <c r="I426" s="236"/>
      <c r="J426" s="247">
        <f>BK426</f>
        <v>0</v>
      </c>
      <c r="K426" s="233"/>
      <c r="L426" s="238"/>
      <c r="M426" s="239"/>
      <c r="N426" s="240"/>
      <c r="O426" s="240"/>
      <c r="P426" s="241">
        <f>SUM(P427:P441)</f>
        <v>0</v>
      </c>
      <c r="Q426" s="240"/>
      <c r="R426" s="241">
        <f>SUM(R427:R441)</f>
        <v>0</v>
      </c>
      <c r="S426" s="240"/>
      <c r="T426" s="242">
        <f>SUM(T427:T441)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43" t="s">
        <v>84</v>
      </c>
      <c r="AT426" s="244" t="s">
        <v>74</v>
      </c>
      <c r="AU426" s="244" t="s">
        <v>82</v>
      </c>
      <c r="AY426" s="243" t="s">
        <v>190</v>
      </c>
      <c r="BK426" s="245">
        <f>SUM(BK427:BK441)</f>
        <v>0</v>
      </c>
    </row>
    <row r="427" s="2" customFormat="1" ht="16.5" customHeight="1">
      <c r="A427" s="37"/>
      <c r="B427" s="38"/>
      <c r="C427" s="248" t="s">
        <v>1103</v>
      </c>
      <c r="D427" s="248" t="s">
        <v>193</v>
      </c>
      <c r="E427" s="249" t="s">
        <v>1667</v>
      </c>
      <c r="F427" s="250" t="s">
        <v>1668</v>
      </c>
      <c r="G427" s="251" t="s">
        <v>468</v>
      </c>
      <c r="H427" s="252">
        <v>8</v>
      </c>
      <c r="I427" s="253"/>
      <c r="J427" s="254">
        <f>ROUND(I427*H427,2)</f>
        <v>0</v>
      </c>
      <c r="K427" s="255"/>
      <c r="L427" s="40"/>
      <c r="M427" s="256" t="s">
        <v>1</v>
      </c>
      <c r="N427" s="257" t="s">
        <v>40</v>
      </c>
      <c r="O427" s="90"/>
      <c r="P427" s="258">
        <f>O427*H427</f>
        <v>0</v>
      </c>
      <c r="Q427" s="258">
        <v>0</v>
      </c>
      <c r="R427" s="258">
        <f>Q427*H427</f>
        <v>0</v>
      </c>
      <c r="S427" s="258">
        <v>0</v>
      </c>
      <c r="T427" s="25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60" t="s">
        <v>233</v>
      </c>
      <c r="AT427" s="260" t="s">
        <v>193</v>
      </c>
      <c r="AU427" s="260" t="s">
        <v>84</v>
      </c>
      <c r="AY427" s="14" t="s">
        <v>190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4" t="s">
        <v>82</v>
      </c>
      <c r="BK427" s="150">
        <f>ROUND(I427*H427,2)</f>
        <v>0</v>
      </c>
      <c r="BL427" s="14" t="s">
        <v>233</v>
      </c>
      <c r="BM427" s="260" t="s">
        <v>1106</v>
      </c>
    </row>
    <row r="428" s="2" customFormat="1" ht="16.5" customHeight="1">
      <c r="A428" s="37"/>
      <c r="B428" s="38"/>
      <c r="C428" s="248" t="s">
        <v>660</v>
      </c>
      <c r="D428" s="248" t="s">
        <v>193</v>
      </c>
      <c r="E428" s="249" t="s">
        <v>1669</v>
      </c>
      <c r="F428" s="250" t="s">
        <v>1670</v>
      </c>
      <c r="G428" s="251" t="s">
        <v>468</v>
      </c>
      <c r="H428" s="252">
        <v>32</v>
      </c>
      <c r="I428" s="253"/>
      <c r="J428" s="254">
        <f>ROUND(I428*H428,2)</f>
        <v>0</v>
      </c>
      <c r="K428" s="255"/>
      <c r="L428" s="40"/>
      <c r="M428" s="256" t="s">
        <v>1</v>
      </c>
      <c r="N428" s="257" t="s">
        <v>40</v>
      </c>
      <c r="O428" s="90"/>
      <c r="P428" s="258">
        <f>O428*H428</f>
        <v>0</v>
      </c>
      <c r="Q428" s="258">
        <v>0</v>
      </c>
      <c r="R428" s="258">
        <f>Q428*H428</f>
        <v>0</v>
      </c>
      <c r="S428" s="258">
        <v>0</v>
      </c>
      <c r="T428" s="25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60" t="s">
        <v>233</v>
      </c>
      <c r="AT428" s="260" t="s">
        <v>193</v>
      </c>
      <c r="AU428" s="260" t="s">
        <v>84</v>
      </c>
      <c r="AY428" s="14" t="s">
        <v>190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4" t="s">
        <v>82</v>
      </c>
      <c r="BK428" s="150">
        <f>ROUND(I428*H428,2)</f>
        <v>0</v>
      </c>
      <c r="BL428" s="14" t="s">
        <v>233</v>
      </c>
      <c r="BM428" s="260" t="s">
        <v>1107</v>
      </c>
    </row>
    <row r="429" s="2" customFormat="1" ht="24.15" customHeight="1">
      <c r="A429" s="37"/>
      <c r="B429" s="38"/>
      <c r="C429" s="248" t="s">
        <v>1108</v>
      </c>
      <c r="D429" s="248" t="s">
        <v>193</v>
      </c>
      <c r="E429" s="249" t="s">
        <v>1671</v>
      </c>
      <c r="F429" s="250" t="s">
        <v>1672</v>
      </c>
      <c r="G429" s="251" t="s">
        <v>1673</v>
      </c>
      <c r="H429" s="252">
        <v>10.199999999999999</v>
      </c>
      <c r="I429" s="253"/>
      <c r="J429" s="254">
        <f>ROUND(I429*H429,2)</f>
        <v>0</v>
      </c>
      <c r="K429" s="255"/>
      <c r="L429" s="40"/>
      <c r="M429" s="256" t="s">
        <v>1</v>
      </c>
      <c r="N429" s="257" t="s">
        <v>40</v>
      </c>
      <c r="O429" s="90"/>
      <c r="P429" s="258">
        <f>O429*H429</f>
        <v>0</v>
      </c>
      <c r="Q429" s="258">
        <v>0</v>
      </c>
      <c r="R429" s="258">
        <f>Q429*H429</f>
        <v>0</v>
      </c>
      <c r="S429" s="258">
        <v>0</v>
      </c>
      <c r="T429" s="25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60" t="s">
        <v>233</v>
      </c>
      <c r="AT429" s="260" t="s">
        <v>193</v>
      </c>
      <c r="AU429" s="260" t="s">
        <v>84</v>
      </c>
      <c r="AY429" s="14" t="s">
        <v>190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4" t="s">
        <v>82</v>
      </c>
      <c r="BK429" s="150">
        <f>ROUND(I429*H429,2)</f>
        <v>0</v>
      </c>
      <c r="BL429" s="14" t="s">
        <v>233</v>
      </c>
      <c r="BM429" s="260" t="s">
        <v>1111</v>
      </c>
    </row>
    <row r="430" s="2" customFormat="1" ht="21.75" customHeight="1">
      <c r="A430" s="37"/>
      <c r="B430" s="38"/>
      <c r="C430" s="261" t="s">
        <v>664</v>
      </c>
      <c r="D430" s="261" t="s">
        <v>218</v>
      </c>
      <c r="E430" s="262" t="s">
        <v>1674</v>
      </c>
      <c r="F430" s="263" t="s">
        <v>1675</v>
      </c>
      <c r="G430" s="264" t="s">
        <v>229</v>
      </c>
      <c r="H430" s="265">
        <v>0.012999999999999999</v>
      </c>
      <c r="I430" s="266"/>
      <c r="J430" s="267">
        <f>ROUND(I430*H430,2)</f>
        <v>0</v>
      </c>
      <c r="K430" s="268"/>
      <c r="L430" s="269"/>
      <c r="M430" s="270" t="s">
        <v>1</v>
      </c>
      <c r="N430" s="271" t="s">
        <v>40</v>
      </c>
      <c r="O430" s="90"/>
      <c r="P430" s="258">
        <f>O430*H430</f>
        <v>0</v>
      </c>
      <c r="Q430" s="258">
        <v>0</v>
      </c>
      <c r="R430" s="258">
        <f>Q430*H430</f>
        <v>0</v>
      </c>
      <c r="S430" s="258">
        <v>0</v>
      </c>
      <c r="T430" s="25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60" t="s">
        <v>268</v>
      </c>
      <c r="AT430" s="260" t="s">
        <v>218</v>
      </c>
      <c r="AU430" s="260" t="s">
        <v>84</v>
      </c>
      <c r="AY430" s="14" t="s">
        <v>190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4" t="s">
        <v>82</v>
      </c>
      <c r="BK430" s="150">
        <f>ROUND(I430*H430,2)</f>
        <v>0</v>
      </c>
      <c r="BL430" s="14" t="s">
        <v>233</v>
      </c>
      <c r="BM430" s="260" t="s">
        <v>1114</v>
      </c>
    </row>
    <row r="431" s="2" customFormat="1" ht="24.15" customHeight="1">
      <c r="A431" s="37"/>
      <c r="B431" s="38"/>
      <c r="C431" s="248" t="s">
        <v>1115</v>
      </c>
      <c r="D431" s="248" t="s">
        <v>193</v>
      </c>
      <c r="E431" s="249" t="s">
        <v>1676</v>
      </c>
      <c r="F431" s="250" t="s">
        <v>1677</v>
      </c>
      <c r="G431" s="251" t="s">
        <v>1673</v>
      </c>
      <c r="H431" s="252">
        <v>70.75</v>
      </c>
      <c r="I431" s="253"/>
      <c r="J431" s="254">
        <f>ROUND(I431*H431,2)</f>
        <v>0</v>
      </c>
      <c r="K431" s="255"/>
      <c r="L431" s="40"/>
      <c r="M431" s="256" t="s">
        <v>1</v>
      </c>
      <c r="N431" s="257" t="s">
        <v>40</v>
      </c>
      <c r="O431" s="90"/>
      <c r="P431" s="258">
        <f>O431*H431</f>
        <v>0</v>
      </c>
      <c r="Q431" s="258">
        <v>0</v>
      </c>
      <c r="R431" s="258">
        <f>Q431*H431</f>
        <v>0</v>
      </c>
      <c r="S431" s="258">
        <v>0</v>
      </c>
      <c r="T431" s="25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60" t="s">
        <v>233</v>
      </c>
      <c r="AT431" s="260" t="s">
        <v>193</v>
      </c>
      <c r="AU431" s="260" t="s">
        <v>84</v>
      </c>
      <c r="AY431" s="14" t="s">
        <v>190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4" t="s">
        <v>82</v>
      </c>
      <c r="BK431" s="150">
        <f>ROUND(I431*H431,2)</f>
        <v>0</v>
      </c>
      <c r="BL431" s="14" t="s">
        <v>233</v>
      </c>
      <c r="BM431" s="260" t="s">
        <v>1116</v>
      </c>
    </row>
    <row r="432" s="2" customFormat="1" ht="24.15" customHeight="1">
      <c r="A432" s="37"/>
      <c r="B432" s="38"/>
      <c r="C432" s="261" t="s">
        <v>667</v>
      </c>
      <c r="D432" s="261" t="s">
        <v>218</v>
      </c>
      <c r="E432" s="262" t="s">
        <v>1678</v>
      </c>
      <c r="F432" s="263" t="s">
        <v>1679</v>
      </c>
      <c r="G432" s="264" t="s">
        <v>229</v>
      </c>
      <c r="H432" s="265">
        <v>0.040000000000000001</v>
      </c>
      <c r="I432" s="266"/>
      <c r="J432" s="267">
        <f>ROUND(I432*H432,2)</f>
        <v>0</v>
      </c>
      <c r="K432" s="268"/>
      <c r="L432" s="269"/>
      <c r="M432" s="270" t="s">
        <v>1</v>
      </c>
      <c r="N432" s="271" t="s">
        <v>40</v>
      </c>
      <c r="O432" s="90"/>
      <c r="P432" s="258">
        <f>O432*H432</f>
        <v>0</v>
      </c>
      <c r="Q432" s="258">
        <v>0</v>
      </c>
      <c r="R432" s="258">
        <f>Q432*H432</f>
        <v>0</v>
      </c>
      <c r="S432" s="258">
        <v>0</v>
      </c>
      <c r="T432" s="25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60" t="s">
        <v>268</v>
      </c>
      <c r="AT432" s="260" t="s">
        <v>218</v>
      </c>
      <c r="AU432" s="260" t="s">
        <v>84</v>
      </c>
      <c r="AY432" s="14" t="s">
        <v>190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4" t="s">
        <v>82</v>
      </c>
      <c r="BK432" s="150">
        <f>ROUND(I432*H432,2)</f>
        <v>0</v>
      </c>
      <c r="BL432" s="14" t="s">
        <v>233</v>
      </c>
      <c r="BM432" s="260" t="s">
        <v>1119</v>
      </c>
    </row>
    <row r="433" s="2" customFormat="1" ht="24.15" customHeight="1">
      <c r="A433" s="37"/>
      <c r="B433" s="38"/>
      <c r="C433" s="261" t="s">
        <v>1120</v>
      </c>
      <c r="D433" s="261" t="s">
        <v>218</v>
      </c>
      <c r="E433" s="262" t="s">
        <v>1680</v>
      </c>
      <c r="F433" s="263" t="s">
        <v>1681</v>
      </c>
      <c r="G433" s="264" t="s">
        <v>229</v>
      </c>
      <c r="H433" s="265">
        <v>0.031</v>
      </c>
      <c r="I433" s="266"/>
      <c r="J433" s="267">
        <f>ROUND(I433*H433,2)</f>
        <v>0</v>
      </c>
      <c r="K433" s="268"/>
      <c r="L433" s="269"/>
      <c r="M433" s="270" t="s">
        <v>1</v>
      </c>
      <c r="N433" s="271" t="s">
        <v>40</v>
      </c>
      <c r="O433" s="90"/>
      <c r="P433" s="258">
        <f>O433*H433</f>
        <v>0</v>
      </c>
      <c r="Q433" s="258">
        <v>0</v>
      </c>
      <c r="R433" s="258">
        <f>Q433*H433</f>
        <v>0</v>
      </c>
      <c r="S433" s="258">
        <v>0</v>
      </c>
      <c r="T433" s="25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60" t="s">
        <v>268</v>
      </c>
      <c r="AT433" s="260" t="s">
        <v>218</v>
      </c>
      <c r="AU433" s="260" t="s">
        <v>84</v>
      </c>
      <c r="AY433" s="14" t="s">
        <v>190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4" t="s">
        <v>82</v>
      </c>
      <c r="BK433" s="150">
        <f>ROUND(I433*H433,2)</f>
        <v>0</v>
      </c>
      <c r="BL433" s="14" t="s">
        <v>233</v>
      </c>
      <c r="BM433" s="260" t="s">
        <v>1121</v>
      </c>
    </row>
    <row r="434" s="2" customFormat="1" ht="24.15" customHeight="1">
      <c r="A434" s="37"/>
      <c r="B434" s="38"/>
      <c r="C434" s="248" t="s">
        <v>671</v>
      </c>
      <c r="D434" s="248" t="s">
        <v>193</v>
      </c>
      <c r="E434" s="249" t="s">
        <v>1682</v>
      </c>
      <c r="F434" s="250" t="s">
        <v>1683</v>
      </c>
      <c r="G434" s="251" t="s">
        <v>1673</v>
      </c>
      <c r="H434" s="252">
        <v>0.11</v>
      </c>
      <c r="I434" s="253"/>
      <c r="J434" s="254">
        <f>ROUND(I434*H434,2)</f>
        <v>0</v>
      </c>
      <c r="K434" s="255"/>
      <c r="L434" s="40"/>
      <c r="M434" s="256" t="s">
        <v>1</v>
      </c>
      <c r="N434" s="257" t="s">
        <v>40</v>
      </c>
      <c r="O434" s="90"/>
      <c r="P434" s="258">
        <f>O434*H434</f>
        <v>0</v>
      </c>
      <c r="Q434" s="258">
        <v>0</v>
      </c>
      <c r="R434" s="258">
        <f>Q434*H434</f>
        <v>0</v>
      </c>
      <c r="S434" s="258">
        <v>0</v>
      </c>
      <c r="T434" s="25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60" t="s">
        <v>233</v>
      </c>
      <c r="AT434" s="260" t="s">
        <v>193</v>
      </c>
      <c r="AU434" s="260" t="s">
        <v>84</v>
      </c>
      <c r="AY434" s="14" t="s">
        <v>190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4" t="s">
        <v>82</v>
      </c>
      <c r="BK434" s="150">
        <f>ROUND(I434*H434,2)</f>
        <v>0</v>
      </c>
      <c r="BL434" s="14" t="s">
        <v>233</v>
      </c>
      <c r="BM434" s="260" t="s">
        <v>1124</v>
      </c>
    </row>
    <row r="435" s="2" customFormat="1" ht="24.15" customHeight="1">
      <c r="A435" s="37"/>
      <c r="B435" s="38"/>
      <c r="C435" s="261" t="s">
        <v>1125</v>
      </c>
      <c r="D435" s="261" t="s">
        <v>218</v>
      </c>
      <c r="E435" s="262" t="s">
        <v>1684</v>
      </c>
      <c r="F435" s="263" t="s">
        <v>1685</v>
      </c>
      <c r="G435" s="264" t="s">
        <v>229</v>
      </c>
      <c r="H435" s="265">
        <v>0.13800000000000001</v>
      </c>
      <c r="I435" s="266"/>
      <c r="J435" s="267">
        <f>ROUND(I435*H435,2)</f>
        <v>0</v>
      </c>
      <c r="K435" s="268"/>
      <c r="L435" s="269"/>
      <c r="M435" s="270" t="s">
        <v>1</v>
      </c>
      <c r="N435" s="271" t="s">
        <v>40</v>
      </c>
      <c r="O435" s="90"/>
      <c r="P435" s="258">
        <f>O435*H435</f>
        <v>0</v>
      </c>
      <c r="Q435" s="258">
        <v>0</v>
      </c>
      <c r="R435" s="258">
        <f>Q435*H435</f>
        <v>0</v>
      </c>
      <c r="S435" s="258">
        <v>0</v>
      </c>
      <c r="T435" s="25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60" t="s">
        <v>268</v>
      </c>
      <c r="AT435" s="260" t="s">
        <v>218</v>
      </c>
      <c r="AU435" s="260" t="s">
        <v>84</v>
      </c>
      <c r="AY435" s="14" t="s">
        <v>190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4" t="s">
        <v>82</v>
      </c>
      <c r="BK435" s="150">
        <f>ROUND(I435*H435,2)</f>
        <v>0</v>
      </c>
      <c r="BL435" s="14" t="s">
        <v>233</v>
      </c>
      <c r="BM435" s="260" t="s">
        <v>1128</v>
      </c>
    </row>
    <row r="436" s="2" customFormat="1" ht="24.15" customHeight="1">
      <c r="A436" s="37"/>
      <c r="B436" s="38"/>
      <c r="C436" s="248" t="s">
        <v>674</v>
      </c>
      <c r="D436" s="248" t="s">
        <v>193</v>
      </c>
      <c r="E436" s="249" t="s">
        <v>1686</v>
      </c>
      <c r="F436" s="250" t="s">
        <v>1687</v>
      </c>
      <c r="G436" s="251" t="s">
        <v>196</v>
      </c>
      <c r="H436" s="252">
        <v>8</v>
      </c>
      <c r="I436" s="253"/>
      <c r="J436" s="254">
        <f>ROUND(I436*H436,2)</f>
        <v>0</v>
      </c>
      <c r="K436" s="255"/>
      <c r="L436" s="40"/>
      <c r="M436" s="256" t="s">
        <v>1</v>
      </c>
      <c r="N436" s="257" t="s">
        <v>40</v>
      </c>
      <c r="O436" s="90"/>
      <c r="P436" s="258">
        <f>O436*H436</f>
        <v>0</v>
      </c>
      <c r="Q436" s="258">
        <v>0</v>
      </c>
      <c r="R436" s="258">
        <f>Q436*H436</f>
        <v>0</v>
      </c>
      <c r="S436" s="258">
        <v>0</v>
      </c>
      <c r="T436" s="25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60" t="s">
        <v>233</v>
      </c>
      <c r="AT436" s="260" t="s">
        <v>193</v>
      </c>
      <c r="AU436" s="260" t="s">
        <v>84</v>
      </c>
      <c r="AY436" s="14" t="s">
        <v>190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4" t="s">
        <v>82</v>
      </c>
      <c r="BK436" s="150">
        <f>ROUND(I436*H436,2)</f>
        <v>0</v>
      </c>
      <c r="BL436" s="14" t="s">
        <v>233</v>
      </c>
      <c r="BM436" s="260" t="s">
        <v>1132</v>
      </c>
    </row>
    <row r="437" s="2" customFormat="1" ht="21.75" customHeight="1">
      <c r="A437" s="37"/>
      <c r="B437" s="38"/>
      <c r="C437" s="248" t="s">
        <v>1133</v>
      </c>
      <c r="D437" s="248" t="s">
        <v>193</v>
      </c>
      <c r="E437" s="249" t="s">
        <v>1688</v>
      </c>
      <c r="F437" s="250" t="s">
        <v>1689</v>
      </c>
      <c r="G437" s="251" t="s">
        <v>196</v>
      </c>
      <c r="H437" s="252">
        <v>8</v>
      </c>
      <c r="I437" s="253"/>
      <c r="J437" s="254">
        <f>ROUND(I437*H437,2)</f>
        <v>0</v>
      </c>
      <c r="K437" s="255"/>
      <c r="L437" s="40"/>
      <c r="M437" s="256" t="s">
        <v>1</v>
      </c>
      <c r="N437" s="257" t="s">
        <v>40</v>
      </c>
      <c r="O437" s="90"/>
      <c r="P437" s="258">
        <f>O437*H437</f>
        <v>0</v>
      </c>
      <c r="Q437" s="258">
        <v>0</v>
      </c>
      <c r="R437" s="258">
        <f>Q437*H437</f>
        <v>0</v>
      </c>
      <c r="S437" s="258">
        <v>0</v>
      </c>
      <c r="T437" s="25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60" t="s">
        <v>233</v>
      </c>
      <c r="AT437" s="260" t="s">
        <v>193</v>
      </c>
      <c r="AU437" s="260" t="s">
        <v>84</v>
      </c>
      <c r="AY437" s="14" t="s">
        <v>190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4" t="s">
        <v>82</v>
      </c>
      <c r="BK437" s="150">
        <f>ROUND(I437*H437,2)</f>
        <v>0</v>
      </c>
      <c r="BL437" s="14" t="s">
        <v>233</v>
      </c>
      <c r="BM437" s="260" t="s">
        <v>1136</v>
      </c>
    </row>
    <row r="438" s="2" customFormat="1" ht="24.15" customHeight="1">
      <c r="A438" s="37"/>
      <c r="B438" s="38"/>
      <c r="C438" s="248" t="s">
        <v>678</v>
      </c>
      <c r="D438" s="248" t="s">
        <v>193</v>
      </c>
      <c r="E438" s="249" t="s">
        <v>1690</v>
      </c>
      <c r="F438" s="250" t="s">
        <v>1691</v>
      </c>
      <c r="G438" s="251" t="s">
        <v>1673</v>
      </c>
      <c r="H438" s="252">
        <v>222</v>
      </c>
      <c r="I438" s="253"/>
      <c r="J438" s="254">
        <f>ROUND(I438*H438,2)</f>
        <v>0</v>
      </c>
      <c r="K438" s="255"/>
      <c r="L438" s="40"/>
      <c r="M438" s="256" t="s">
        <v>1</v>
      </c>
      <c r="N438" s="257" t="s">
        <v>40</v>
      </c>
      <c r="O438" s="90"/>
      <c r="P438" s="258">
        <f>O438*H438</f>
        <v>0</v>
      </c>
      <c r="Q438" s="258">
        <v>0</v>
      </c>
      <c r="R438" s="258">
        <f>Q438*H438</f>
        <v>0</v>
      </c>
      <c r="S438" s="258">
        <v>0</v>
      </c>
      <c r="T438" s="25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60" t="s">
        <v>233</v>
      </c>
      <c r="AT438" s="260" t="s">
        <v>193</v>
      </c>
      <c r="AU438" s="260" t="s">
        <v>84</v>
      </c>
      <c r="AY438" s="14" t="s">
        <v>190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4" t="s">
        <v>82</v>
      </c>
      <c r="BK438" s="150">
        <f>ROUND(I438*H438,2)</f>
        <v>0</v>
      </c>
      <c r="BL438" s="14" t="s">
        <v>233</v>
      </c>
      <c r="BM438" s="260" t="s">
        <v>1139</v>
      </c>
    </row>
    <row r="439" s="2" customFormat="1" ht="16.5" customHeight="1">
      <c r="A439" s="37"/>
      <c r="B439" s="38"/>
      <c r="C439" s="248" t="s">
        <v>1140</v>
      </c>
      <c r="D439" s="248" t="s">
        <v>193</v>
      </c>
      <c r="E439" s="249" t="s">
        <v>1692</v>
      </c>
      <c r="F439" s="250" t="s">
        <v>1693</v>
      </c>
      <c r="G439" s="251" t="s">
        <v>360</v>
      </c>
      <c r="H439" s="252">
        <v>1</v>
      </c>
      <c r="I439" s="253"/>
      <c r="J439" s="254">
        <f>ROUND(I439*H439,2)</f>
        <v>0</v>
      </c>
      <c r="K439" s="255"/>
      <c r="L439" s="40"/>
      <c r="M439" s="256" t="s">
        <v>1</v>
      </c>
      <c r="N439" s="257" t="s">
        <v>40</v>
      </c>
      <c r="O439" s="90"/>
      <c r="P439" s="258">
        <f>O439*H439</f>
        <v>0</v>
      </c>
      <c r="Q439" s="258">
        <v>0</v>
      </c>
      <c r="R439" s="258">
        <f>Q439*H439</f>
        <v>0</v>
      </c>
      <c r="S439" s="258">
        <v>0</v>
      </c>
      <c r="T439" s="25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60" t="s">
        <v>233</v>
      </c>
      <c r="AT439" s="260" t="s">
        <v>193</v>
      </c>
      <c r="AU439" s="260" t="s">
        <v>84</v>
      </c>
      <c r="AY439" s="14" t="s">
        <v>190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4" t="s">
        <v>82</v>
      </c>
      <c r="BK439" s="150">
        <f>ROUND(I439*H439,2)</f>
        <v>0</v>
      </c>
      <c r="BL439" s="14" t="s">
        <v>233</v>
      </c>
      <c r="BM439" s="260" t="s">
        <v>1143</v>
      </c>
    </row>
    <row r="440" s="2" customFormat="1" ht="24.15" customHeight="1">
      <c r="A440" s="37"/>
      <c r="B440" s="38"/>
      <c r="C440" s="248" t="s">
        <v>681</v>
      </c>
      <c r="D440" s="248" t="s">
        <v>193</v>
      </c>
      <c r="E440" s="249" t="s">
        <v>1694</v>
      </c>
      <c r="F440" s="250" t="s">
        <v>1695</v>
      </c>
      <c r="G440" s="251" t="s">
        <v>309</v>
      </c>
      <c r="H440" s="272"/>
      <c r="I440" s="253"/>
      <c r="J440" s="254">
        <f>ROUND(I440*H440,2)</f>
        <v>0</v>
      </c>
      <c r="K440" s="255"/>
      <c r="L440" s="40"/>
      <c r="M440" s="256" t="s">
        <v>1</v>
      </c>
      <c r="N440" s="257" t="s">
        <v>40</v>
      </c>
      <c r="O440" s="90"/>
      <c r="P440" s="258">
        <f>O440*H440</f>
        <v>0</v>
      </c>
      <c r="Q440" s="258">
        <v>0</v>
      </c>
      <c r="R440" s="258">
        <f>Q440*H440</f>
        <v>0</v>
      </c>
      <c r="S440" s="258">
        <v>0</v>
      </c>
      <c r="T440" s="25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60" t="s">
        <v>233</v>
      </c>
      <c r="AT440" s="260" t="s">
        <v>193</v>
      </c>
      <c r="AU440" s="260" t="s">
        <v>84</v>
      </c>
      <c r="AY440" s="14" t="s">
        <v>190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4" t="s">
        <v>82</v>
      </c>
      <c r="BK440" s="150">
        <f>ROUND(I440*H440,2)</f>
        <v>0</v>
      </c>
      <c r="BL440" s="14" t="s">
        <v>233</v>
      </c>
      <c r="BM440" s="260" t="s">
        <v>1146</v>
      </c>
    </row>
    <row r="441" s="2" customFormat="1" ht="24.15" customHeight="1">
      <c r="A441" s="37"/>
      <c r="B441" s="38"/>
      <c r="C441" s="248" t="s">
        <v>1147</v>
      </c>
      <c r="D441" s="248" t="s">
        <v>193</v>
      </c>
      <c r="E441" s="249" t="s">
        <v>1696</v>
      </c>
      <c r="F441" s="250" t="s">
        <v>1697</v>
      </c>
      <c r="G441" s="251" t="s">
        <v>309</v>
      </c>
      <c r="H441" s="272"/>
      <c r="I441" s="253"/>
      <c r="J441" s="254">
        <f>ROUND(I441*H441,2)</f>
        <v>0</v>
      </c>
      <c r="K441" s="255"/>
      <c r="L441" s="40"/>
      <c r="M441" s="256" t="s">
        <v>1</v>
      </c>
      <c r="N441" s="257" t="s">
        <v>40</v>
      </c>
      <c r="O441" s="90"/>
      <c r="P441" s="258">
        <f>O441*H441</f>
        <v>0</v>
      </c>
      <c r="Q441" s="258">
        <v>0</v>
      </c>
      <c r="R441" s="258">
        <f>Q441*H441</f>
        <v>0</v>
      </c>
      <c r="S441" s="258">
        <v>0</v>
      </c>
      <c r="T441" s="25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60" t="s">
        <v>233</v>
      </c>
      <c r="AT441" s="260" t="s">
        <v>193</v>
      </c>
      <c r="AU441" s="260" t="s">
        <v>84</v>
      </c>
      <c r="AY441" s="14" t="s">
        <v>190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4" t="s">
        <v>82</v>
      </c>
      <c r="BK441" s="150">
        <f>ROUND(I441*H441,2)</f>
        <v>0</v>
      </c>
      <c r="BL441" s="14" t="s">
        <v>233</v>
      </c>
      <c r="BM441" s="260" t="s">
        <v>1150</v>
      </c>
    </row>
    <row r="442" s="12" customFormat="1" ht="22.8" customHeight="1">
      <c r="A442" s="12"/>
      <c r="B442" s="232"/>
      <c r="C442" s="233"/>
      <c r="D442" s="234" t="s">
        <v>74</v>
      </c>
      <c r="E442" s="246" t="s">
        <v>1021</v>
      </c>
      <c r="F442" s="246" t="s">
        <v>1022</v>
      </c>
      <c r="G442" s="233"/>
      <c r="H442" s="233"/>
      <c r="I442" s="236"/>
      <c r="J442" s="247">
        <f>BK442</f>
        <v>0</v>
      </c>
      <c r="K442" s="233"/>
      <c r="L442" s="238"/>
      <c r="M442" s="239"/>
      <c r="N442" s="240"/>
      <c r="O442" s="240"/>
      <c r="P442" s="241">
        <f>SUM(P443:P451)</f>
        <v>0</v>
      </c>
      <c r="Q442" s="240"/>
      <c r="R442" s="241">
        <f>SUM(R443:R451)</f>
        <v>0</v>
      </c>
      <c r="S442" s="240"/>
      <c r="T442" s="242">
        <f>SUM(T443:T451)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43" t="s">
        <v>84</v>
      </c>
      <c r="AT442" s="244" t="s">
        <v>74</v>
      </c>
      <c r="AU442" s="244" t="s">
        <v>82</v>
      </c>
      <c r="AY442" s="243" t="s">
        <v>190</v>
      </c>
      <c r="BK442" s="245">
        <f>SUM(BK443:BK451)</f>
        <v>0</v>
      </c>
    </row>
    <row r="443" s="2" customFormat="1" ht="16.5" customHeight="1">
      <c r="A443" s="37"/>
      <c r="B443" s="38"/>
      <c r="C443" s="248" t="s">
        <v>685</v>
      </c>
      <c r="D443" s="248" t="s">
        <v>193</v>
      </c>
      <c r="E443" s="249" t="s">
        <v>1023</v>
      </c>
      <c r="F443" s="250" t="s">
        <v>1024</v>
      </c>
      <c r="G443" s="251" t="s">
        <v>202</v>
      </c>
      <c r="H443" s="252">
        <v>3</v>
      </c>
      <c r="I443" s="253"/>
      <c r="J443" s="254">
        <f>ROUND(I443*H443,2)</f>
        <v>0</v>
      </c>
      <c r="K443" s="255"/>
      <c r="L443" s="40"/>
      <c r="M443" s="256" t="s">
        <v>1</v>
      </c>
      <c r="N443" s="257" t="s">
        <v>40</v>
      </c>
      <c r="O443" s="90"/>
      <c r="P443" s="258">
        <f>O443*H443</f>
        <v>0</v>
      </c>
      <c r="Q443" s="258">
        <v>0</v>
      </c>
      <c r="R443" s="258">
        <f>Q443*H443</f>
        <v>0</v>
      </c>
      <c r="S443" s="258">
        <v>0</v>
      </c>
      <c r="T443" s="25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60" t="s">
        <v>233</v>
      </c>
      <c r="AT443" s="260" t="s">
        <v>193</v>
      </c>
      <c r="AU443" s="260" t="s">
        <v>84</v>
      </c>
      <c r="AY443" s="14" t="s">
        <v>190</v>
      </c>
      <c r="BE443" s="150">
        <f>IF(N443="základní",J443,0)</f>
        <v>0</v>
      </c>
      <c r="BF443" s="150">
        <f>IF(N443="snížená",J443,0)</f>
        <v>0</v>
      </c>
      <c r="BG443" s="150">
        <f>IF(N443="zákl. přenesená",J443,0)</f>
        <v>0</v>
      </c>
      <c r="BH443" s="150">
        <f>IF(N443="sníž. přenesená",J443,0)</f>
        <v>0</v>
      </c>
      <c r="BI443" s="150">
        <f>IF(N443="nulová",J443,0)</f>
        <v>0</v>
      </c>
      <c r="BJ443" s="14" t="s">
        <v>82</v>
      </c>
      <c r="BK443" s="150">
        <f>ROUND(I443*H443,2)</f>
        <v>0</v>
      </c>
      <c r="BL443" s="14" t="s">
        <v>233</v>
      </c>
      <c r="BM443" s="260" t="s">
        <v>1153</v>
      </c>
    </row>
    <row r="444" s="2" customFormat="1" ht="16.5" customHeight="1">
      <c r="A444" s="37"/>
      <c r="B444" s="38"/>
      <c r="C444" s="248" t="s">
        <v>1154</v>
      </c>
      <c r="D444" s="248" t="s">
        <v>193</v>
      </c>
      <c r="E444" s="249" t="s">
        <v>1027</v>
      </c>
      <c r="F444" s="250" t="s">
        <v>1028</v>
      </c>
      <c r="G444" s="251" t="s">
        <v>202</v>
      </c>
      <c r="H444" s="252">
        <v>3</v>
      </c>
      <c r="I444" s="253"/>
      <c r="J444" s="254">
        <f>ROUND(I444*H444,2)</f>
        <v>0</v>
      </c>
      <c r="K444" s="255"/>
      <c r="L444" s="40"/>
      <c r="M444" s="256" t="s">
        <v>1</v>
      </c>
      <c r="N444" s="257" t="s">
        <v>40</v>
      </c>
      <c r="O444" s="90"/>
      <c r="P444" s="258">
        <f>O444*H444</f>
        <v>0</v>
      </c>
      <c r="Q444" s="258">
        <v>0</v>
      </c>
      <c r="R444" s="258">
        <f>Q444*H444</f>
        <v>0</v>
      </c>
      <c r="S444" s="258">
        <v>0</v>
      </c>
      <c r="T444" s="25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60" t="s">
        <v>233</v>
      </c>
      <c r="AT444" s="260" t="s">
        <v>193</v>
      </c>
      <c r="AU444" s="260" t="s">
        <v>84</v>
      </c>
      <c r="AY444" s="14" t="s">
        <v>190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4" t="s">
        <v>82</v>
      </c>
      <c r="BK444" s="150">
        <f>ROUND(I444*H444,2)</f>
        <v>0</v>
      </c>
      <c r="BL444" s="14" t="s">
        <v>233</v>
      </c>
      <c r="BM444" s="260" t="s">
        <v>1157</v>
      </c>
    </row>
    <row r="445" s="2" customFormat="1" ht="21.75" customHeight="1">
      <c r="A445" s="37"/>
      <c r="B445" s="38"/>
      <c r="C445" s="248" t="s">
        <v>690</v>
      </c>
      <c r="D445" s="248" t="s">
        <v>193</v>
      </c>
      <c r="E445" s="249" t="s">
        <v>1030</v>
      </c>
      <c r="F445" s="250" t="s">
        <v>1031</v>
      </c>
      <c r="G445" s="251" t="s">
        <v>202</v>
      </c>
      <c r="H445" s="252">
        <v>3</v>
      </c>
      <c r="I445" s="253"/>
      <c r="J445" s="254">
        <f>ROUND(I445*H445,2)</f>
        <v>0</v>
      </c>
      <c r="K445" s="255"/>
      <c r="L445" s="40"/>
      <c r="M445" s="256" t="s">
        <v>1</v>
      </c>
      <c r="N445" s="257" t="s">
        <v>40</v>
      </c>
      <c r="O445" s="90"/>
      <c r="P445" s="258">
        <f>O445*H445</f>
        <v>0</v>
      </c>
      <c r="Q445" s="258">
        <v>0</v>
      </c>
      <c r="R445" s="258">
        <f>Q445*H445</f>
        <v>0</v>
      </c>
      <c r="S445" s="258">
        <v>0</v>
      </c>
      <c r="T445" s="25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60" t="s">
        <v>233</v>
      </c>
      <c r="AT445" s="260" t="s">
        <v>193</v>
      </c>
      <c r="AU445" s="260" t="s">
        <v>84</v>
      </c>
      <c r="AY445" s="14" t="s">
        <v>190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4" t="s">
        <v>82</v>
      </c>
      <c r="BK445" s="150">
        <f>ROUND(I445*H445,2)</f>
        <v>0</v>
      </c>
      <c r="BL445" s="14" t="s">
        <v>233</v>
      </c>
      <c r="BM445" s="260" t="s">
        <v>1160</v>
      </c>
    </row>
    <row r="446" s="2" customFormat="1" ht="24.15" customHeight="1">
      <c r="A446" s="37"/>
      <c r="B446" s="38"/>
      <c r="C446" s="248" t="s">
        <v>1163</v>
      </c>
      <c r="D446" s="248" t="s">
        <v>193</v>
      </c>
      <c r="E446" s="249" t="s">
        <v>1698</v>
      </c>
      <c r="F446" s="250" t="s">
        <v>1699</v>
      </c>
      <c r="G446" s="251" t="s">
        <v>202</v>
      </c>
      <c r="H446" s="252">
        <v>3</v>
      </c>
      <c r="I446" s="253"/>
      <c r="J446" s="254">
        <f>ROUND(I446*H446,2)</f>
        <v>0</v>
      </c>
      <c r="K446" s="255"/>
      <c r="L446" s="40"/>
      <c r="M446" s="256" t="s">
        <v>1</v>
      </c>
      <c r="N446" s="257" t="s">
        <v>40</v>
      </c>
      <c r="O446" s="90"/>
      <c r="P446" s="258">
        <f>O446*H446</f>
        <v>0</v>
      </c>
      <c r="Q446" s="258">
        <v>0</v>
      </c>
      <c r="R446" s="258">
        <f>Q446*H446</f>
        <v>0</v>
      </c>
      <c r="S446" s="258">
        <v>0</v>
      </c>
      <c r="T446" s="259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60" t="s">
        <v>233</v>
      </c>
      <c r="AT446" s="260" t="s">
        <v>193</v>
      </c>
      <c r="AU446" s="260" t="s">
        <v>84</v>
      </c>
      <c r="AY446" s="14" t="s">
        <v>190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4" t="s">
        <v>82</v>
      </c>
      <c r="BK446" s="150">
        <f>ROUND(I446*H446,2)</f>
        <v>0</v>
      </c>
      <c r="BL446" s="14" t="s">
        <v>233</v>
      </c>
      <c r="BM446" s="260" t="s">
        <v>1166</v>
      </c>
    </row>
    <row r="447" s="2" customFormat="1" ht="24.15" customHeight="1">
      <c r="A447" s="37"/>
      <c r="B447" s="38"/>
      <c r="C447" s="261" t="s">
        <v>694</v>
      </c>
      <c r="D447" s="261" t="s">
        <v>218</v>
      </c>
      <c r="E447" s="262" t="s">
        <v>1700</v>
      </c>
      <c r="F447" s="263" t="s">
        <v>1701</v>
      </c>
      <c r="G447" s="264" t="s">
        <v>202</v>
      </c>
      <c r="H447" s="265">
        <v>3</v>
      </c>
      <c r="I447" s="266"/>
      <c r="J447" s="267">
        <f>ROUND(I447*H447,2)</f>
        <v>0</v>
      </c>
      <c r="K447" s="268"/>
      <c r="L447" s="269"/>
      <c r="M447" s="270" t="s">
        <v>1</v>
      </c>
      <c r="N447" s="271" t="s">
        <v>40</v>
      </c>
      <c r="O447" s="90"/>
      <c r="P447" s="258">
        <f>O447*H447</f>
        <v>0</v>
      </c>
      <c r="Q447" s="258">
        <v>0</v>
      </c>
      <c r="R447" s="258">
        <f>Q447*H447</f>
        <v>0</v>
      </c>
      <c r="S447" s="258">
        <v>0</v>
      </c>
      <c r="T447" s="25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60" t="s">
        <v>268</v>
      </c>
      <c r="AT447" s="260" t="s">
        <v>218</v>
      </c>
      <c r="AU447" s="260" t="s">
        <v>84</v>
      </c>
      <c r="AY447" s="14" t="s">
        <v>190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4" t="s">
        <v>82</v>
      </c>
      <c r="BK447" s="150">
        <f>ROUND(I447*H447,2)</f>
        <v>0</v>
      </c>
      <c r="BL447" s="14" t="s">
        <v>233</v>
      </c>
      <c r="BM447" s="260" t="s">
        <v>1169</v>
      </c>
    </row>
    <row r="448" s="2" customFormat="1" ht="24.15" customHeight="1">
      <c r="A448" s="37"/>
      <c r="B448" s="38"/>
      <c r="C448" s="248" t="s">
        <v>1170</v>
      </c>
      <c r="D448" s="248" t="s">
        <v>193</v>
      </c>
      <c r="E448" s="249" t="s">
        <v>1034</v>
      </c>
      <c r="F448" s="250" t="s">
        <v>1035</v>
      </c>
      <c r="G448" s="251" t="s">
        <v>202</v>
      </c>
      <c r="H448" s="252">
        <v>3</v>
      </c>
      <c r="I448" s="253"/>
      <c r="J448" s="254">
        <f>ROUND(I448*H448,2)</f>
        <v>0</v>
      </c>
      <c r="K448" s="255"/>
      <c r="L448" s="40"/>
      <c r="M448" s="256" t="s">
        <v>1</v>
      </c>
      <c r="N448" s="257" t="s">
        <v>40</v>
      </c>
      <c r="O448" s="90"/>
      <c r="P448" s="258">
        <f>O448*H448</f>
        <v>0</v>
      </c>
      <c r="Q448" s="258">
        <v>0</v>
      </c>
      <c r="R448" s="258">
        <f>Q448*H448</f>
        <v>0</v>
      </c>
      <c r="S448" s="258">
        <v>0</v>
      </c>
      <c r="T448" s="25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60" t="s">
        <v>233</v>
      </c>
      <c r="AT448" s="260" t="s">
        <v>193</v>
      </c>
      <c r="AU448" s="260" t="s">
        <v>84</v>
      </c>
      <c r="AY448" s="14" t="s">
        <v>190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4" t="s">
        <v>82</v>
      </c>
      <c r="BK448" s="150">
        <f>ROUND(I448*H448,2)</f>
        <v>0</v>
      </c>
      <c r="BL448" s="14" t="s">
        <v>233</v>
      </c>
      <c r="BM448" s="260" t="s">
        <v>1173</v>
      </c>
    </row>
    <row r="449" s="2" customFormat="1" ht="24.15" customHeight="1">
      <c r="A449" s="37"/>
      <c r="B449" s="38"/>
      <c r="C449" s="248" t="s">
        <v>697</v>
      </c>
      <c r="D449" s="248" t="s">
        <v>193</v>
      </c>
      <c r="E449" s="249" t="s">
        <v>1037</v>
      </c>
      <c r="F449" s="250" t="s">
        <v>1038</v>
      </c>
      <c r="G449" s="251" t="s">
        <v>202</v>
      </c>
      <c r="H449" s="252">
        <v>3</v>
      </c>
      <c r="I449" s="253"/>
      <c r="J449" s="254">
        <f>ROUND(I449*H449,2)</f>
        <v>0</v>
      </c>
      <c r="K449" s="255"/>
      <c r="L449" s="40"/>
      <c r="M449" s="256" t="s">
        <v>1</v>
      </c>
      <c r="N449" s="257" t="s">
        <v>40</v>
      </c>
      <c r="O449" s="90"/>
      <c r="P449" s="258">
        <f>O449*H449</f>
        <v>0</v>
      </c>
      <c r="Q449" s="258">
        <v>0</v>
      </c>
      <c r="R449" s="258">
        <f>Q449*H449</f>
        <v>0</v>
      </c>
      <c r="S449" s="258">
        <v>0</v>
      </c>
      <c r="T449" s="25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60" t="s">
        <v>233</v>
      </c>
      <c r="AT449" s="260" t="s">
        <v>193</v>
      </c>
      <c r="AU449" s="260" t="s">
        <v>84</v>
      </c>
      <c r="AY449" s="14" t="s">
        <v>190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4" t="s">
        <v>82</v>
      </c>
      <c r="BK449" s="150">
        <f>ROUND(I449*H449,2)</f>
        <v>0</v>
      </c>
      <c r="BL449" s="14" t="s">
        <v>233</v>
      </c>
      <c r="BM449" s="260" t="s">
        <v>1177</v>
      </c>
    </row>
    <row r="450" s="2" customFormat="1" ht="24.15" customHeight="1">
      <c r="A450" s="37"/>
      <c r="B450" s="38"/>
      <c r="C450" s="248" t="s">
        <v>1178</v>
      </c>
      <c r="D450" s="248" t="s">
        <v>193</v>
      </c>
      <c r="E450" s="249" t="s">
        <v>1702</v>
      </c>
      <c r="F450" s="250" t="s">
        <v>1703</v>
      </c>
      <c r="G450" s="251" t="s">
        <v>309</v>
      </c>
      <c r="H450" s="272"/>
      <c r="I450" s="253"/>
      <c r="J450" s="254">
        <f>ROUND(I450*H450,2)</f>
        <v>0</v>
      </c>
      <c r="K450" s="255"/>
      <c r="L450" s="40"/>
      <c r="M450" s="256" t="s">
        <v>1</v>
      </c>
      <c r="N450" s="257" t="s">
        <v>40</v>
      </c>
      <c r="O450" s="90"/>
      <c r="P450" s="258">
        <f>O450*H450</f>
        <v>0</v>
      </c>
      <c r="Q450" s="258">
        <v>0</v>
      </c>
      <c r="R450" s="258">
        <f>Q450*H450</f>
        <v>0</v>
      </c>
      <c r="S450" s="258">
        <v>0</v>
      </c>
      <c r="T450" s="25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60" t="s">
        <v>233</v>
      </c>
      <c r="AT450" s="260" t="s">
        <v>193</v>
      </c>
      <c r="AU450" s="260" t="s">
        <v>84</v>
      </c>
      <c r="AY450" s="14" t="s">
        <v>190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4" t="s">
        <v>82</v>
      </c>
      <c r="BK450" s="150">
        <f>ROUND(I450*H450,2)</f>
        <v>0</v>
      </c>
      <c r="BL450" s="14" t="s">
        <v>233</v>
      </c>
      <c r="BM450" s="260" t="s">
        <v>1181</v>
      </c>
    </row>
    <row r="451" s="2" customFormat="1" ht="24.15" customHeight="1">
      <c r="A451" s="37"/>
      <c r="B451" s="38"/>
      <c r="C451" s="248" t="s">
        <v>701</v>
      </c>
      <c r="D451" s="248" t="s">
        <v>193</v>
      </c>
      <c r="E451" s="249" t="s">
        <v>1704</v>
      </c>
      <c r="F451" s="250" t="s">
        <v>1705</v>
      </c>
      <c r="G451" s="251" t="s">
        <v>309</v>
      </c>
      <c r="H451" s="272"/>
      <c r="I451" s="253"/>
      <c r="J451" s="254">
        <f>ROUND(I451*H451,2)</f>
        <v>0</v>
      </c>
      <c r="K451" s="255"/>
      <c r="L451" s="40"/>
      <c r="M451" s="256" t="s">
        <v>1</v>
      </c>
      <c r="N451" s="257" t="s">
        <v>40</v>
      </c>
      <c r="O451" s="90"/>
      <c r="P451" s="258">
        <f>O451*H451</f>
        <v>0</v>
      </c>
      <c r="Q451" s="258">
        <v>0</v>
      </c>
      <c r="R451" s="258">
        <f>Q451*H451</f>
        <v>0</v>
      </c>
      <c r="S451" s="258">
        <v>0</v>
      </c>
      <c r="T451" s="25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60" t="s">
        <v>233</v>
      </c>
      <c r="AT451" s="260" t="s">
        <v>193</v>
      </c>
      <c r="AU451" s="260" t="s">
        <v>84</v>
      </c>
      <c r="AY451" s="14" t="s">
        <v>190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4" t="s">
        <v>82</v>
      </c>
      <c r="BK451" s="150">
        <f>ROUND(I451*H451,2)</f>
        <v>0</v>
      </c>
      <c r="BL451" s="14" t="s">
        <v>233</v>
      </c>
      <c r="BM451" s="260" t="s">
        <v>1184</v>
      </c>
    </row>
    <row r="452" s="12" customFormat="1" ht="22.8" customHeight="1">
      <c r="A452" s="12"/>
      <c r="B452" s="232"/>
      <c r="C452" s="233"/>
      <c r="D452" s="234" t="s">
        <v>74</v>
      </c>
      <c r="E452" s="246" t="s">
        <v>1040</v>
      </c>
      <c r="F452" s="246" t="s">
        <v>1041</v>
      </c>
      <c r="G452" s="233"/>
      <c r="H452" s="233"/>
      <c r="I452" s="236"/>
      <c r="J452" s="247">
        <f>BK452</f>
        <v>0</v>
      </c>
      <c r="K452" s="233"/>
      <c r="L452" s="238"/>
      <c r="M452" s="239"/>
      <c r="N452" s="240"/>
      <c r="O452" s="240"/>
      <c r="P452" s="241">
        <f>SUM(P453:P460)</f>
        <v>0</v>
      </c>
      <c r="Q452" s="240"/>
      <c r="R452" s="241">
        <f>SUM(R453:R460)</f>
        <v>0</v>
      </c>
      <c r="S452" s="240"/>
      <c r="T452" s="242">
        <f>SUM(T453:T460)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43" t="s">
        <v>84</v>
      </c>
      <c r="AT452" s="244" t="s">
        <v>74</v>
      </c>
      <c r="AU452" s="244" t="s">
        <v>82</v>
      </c>
      <c r="AY452" s="243" t="s">
        <v>190</v>
      </c>
      <c r="BK452" s="245">
        <f>SUM(BK453:BK460)</f>
        <v>0</v>
      </c>
    </row>
    <row r="453" s="2" customFormat="1" ht="24.15" customHeight="1">
      <c r="A453" s="37"/>
      <c r="B453" s="38"/>
      <c r="C453" s="248" t="s">
        <v>1185</v>
      </c>
      <c r="D453" s="248" t="s">
        <v>193</v>
      </c>
      <c r="E453" s="249" t="s">
        <v>1043</v>
      </c>
      <c r="F453" s="250" t="s">
        <v>1044</v>
      </c>
      <c r="G453" s="251" t="s">
        <v>267</v>
      </c>
      <c r="H453" s="252">
        <v>45</v>
      </c>
      <c r="I453" s="253"/>
      <c r="J453" s="254">
        <f>ROUND(I453*H453,2)</f>
        <v>0</v>
      </c>
      <c r="K453" s="255"/>
      <c r="L453" s="40"/>
      <c r="M453" s="256" t="s">
        <v>1</v>
      </c>
      <c r="N453" s="257" t="s">
        <v>40</v>
      </c>
      <c r="O453" s="90"/>
      <c r="P453" s="258">
        <f>O453*H453</f>
        <v>0</v>
      </c>
      <c r="Q453" s="258">
        <v>0</v>
      </c>
      <c r="R453" s="258">
        <f>Q453*H453</f>
        <v>0</v>
      </c>
      <c r="S453" s="258">
        <v>0</v>
      </c>
      <c r="T453" s="25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60" t="s">
        <v>233</v>
      </c>
      <c r="AT453" s="260" t="s">
        <v>193</v>
      </c>
      <c r="AU453" s="260" t="s">
        <v>84</v>
      </c>
      <c r="AY453" s="14" t="s">
        <v>190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4" t="s">
        <v>82</v>
      </c>
      <c r="BK453" s="150">
        <f>ROUND(I453*H453,2)</f>
        <v>0</v>
      </c>
      <c r="BL453" s="14" t="s">
        <v>233</v>
      </c>
      <c r="BM453" s="260" t="s">
        <v>1188</v>
      </c>
    </row>
    <row r="454" s="2" customFormat="1" ht="24.15" customHeight="1">
      <c r="A454" s="37"/>
      <c r="B454" s="38"/>
      <c r="C454" s="248" t="s">
        <v>704</v>
      </c>
      <c r="D454" s="248" t="s">
        <v>193</v>
      </c>
      <c r="E454" s="249" t="s">
        <v>1046</v>
      </c>
      <c r="F454" s="250" t="s">
        <v>1047</v>
      </c>
      <c r="G454" s="251" t="s">
        <v>267</v>
      </c>
      <c r="H454" s="252">
        <v>10</v>
      </c>
      <c r="I454" s="253"/>
      <c r="J454" s="254">
        <f>ROUND(I454*H454,2)</f>
        <v>0</v>
      </c>
      <c r="K454" s="255"/>
      <c r="L454" s="40"/>
      <c r="M454" s="256" t="s">
        <v>1</v>
      </c>
      <c r="N454" s="257" t="s">
        <v>40</v>
      </c>
      <c r="O454" s="90"/>
      <c r="P454" s="258">
        <f>O454*H454</f>
        <v>0</v>
      </c>
      <c r="Q454" s="258">
        <v>0</v>
      </c>
      <c r="R454" s="258">
        <f>Q454*H454</f>
        <v>0</v>
      </c>
      <c r="S454" s="258">
        <v>0</v>
      </c>
      <c r="T454" s="259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60" t="s">
        <v>233</v>
      </c>
      <c r="AT454" s="260" t="s">
        <v>193</v>
      </c>
      <c r="AU454" s="260" t="s">
        <v>84</v>
      </c>
      <c r="AY454" s="14" t="s">
        <v>190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4" t="s">
        <v>82</v>
      </c>
      <c r="BK454" s="150">
        <f>ROUND(I454*H454,2)</f>
        <v>0</v>
      </c>
      <c r="BL454" s="14" t="s">
        <v>233</v>
      </c>
      <c r="BM454" s="260" t="s">
        <v>1191</v>
      </c>
    </row>
    <row r="455" s="2" customFormat="1" ht="24.15" customHeight="1">
      <c r="A455" s="37"/>
      <c r="B455" s="38"/>
      <c r="C455" s="248" t="s">
        <v>1192</v>
      </c>
      <c r="D455" s="248" t="s">
        <v>193</v>
      </c>
      <c r="E455" s="249" t="s">
        <v>1050</v>
      </c>
      <c r="F455" s="250" t="s">
        <v>1051</v>
      </c>
      <c r="G455" s="251" t="s">
        <v>267</v>
      </c>
      <c r="H455" s="252">
        <v>45</v>
      </c>
      <c r="I455" s="253"/>
      <c r="J455" s="254">
        <f>ROUND(I455*H455,2)</f>
        <v>0</v>
      </c>
      <c r="K455" s="255"/>
      <c r="L455" s="40"/>
      <c r="M455" s="256" t="s">
        <v>1</v>
      </c>
      <c r="N455" s="257" t="s">
        <v>40</v>
      </c>
      <c r="O455" s="90"/>
      <c r="P455" s="258">
        <f>O455*H455</f>
        <v>0</v>
      </c>
      <c r="Q455" s="258">
        <v>0</v>
      </c>
      <c r="R455" s="258">
        <f>Q455*H455</f>
        <v>0</v>
      </c>
      <c r="S455" s="258">
        <v>0</v>
      </c>
      <c r="T455" s="25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60" t="s">
        <v>233</v>
      </c>
      <c r="AT455" s="260" t="s">
        <v>193</v>
      </c>
      <c r="AU455" s="260" t="s">
        <v>84</v>
      </c>
      <c r="AY455" s="14" t="s">
        <v>190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4" t="s">
        <v>82</v>
      </c>
      <c r="BK455" s="150">
        <f>ROUND(I455*H455,2)</f>
        <v>0</v>
      </c>
      <c r="BL455" s="14" t="s">
        <v>233</v>
      </c>
      <c r="BM455" s="260" t="s">
        <v>1195</v>
      </c>
    </row>
    <row r="456" s="2" customFormat="1" ht="24.15" customHeight="1">
      <c r="A456" s="37"/>
      <c r="B456" s="38"/>
      <c r="C456" s="248" t="s">
        <v>708</v>
      </c>
      <c r="D456" s="248" t="s">
        <v>193</v>
      </c>
      <c r="E456" s="249" t="s">
        <v>1053</v>
      </c>
      <c r="F456" s="250" t="s">
        <v>1054</v>
      </c>
      <c r="G456" s="251" t="s">
        <v>267</v>
      </c>
      <c r="H456" s="252">
        <v>10</v>
      </c>
      <c r="I456" s="253"/>
      <c r="J456" s="254">
        <f>ROUND(I456*H456,2)</f>
        <v>0</v>
      </c>
      <c r="K456" s="255"/>
      <c r="L456" s="40"/>
      <c r="M456" s="256" t="s">
        <v>1</v>
      </c>
      <c r="N456" s="257" t="s">
        <v>40</v>
      </c>
      <c r="O456" s="90"/>
      <c r="P456" s="258">
        <f>O456*H456</f>
        <v>0</v>
      </c>
      <c r="Q456" s="258">
        <v>0</v>
      </c>
      <c r="R456" s="258">
        <f>Q456*H456</f>
        <v>0</v>
      </c>
      <c r="S456" s="258">
        <v>0</v>
      </c>
      <c r="T456" s="25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60" t="s">
        <v>233</v>
      </c>
      <c r="AT456" s="260" t="s">
        <v>193</v>
      </c>
      <c r="AU456" s="260" t="s">
        <v>84</v>
      </c>
      <c r="AY456" s="14" t="s">
        <v>190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4" t="s">
        <v>82</v>
      </c>
      <c r="BK456" s="150">
        <f>ROUND(I456*H456,2)</f>
        <v>0</v>
      </c>
      <c r="BL456" s="14" t="s">
        <v>233</v>
      </c>
      <c r="BM456" s="260" t="s">
        <v>1198</v>
      </c>
    </row>
    <row r="457" s="2" customFormat="1" ht="24.15" customHeight="1">
      <c r="A457" s="37"/>
      <c r="B457" s="38"/>
      <c r="C457" s="248" t="s">
        <v>1199</v>
      </c>
      <c r="D457" s="248" t="s">
        <v>193</v>
      </c>
      <c r="E457" s="249" t="s">
        <v>1057</v>
      </c>
      <c r="F457" s="250" t="s">
        <v>1058</v>
      </c>
      <c r="G457" s="251" t="s">
        <v>267</v>
      </c>
      <c r="H457" s="252">
        <v>45</v>
      </c>
      <c r="I457" s="253"/>
      <c r="J457" s="254">
        <f>ROUND(I457*H457,2)</f>
        <v>0</v>
      </c>
      <c r="K457" s="255"/>
      <c r="L457" s="40"/>
      <c r="M457" s="256" t="s">
        <v>1</v>
      </c>
      <c r="N457" s="257" t="s">
        <v>40</v>
      </c>
      <c r="O457" s="90"/>
      <c r="P457" s="258">
        <f>O457*H457</f>
        <v>0</v>
      </c>
      <c r="Q457" s="258">
        <v>0</v>
      </c>
      <c r="R457" s="258">
        <f>Q457*H457</f>
        <v>0</v>
      </c>
      <c r="S457" s="258">
        <v>0</v>
      </c>
      <c r="T457" s="25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60" t="s">
        <v>233</v>
      </c>
      <c r="AT457" s="260" t="s">
        <v>193</v>
      </c>
      <c r="AU457" s="260" t="s">
        <v>84</v>
      </c>
      <c r="AY457" s="14" t="s">
        <v>190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4" t="s">
        <v>82</v>
      </c>
      <c r="BK457" s="150">
        <f>ROUND(I457*H457,2)</f>
        <v>0</v>
      </c>
      <c r="BL457" s="14" t="s">
        <v>233</v>
      </c>
      <c r="BM457" s="260" t="s">
        <v>1202</v>
      </c>
    </row>
    <row r="458" s="2" customFormat="1" ht="24.15" customHeight="1">
      <c r="A458" s="37"/>
      <c r="B458" s="38"/>
      <c r="C458" s="248" t="s">
        <v>711</v>
      </c>
      <c r="D458" s="248" t="s">
        <v>193</v>
      </c>
      <c r="E458" s="249" t="s">
        <v>1060</v>
      </c>
      <c r="F458" s="250" t="s">
        <v>1061</v>
      </c>
      <c r="G458" s="251" t="s">
        <v>267</v>
      </c>
      <c r="H458" s="252">
        <v>10</v>
      </c>
      <c r="I458" s="253"/>
      <c r="J458" s="254">
        <f>ROUND(I458*H458,2)</f>
        <v>0</v>
      </c>
      <c r="K458" s="255"/>
      <c r="L458" s="40"/>
      <c r="M458" s="256" t="s">
        <v>1</v>
      </c>
      <c r="N458" s="257" t="s">
        <v>40</v>
      </c>
      <c r="O458" s="90"/>
      <c r="P458" s="258">
        <f>O458*H458</f>
        <v>0</v>
      </c>
      <c r="Q458" s="258">
        <v>0</v>
      </c>
      <c r="R458" s="258">
        <f>Q458*H458</f>
        <v>0</v>
      </c>
      <c r="S458" s="258">
        <v>0</v>
      </c>
      <c r="T458" s="25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60" t="s">
        <v>233</v>
      </c>
      <c r="AT458" s="260" t="s">
        <v>193</v>
      </c>
      <c r="AU458" s="260" t="s">
        <v>84</v>
      </c>
      <c r="AY458" s="14" t="s">
        <v>190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4" t="s">
        <v>82</v>
      </c>
      <c r="BK458" s="150">
        <f>ROUND(I458*H458,2)</f>
        <v>0</v>
      </c>
      <c r="BL458" s="14" t="s">
        <v>233</v>
      </c>
      <c r="BM458" s="260" t="s">
        <v>1205</v>
      </c>
    </row>
    <row r="459" s="2" customFormat="1" ht="24.15" customHeight="1">
      <c r="A459" s="37"/>
      <c r="B459" s="38"/>
      <c r="C459" s="248" t="s">
        <v>1206</v>
      </c>
      <c r="D459" s="248" t="s">
        <v>193</v>
      </c>
      <c r="E459" s="249" t="s">
        <v>1064</v>
      </c>
      <c r="F459" s="250" t="s">
        <v>1065</v>
      </c>
      <c r="G459" s="251" t="s">
        <v>267</v>
      </c>
      <c r="H459" s="252">
        <v>3</v>
      </c>
      <c r="I459" s="253"/>
      <c r="J459" s="254">
        <f>ROUND(I459*H459,2)</f>
        <v>0</v>
      </c>
      <c r="K459" s="255"/>
      <c r="L459" s="40"/>
      <c r="M459" s="256" t="s">
        <v>1</v>
      </c>
      <c r="N459" s="257" t="s">
        <v>40</v>
      </c>
      <c r="O459" s="90"/>
      <c r="P459" s="258">
        <f>O459*H459</f>
        <v>0</v>
      </c>
      <c r="Q459" s="258">
        <v>0</v>
      </c>
      <c r="R459" s="258">
        <f>Q459*H459</f>
        <v>0</v>
      </c>
      <c r="S459" s="258">
        <v>0</v>
      </c>
      <c r="T459" s="25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60" t="s">
        <v>233</v>
      </c>
      <c r="AT459" s="260" t="s">
        <v>193</v>
      </c>
      <c r="AU459" s="260" t="s">
        <v>84</v>
      </c>
      <c r="AY459" s="14" t="s">
        <v>190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4" t="s">
        <v>82</v>
      </c>
      <c r="BK459" s="150">
        <f>ROUND(I459*H459,2)</f>
        <v>0</v>
      </c>
      <c r="BL459" s="14" t="s">
        <v>233</v>
      </c>
      <c r="BM459" s="260" t="s">
        <v>1209</v>
      </c>
    </row>
    <row r="460" s="2" customFormat="1" ht="24.15" customHeight="1">
      <c r="A460" s="37"/>
      <c r="B460" s="38"/>
      <c r="C460" s="248" t="s">
        <v>715</v>
      </c>
      <c r="D460" s="248" t="s">
        <v>193</v>
      </c>
      <c r="E460" s="249" t="s">
        <v>1067</v>
      </c>
      <c r="F460" s="250" t="s">
        <v>1068</v>
      </c>
      <c r="G460" s="251" t="s">
        <v>196</v>
      </c>
      <c r="H460" s="252">
        <v>3</v>
      </c>
      <c r="I460" s="253"/>
      <c r="J460" s="254">
        <f>ROUND(I460*H460,2)</f>
        <v>0</v>
      </c>
      <c r="K460" s="255"/>
      <c r="L460" s="40"/>
      <c r="M460" s="256" t="s">
        <v>1</v>
      </c>
      <c r="N460" s="257" t="s">
        <v>40</v>
      </c>
      <c r="O460" s="90"/>
      <c r="P460" s="258">
        <f>O460*H460</f>
        <v>0</v>
      </c>
      <c r="Q460" s="258">
        <v>0</v>
      </c>
      <c r="R460" s="258">
        <f>Q460*H460</f>
        <v>0</v>
      </c>
      <c r="S460" s="258">
        <v>0</v>
      </c>
      <c r="T460" s="25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60" t="s">
        <v>233</v>
      </c>
      <c r="AT460" s="260" t="s">
        <v>193</v>
      </c>
      <c r="AU460" s="260" t="s">
        <v>84</v>
      </c>
      <c r="AY460" s="14" t="s">
        <v>190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4" t="s">
        <v>82</v>
      </c>
      <c r="BK460" s="150">
        <f>ROUND(I460*H460,2)</f>
        <v>0</v>
      </c>
      <c r="BL460" s="14" t="s">
        <v>233</v>
      </c>
      <c r="BM460" s="260" t="s">
        <v>1212</v>
      </c>
    </row>
    <row r="461" s="12" customFormat="1" ht="22.8" customHeight="1">
      <c r="A461" s="12"/>
      <c r="B461" s="232"/>
      <c r="C461" s="233"/>
      <c r="D461" s="234" t="s">
        <v>74</v>
      </c>
      <c r="E461" s="246" t="s">
        <v>1070</v>
      </c>
      <c r="F461" s="246" t="s">
        <v>1071</v>
      </c>
      <c r="G461" s="233"/>
      <c r="H461" s="233"/>
      <c r="I461" s="236"/>
      <c r="J461" s="247">
        <f>BK461</f>
        <v>0</v>
      </c>
      <c r="K461" s="233"/>
      <c r="L461" s="238"/>
      <c r="M461" s="239"/>
      <c r="N461" s="240"/>
      <c r="O461" s="240"/>
      <c r="P461" s="241">
        <f>SUM(P462:P467)</f>
        <v>0</v>
      </c>
      <c r="Q461" s="240"/>
      <c r="R461" s="241">
        <f>SUM(R462:R467)</f>
        <v>0</v>
      </c>
      <c r="S461" s="240"/>
      <c r="T461" s="242">
        <f>SUM(T462:T467)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43" t="s">
        <v>84</v>
      </c>
      <c r="AT461" s="244" t="s">
        <v>74</v>
      </c>
      <c r="AU461" s="244" t="s">
        <v>82</v>
      </c>
      <c r="AY461" s="243" t="s">
        <v>190</v>
      </c>
      <c r="BK461" s="245">
        <f>SUM(BK462:BK467)</f>
        <v>0</v>
      </c>
    </row>
    <row r="462" s="2" customFormat="1" ht="16.5" customHeight="1">
      <c r="A462" s="37"/>
      <c r="B462" s="38"/>
      <c r="C462" s="248" t="s">
        <v>1213</v>
      </c>
      <c r="D462" s="248" t="s">
        <v>193</v>
      </c>
      <c r="E462" s="249" t="s">
        <v>1073</v>
      </c>
      <c r="F462" s="250" t="s">
        <v>1074</v>
      </c>
      <c r="G462" s="251" t="s">
        <v>202</v>
      </c>
      <c r="H462" s="252">
        <v>60</v>
      </c>
      <c r="I462" s="253"/>
      <c r="J462" s="254">
        <f>ROUND(I462*H462,2)</f>
        <v>0</v>
      </c>
      <c r="K462" s="255"/>
      <c r="L462" s="40"/>
      <c r="M462" s="256" t="s">
        <v>1</v>
      </c>
      <c r="N462" s="257" t="s">
        <v>40</v>
      </c>
      <c r="O462" s="90"/>
      <c r="P462" s="258">
        <f>O462*H462</f>
        <v>0</v>
      </c>
      <c r="Q462" s="258">
        <v>0</v>
      </c>
      <c r="R462" s="258">
        <f>Q462*H462</f>
        <v>0</v>
      </c>
      <c r="S462" s="258">
        <v>0</v>
      </c>
      <c r="T462" s="259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60" t="s">
        <v>233</v>
      </c>
      <c r="AT462" s="260" t="s">
        <v>193</v>
      </c>
      <c r="AU462" s="260" t="s">
        <v>84</v>
      </c>
      <c r="AY462" s="14" t="s">
        <v>190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4" t="s">
        <v>82</v>
      </c>
      <c r="BK462" s="150">
        <f>ROUND(I462*H462,2)</f>
        <v>0</v>
      </c>
      <c r="BL462" s="14" t="s">
        <v>233</v>
      </c>
      <c r="BM462" s="260" t="s">
        <v>1216</v>
      </c>
    </row>
    <row r="463" s="2" customFormat="1" ht="24.15" customHeight="1">
      <c r="A463" s="37"/>
      <c r="B463" s="38"/>
      <c r="C463" s="248" t="s">
        <v>718</v>
      </c>
      <c r="D463" s="248" t="s">
        <v>193</v>
      </c>
      <c r="E463" s="249" t="s">
        <v>1076</v>
      </c>
      <c r="F463" s="250" t="s">
        <v>1077</v>
      </c>
      <c r="G463" s="251" t="s">
        <v>202</v>
      </c>
      <c r="H463" s="252">
        <v>60</v>
      </c>
      <c r="I463" s="253"/>
      <c r="J463" s="254">
        <f>ROUND(I463*H463,2)</f>
        <v>0</v>
      </c>
      <c r="K463" s="255"/>
      <c r="L463" s="40"/>
      <c r="M463" s="256" t="s">
        <v>1</v>
      </c>
      <c r="N463" s="257" t="s">
        <v>40</v>
      </c>
      <c r="O463" s="90"/>
      <c r="P463" s="258">
        <f>O463*H463</f>
        <v>0</v>
      </c>
      <c r="Q463" s="258">
        <v>0</v>
      </c>
      <c r="R463" s="258">
        <f>Q463*H463</f>
        <v>0</v>
      </c>
      <c r="S463" s="258">
        <v>0</v>
      </c>
      <c r="T463" s="25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60" t="s">
        <v>233</v>
      </c>
      <c r="AT463" s="260" t="s">
        <v>193</v>
      </c>
      <c r="AU463" s="260" t="s">
        <v>84</v>
      </c>
      <c r="AY463" s="14" t="s">
        <v>190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4" t="s">
        <v>82</v>
      </c>
      <c r="BK463" s="150">
        <f>ROUND(I463*H463,2)</f>
        <v>0</v>
      </c>
      <c r="BL463" s="14" t="s">
        <v>233</v>
      </c>
      <c r="BM463" s="260" t="s">
        <v>1219</v>
      </c>
    </row>
    <row r="464" s="2" customFormat="1" ht="16.5" customHeight="1">
      <c r="A464" s="37"/>
      <c r="B464" s="38"/>
      <c r="C464" s="248" t="s">
        <v>1220</v>
      </c>
      <c r="D464" s="248" t="s">
        <v>193</v>
      </c>
      <c r="E464" s="249" t="s">
        <v>1080</v>
      </c>
      <c r="F464" s="250" t="s">
        <v>1081</v>
      </c>
      <c r="G464" s="251" t="s">
        <v>202</v>
      </c>
      <c r="H464" s="252">
        <v>40</v>
      </c>
      <c r="I464" s="253"/>
      <c r="J464" s="254">
        <f>ROUND(I464*H464,2)</f>
        <v>0</v>
      </c>
      <c r="K464" s="255"/>
      <c r="L464" s="40"/>
      <c r="M464" s="256" t="s">
        <v>1</v>
      </c>
      <c r="N464" s="257" t="s">
        <v>40</v>
      </c>
      <c r="O464" s="90"/>
      <c r="P464" s="258">
        <f>O464*H464</f>
        <v>0</v>
      </c>
      <c r="Q464" s="258">
        <v>0</v>
      </c>
      <c r="R464" s="258">
        <f>Q464*H464</f>
        <v>0</v>
      </c>
      <c r="S464" s="258">
        <v>0</v>
      </c>
      <c r="T464" s="25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60" t="s">
        <v>233</v>
      </c>
      <c r="AT464" s="260" t="s">
        <v>193</v>
      </c>
      <c r="AU464" s="260" t="s">
        <v>84</v>
      </c>
      <c r="AY464" s="14" t="s">
        <v>190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4" t="s">
        <v>82</v>
      </c>
      <c r="BK464" s="150">
        <f>ROUND(I464*H464,2)</f>
        <v>0</v>
      </c>
      <c r="BL464" s="14" t="s">
        <v>233</v>
      </c>
      <c r="BM464" s="260" t="s">
        <v>1224</v>
      </c>
    </row>
    <row r="465" s="2" customFormat="1" ht="16.5" customHeight="1">
      <c r="A465" s="37"/>
      <c r="B465" s="38"/>
      <c r="C465" s="261" t="s">
        <v>722</v>
      </c>
      <c r="D465" s="261" t="s">
        <v>218</v>
      </c>
      <c r="E465" s="262" t="s">
        <v>1083</v>
      </c>
      <c r="F465" s="263" t="s">
        <v>1084</v>
      </c>
      <c r="G465" s="264" t="s">
        <v>202</v>
      </c>
      <c r="H465" s="265">
        <v>42</v>
      </c>
      <c r="I465" s="266"/>
      <c r="J465" s="267">
        <f>ROUND(I465*H465,2)</f>
        <v>0</v>
      </c>
      <c r="K465" s="268"/>
      <c r="L465" s="269"/>
      <c r="M465" s="270" t="s">
        <v>1</v>
      </c>
      <c r="N465" s="271" t="s">
        <v>40</v>
      </c>
      <c r="O465" s="90"/>
      <c r="P465" s="258">
        <f>O465*H465</f>
        <v>0</v>
      </c>
      <c r="Q465" s="258">
        <v>0</v>
      </c>
      <c r="R465" s="258">
        <f>Q465*H465</f>
        <v>0</v>
      </c>
      <c r="S465" s="258">
        <v>0</v>
      </c>
      <c r="T465" s="25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60" t="s">
        <v>268</v>
      </c>
      <c r="AT465" s="260" t="s">
        <v>218</v>
      </c>
      <c r="AU465" s="260" t="s">
        <v>84</v>
      </c>
      <c r="AY465" s="14" t="s">
        <v>190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4" t="s">
        <v>82</v>
      </c>
      <c r="BK465" s="150">
        <f>ROUND(I465*H465,2)</f>
        <v>0</v>
      </c>
      <c r="BL465" s="14" t="s">
        <v>233</v>
      </c>
      <c r="BM465" s="260" t="s">
        <v>1227</v>
      </c>
    </row>
    <row r="466" s="2" customFormat="1" ht="24.15" customHeight="1">
      <c r="A466" s="37"/>
      <c r="B466" s="38"/>
      <c r="C466" s="248" t="s">
        <v>1228</v>
      </c>
      <c r="D466" s="248" t="s">
        <v>193</v>
      </c>
      <c r="E466" s="249" t="s">
        <v>1087</v>
      </c>
      <c r="F466" s="250" t="s">
        <v>1088</v>
      </c>
      <c r="G466" s="251" t="s">
        <v>202</v>
      </c>
      <c r="H466" s="252">
        <v>60</v>
      </c>
      <c r="I466" s="253"/>
      <c r="J466" s="254">
        <f>ROUND(I466*H466,2)</f>
        <v>0</v>
      </c>
      <c r="K466" s="255"/>
      <c r="L466" s="40"/>
      <c r="M466" s="256" t="s">
        <v>1</v>
      </c>
      <c r="N466" s="257" t="s">
        <v>40</v>
      </c>
      <c r="O466" s="90"/>
      <c r="P466" s="258">
        <f>O466*H466</f>
        <v>0</v>
      </c>
      <c r="Q466" s="258">
        <v>0</v>
      </c>
      <c r="R466" s="258">
        <f>Q466*H466</f>
        <v>0</v>
      </c>
      <c r="S466" s="258">
        <v>0</v>
      </c>
      <c r="T466" s="25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60" t="s">
        <v>233</v>
      </c>
      <c r="AT466" s="260" t="s">
        <v>193</v>
      </c>
      <c r="AU466" s="260" t="s">
        <v>84</v>
      </c>
      <c r="AY466" s="14" t="s">
        <v>190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4" t="s">
        <v>82</v>
      </c>
      <c r="BK466" s="150">
        <f>ROUND(I466*H466,2)</f>
        <v>0</v>
      </c>
      <c r="BL466" s="14" t="s">
        <v>233</v>
      </c>
      <c r="BM466" s="260" t="s">
        <v>1231</v>
      </c>
    </row>
    <row r="467" s="2" customFormat="1" ht="33" customHeight="1">
      <c r="A467" s="37"/>
      <c r="B467" s="38"/>
      <c r="C467" s="248" t="s">
        <v>725</v>
      </c>
      <c r="D467" s="248" t="s">
        <v>193</v>
      </c>
      <c r="E467" s="249" t="s">
        <v>1090</v>
      </c>
      <c r="F467" s="250" t="s">
        <v>1091</v>
      </c>
      <c r="G467" s="251" t="s">
        <v>202</v>
      </c>
      <c r="H467" s="252">
        <v>60</v>
      </c>
      <c r="I467" s="253"/>
      <c r="J467" s="254">
        <f>ROUND(I467*H467,2)</f>
        <v>0</v>
      </c>
      <c r="K467" s="255"/>
      <c r="L467" s="40"/>
      <c r="M467" s="256" t="s">
        <v>1</v>
      </c>
      <c r="N467" s="257" t="s">
        <v>40</v>
      </c>
      <c r="O467" s="90"/>
      <c r="P467" s="258">
        <f>O467*H467</f>
        <v>0</v>
      </c>
      <c r="Q467" s="258">
        <v>0</v>
      </c>
      <c r="R467" s="258">
        <f>Q467*H467</f>
        <v>0</v>
      </c>
      <c r="S467" s="258">
        <v>0</v>
      </c>
      <c r="T467" s="25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60" t="s">
        <v>233</v>
      </c>
      <c r="AT467" s="260" t="s">
        <v>193</v>
      </c>
      <c r="AU467" s="260" t="s">
        <v>84</v>
      </c>
      <c r="AY467" s="14" t="s">
        <v>190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4" t="s">
        <v>82</v>
      </c>
      <c r="BK467" s="150">
        <f>ROUND(I467*H467,2)</f>
        <v>0</v>
      </c>
      <c r="BL467" s="14" t="s">
        <v>233</v>
      </c>
      <c r="BM467" s="260" t="s">
        <v>1237</v>
      </c>
    </row>
    <row r="468" s="12" customFormat="1" ht="25.92" customHeight="1">
      <c r="A468" s="12"/>
      <c r="B468" s="232"/>
      <c r="C468" s="233"/>
      <c r="D468" s="234" t="s">
        <v>74</v>
      </c>
      <c r="E468" s="235" t="s">
        <v>218</v>
      </c>
      <c r="F468" s="235" t="s">
        <v>1093</v>
      </c>
      <c r="G468" s="233"/>
      <c r="H468" s="233"/>
      <c r="I468" s="236"/>
      <c r="J468" s="237">
        <f>BK468</f>
        <v>0</v>
      </c>
      <c r="K468" s="233"/>
      <c r="L468" s="238"/>
      <c r="M468" s="239"/>
      <c r="N468" s="240"/>
      <c r="O468" s="240"/>
      <c r="P468" s="241">
        <f>P469+P492</f>
        <v>0</v>
      </c>
      <c r="Q468" s="240"/>
      <c r="R468" s="241">
        <f>R469+R492</f>
        <v>0</v>
      </c>
      <c r="S468" s="240"/>
      <c r="T468" s="242">
        <f>T469+T492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43" t="s">
        <v>191</v>
      </c>
      <c r="AT468" s="244" t="s">
        <v>74</v>
      </c>
      <c r="AU468" s="244" t="s">
        <v>75</v>
      </c>
      <c r="AY468" s="243" t="s">
        <v>190</v>
      </c>
      <c r="BK468" s="245">
        <f>BK469+BK492</f>
        <v>0</v>
      </c>
    </row>
    <row r="469" s="12" customFormat="1" ht="22.8" customHeight="1">
      <c r="A469" s="12"/>
      <c r="B469" s="232"/>
      <c r="C469" s="233"/>
      <c r="D469" s="234" t="s">
        <v>74</v>
      </c>
      <c r="E469" s="246" t="s">
        <v>1094</v>
      </c>
      <c r="F469" s="246" t="s">
        <v>1095</v>
      </c>
      <c r="G469" s="233"/>
      <c r="H469" s="233"/>
      <c r="I469" s="236"/>
      <c r="J469" s="247">
        <f>BK469</f>
        <v>0</v>
      </c>
      <c r="K469" s="233"/>
      <c r="L469" s="238"/>
      <c r="M469" s="239"/>
      <c r="N469" s="240"/>
      <c r="O469" s="240"/>
      <c r="P469" s="241">
        <f>SUM(P470:P491)</f>
        <v>0</v>
      </c>
      <c r="Q469" s="240"/>
      <c r="R469" s="241">
        <f>SUM(R470:R491)</f>
        <v>0</v>
      </c>
      <c r="S469" s="240"/>
      <c r="T469" s="242">
        <f>SUM(T470:T491)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43" t="s">
        <v>191</v>
      </c>
      <c r="AT469" s="244" t="s">
        <v>74</v>
      </c>
      <c r="AU469" s="244" t="s">
        <v>82</v>
      </c>
      <c r="AY469" s="243" t="s">
        <v>190</v>
      </c>
      <c r="BK469" s="245">
        <f>SUM(BK470:BK491)</f>
        <v>0</v>
      </c>
    </row>
    <row r="470" s="2" customFormat="1" ht="24.15" customHeight="1">
      <c r="A470" s="37"/>
      <c r="B470" s="38"/>
      <c r="C470" s="248" t="s">
        <v>1238</v>
      </c>
      <c r="D470" s="248" t="s">
        <v>193</v>
      </c>
      <c r="E470" s="249" t="s">
        <v>1097</v>
      </c>
      <c r="F470" s="250" t="s">
        <v>1098</v>
      </c>
      <c r="G470" s="251" t="s">
        <v>196</v>
      </c>
      <c r="H470" s="252">
        <v>4</v>
      </c>
      <c r="I470" s="253"/>
      <c r="J470" s="254">
        <f>ROUND(I470*H470,2)</f>
        <v>0</v>
      </c>
      <c r="K470" s="255"/>
      <c r="L470" s="40"/>
      <c r="M470" s="256" t="s">
        <v>1</v>
      </c>
      <c r="N470" s="257" t="s">
        <v>40</v>
      </c>
      <c r="O470" s="90"/>
      <c r="P470" s="258">
        <f>O470*H470</f>
        <v>0</v>
      </c>
      <c r="Q470" s="258">
        <v>0</v>
      </c>
      <c r="R470" s="258">
        <f>Q470*H470</f>
        <v>0</v>
      </c>
      <c r="S470" s="258">
        <v>0</v>
      </c>
      <c r="T470" s="259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60" t="s">
        <v>326</v>
      </c>
      <c r="AT470" s="260" t="s">
        <v>193</v>
      </c>
      <c r="AU470" s="260" t="s">
        <v>84</v>
      </c>
      <c r="AY470" s="14" t="s">
        <v>190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4" t="s">
        <v>82</v>
      </c>
      <c r="BK470" s="150">
        <f>ROUND(I470*H470,2)</f>
        <v>0</v>
      </c>
      <c r="BL470" s="14" t="s">
        <v>326</v>
      </c>
      <c r="BM470" s="260" t="s">
        <v>1241</v>
      </c>
    </row>
    <row r="471" s="2" customFormat="1" ht="24.15" customHeight="1">
      <c r="A471" s="37"/>
      <c r="B471" s="38"/>
      <c r="C471" s="248" t="s">
        <v>729</v>
      </c>
      <c r="D471" s="248" t="s">
        <v>193</v>
      </c>
      <c r="E471" s="249" t="s">
        <v>1706</v>
      </c>
      <c r="F471" s="250" t="s">
        <v>1707</v>
      </c>
      <c r="G471" s="251" t="s">
        <v>196</v>
      </c>
      <c r="H471" s="252">
        <v>14</v>
      </c>
      <c r="I471" s="253"/>
      <c r="J471" s="254">
        <f>ROUND(I471*H471,2)</f>
        <v>0</v>
      </c>
      <c r="K471" s="255"/>
      <c r="L471" s="40"/>
      <c r="M471" s="256" t="s">
        <v>1</v>
      </c>
      <c r="N471" s="257" t="s">
        <v>40</v>
      </c>
      <c r="O471" s="90"/>
      <c r="P471" s="258">
        <f>O471*H471</f>
        <v>0</v>
      </c>
      <c r="Q471" s="258">
        <v>0</v>
      </c>
      <c r="R471" s="258">
        <f>Q471*H471</f>
        <v>0</v>
      </c>
      <c r="S471" s="258">
        <v>0</v>
      </c>
      <c r="T471" s="25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60" t="s">
        <v>326</v>
      </c>
      <c r="AT471" s="260" t="s">
        <v>193</v>
      </c>
      <c r="AU471" s="260" t="s">
        <v>84</v>
      </c>
      <c r="AY471" s="14" t="s">
        <v>190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4" t="s">
        <v>82</v>
      </c>
      <c r="BK471" s="150">
        <f>ROUND(I471*H471,2)</f>
        <v>0</v>
      </c>
      <c r="BL471" s="14" t="s">
        <v>326</v>
      </c>
      <c r="BM471" s="260" t="s">
        <v>1244</v>
      </c>
    </row>
    <row r="472" s="2" customFormat="1" ht="24.15" customHeight="1">
      <c r="A472" s="37"/>
      <c r="B472" s="38"/>
      <c r="C472" s="248" t="s">
        <v>1245</v>
      </c>
      <c r="D472" s="248" t="s">
        <v>193</v>
      </c>
      <c r="E472" s="249" t="s">
        <v>1100</v>
      </c>
      <c r="F472" s="250" t="s">
        <v>1101</v>
      </c>
      <c r="G472" s="251" t="s">
        <v>196</v>
      </c>
      <c r="H472" s="252">
        <v>13</v>
      </c>
      <c r="I472" s="253"/>
      <c r="J472" s="254">
        <f>ROUND(I472*H472,2)</f>
        <v>0</v>
      </c>
      <c r="K472" s="255"/>
      <c r="L472" s="40"/>
      <c r="M472" s="256" t="s">
        <v>1</v>
      </c>
      <c r="N472" s="257" t="s">
        <v>40</v>
      </c>
      <c r="O472" s="90"/>
      <c r="P472" s="258">
        <f>O472*H472</f>
        <v>0</v>
      </c>
      <c r="Q472" s="258">
        <v>0</v>
      </c>
      <c r="R472" s="258">
        <f>Q472*H472</f>
        <v>0</v>
      </c>
      <c r="S472" s="258">
        <v>0</v>
      </c>
      <c r="T472" s="25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60" t="s">
        <v>326</v>
      </c>
      <c r="AT472" s="260" t="s">
        <v>193</v>
      </c>
      <c r="AU472" s="260" t="s">
        <v>84</v>
      </c>
      <c r="AY472" s="14" t="s">
        <v>190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4" t="s">
        <v>82</v>
      </c>
      <c r="BK472" s="150">
        <f>ROUND(I472*H472,2)</f>
        <v>0</v>
      </c>
      <c r="BL472" s="14" t="s">
        <v>326</v>
      </c>
      <c r="BM472" s="260" t="s">
        <v>1248</v>
      </c>
    </row>
    <row r="473" s="2" customFormat="1" ht="24.15" customHeight="1">
      <c r="A473" s="37"/>
      <c r="B473" s="38"/>
      <c r="C473" s="248" t="s">
        <v>732</v>
      </c>
      <c r="D473" s="248" t="s">
        <v>193</v>
      </c>
      <c r="E473" s="249" t="s">
        <v>1104</v>
      </c>
      <c r="F473" s="250" t="s">
        <v>1105</v>
      </c>
      <c r="G473" s="251" t="s">
        <v>196</v>
      </c>
      <c r="H473" s="252">
        <v>11</v>
      </c>
      <c r="I473" s="253"/>
      <c r="J473" s="254">
        <f>ROUND(I473*H473,2)</f>
        <v>0</v>
      </c>
      <c r="K473" s="255"/>
      <c r="L473" s="40"/>
      <c r="M473" s="256" t="s">
        <v>1</v>
      </c>
      <c r="N473" s="257" t="s">
        <v>40</v>
      </c>
      <c r="O473" s="90"/>
      <c r="P473" s="258">
        <f>O473*H473</f>
        <v>0</v>
      </c>
      <c r="Q473" s="258">
        <v>0</v>
      </c>
      <c r="R473" s="258">
        <f>Q473*H473</f>
        <v>0</v>
      </c>
      <c r="S473" s="258">
        <v>0</v>
      </c>
      <c r="T473" s="25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60" t="s">
        <v>326</v>
      </c>
      <c r="AT473" s="260" t="s">
        <v>193</v>
      </c>
      <c r="AU473" s="260" t="s">
        <v>84</v>
      </c>
      <c r="AY473" s="14" t="s">
        <v>190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4" t="s">
        <v>82</v>
      </c>
      <c r="BK473" s="150">
        <f>ROUND(I473*H473,2)</f>
        <v>0</v>
      </c>
      <c r="BL473" s="14" t="s">
        <v>326</v>
      </c>
      <c r="BM473" s="260" t="s">
        <v>1251</v>
      </c>
    </row>
    <row r="474" s="2" customFormat="1" ht="24.15" customHeight="1">
      <c r="A474" s="37"/>
      <c r="B474" s="38"/>
      <c r="C474" s="248" t="s">
        <v>1252</v>
      </c>
      <c r="D474" s="248" t="s">
        <v>193</v>
      </c>
      <c r="E474" s="249" t="s">
        <v>477</v>
      </c>
      <c r="F474" s="250" t="s">
        <v>478</v>
      </c>
      <c r="G474" s="251" t="s">
        <v>196</v>
      </c>
      <c r="H474" s="252">
        <v>9</v>
      </c>
      <c r="I474" s="253"/>
      <c r="J474" s="254">
        <f>ROUND(I474*H474,2)</f>
        <v>0</v>
      </c>
      <c r="K474" s="255"/>
      <c r="L474" s="40"/>
      <c r="M474" s="256" t="s">
        <v>1</v>
      </c>
      <c r="N474" s="257" t="s">
        <v>40</v>
      </c>
      <c r="O474" s="90"/>
      <c r="P474" s="258">
        <f>O474*H474</f>
        <v>0</v>
      </c>
      <c r="Q474" s="258">
        <v>0</v>
      </c>
      <c r="R474" s="258">
        <f>Q474*H474</f>
        <v>0</v>
      </c>
      <c r="S474" s="258">
        <v>0</v>
      </c>
      <c r="T474" s="259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60" t="s">
        <v>326</v>
      </c>
      <c r="AT474" s="260" t="s">
        <v>193</v>
      </c>
      <c r="AU474" s="260" t="s">
        <v>84</v>
      </c>
      <c r="AY474" s="14" t="s">
        <v>190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4" t="s">
        <v>82</v>
      </c>
      <c r="BK474" s="150">
        <f>ROUND(I474*H474,2)</f>
        <v>0</v>
      </c>
      <c r="BL474" s="14" t="s">
        <v>326</v>
      </c>
      <c r="BM474" s="260" t="s">
        <v>1255</v>
      </c>
    </row>
    <row r="475" s="2" customFormat="1" ht="24.15" customHeight="1">
      <c r="A475" s="37"/>
      <c r="B475" s="38"/>
      <c r="C475" s="261" t="s">
        <v>736</v>
      </c>
      <c r="D475" s="261" t="s">
        <v>218</v>
      </c>
      <c r="E475" s="262" t="s">
        <v>438</v>
      </c>
      <c r="F475" s="263" t="s">
        <v>439</v>
      </c>
      <c r="G475" s="264" t="s">
        <v>196</v>
      </c>
      <c r="H475" s="265">
        <v>7</v>
      </c>
      <c r="I475" s="266"/>
      <c r="J475" s="267">
        <f>ROUND(I475*H475,2)</f>
        <v>0</v>
      </c>
      <c r="K475" s="268"/>
      <c r="L475" s="269"/>
      <c r="M475" s="270" t="s">
        <v>1</v>
      </c>
      <c r="N475" s="271" t="s">
        <v>40</v>
      </c>
      <c r="O475" s="90"/>
      <c r="P475" s="258">
        <f>O475*H475</f>
        <v>0</v>
      </c>
      <c r="Q475" s="258">
        <v>0</v>
      </c>
      <c r="R475" s="258">
        <f>Q475*H475</f>
        <v>0</v>
      </c>
      <c r="S475" s="258">
        <v>0</v>
      </c>
      <c r="T475" s="25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60" t="s">
        <v>667</v>
      </c>
      <c r="AT475" s="260" t="s">
        <v>218</v>
      </c>
      <c r="AU475" s="260" t="s">
        <v>84</v>
      </c>
      <c r="AY475" s="14" t="s">
        <v>190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4" t="s">
        <v>82</v>
      </c>
      <c r="BK475" s="150">
        <f>ROUND(I475*H475,2)</f>
        <v>0</v>
      </c>
      <c r="BL475" s="14" t="s">
        <v>326</v>
      </c>
      <c r="BM475" s="260" t="s">
        <v>1258</v>
      </c>
    </row>
    <row r="476" s="2" customFormat="1" ht="21.75" customHeight="1">
      <c r="A476" s="37"/>
      <c r="B476" s="38"/>
      <c r="C476" s="261" t="s">
        <v>1259</v>
      </c>
      <c r="D476" s="261" t="s">
        <v>218</v>
      </c>
      <c r="E476" s="262" t="s">
        <v>1540</v>
      </c>
      <c r="F476" s="263" t="s">
        <v>1541</v>
      </c>
      <c r="G476" s="264" t="s">
        <v>196</v>
      </c>
      <c r="H476" s="265">
        <v>6</v>
      </c>
      <c r="I476" s="266"/>
      <c r="J476" s="267">
        <f>ROUND(I476*H476,2)</f>
        <v>0</v>
      </c>
      <c r="K476" s="268"/>
      <c r="L476" s="269"/>
      <c r="M476" s="270" t="s">
        <v>1</v>
      </c>
      <c r="N476" s="271" t="s">
        <v>40</v>
      </c>
      <c r="O476" s="90"/>
      <c r="P476" s="258">
        <f>O476*H476</f>
        <v>0</v>
      </c>
      <c r="Q476" s="258">
        <v>0</v>
      </c>
      <c r="R476" s="258">
        <f>Q476*H476</f>
        <v>0</v>
      </c>
      <c r="S476" s="258">
        <v>0</v>
      </c>
      <c r="T476" s="259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60" t="s">
        <v>667</v>
      </c>
      <c r="AT476" s="260" t="s">
        <v>218</v>
      </c>
      <c r="AU476" s="260" t="s">
        <v>84</v>
      </c>
      <c r="AY476" s="14" t="s">
        <v>190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4" t="s">
        <v>82</v>
      </c>
      <c r="BK476" s="150">
        <f>ROUND(I476*H476,2)</f>
        <v>0</v>
      </c>
      <c r="BL476" s="14" t="s">
        <v>326</v>
      </c>
      <c r="BM476" s="260" t="s">
        <v>1262</v>
      </c>
    </row>
    <row r="477" s="2" customFormat="1" ht="24.15" customHeight="1">
      <c r="A477" s="37"/>
      <c r="B477" s="38"/>
      <c r="C477" s="261" t="s">
        <v>739</v>
      </c>
      <c r="D477" s="261" t="s">
        <v>218</v>
      </c>
      <c r="E477" s="262" t="s">
        <v>1117</v>
      </c>
      <c r="F477" s="263" t="s">
        <v>1118</v>
      </c>
      <c r="G477" s="264" t="s">
        <v>196</v>
      </c>
      <c r="H477" s="265">
        <v>13</v>
      </c>
      <c r="I477" s="266"/>
      <c r="J477" s="267">
        <f>ROUND(I477*H477,2)</f>
        <v>0</v>
      </c>
      <c r="K477" s="268"/>
      <c r="L477" s="269"/>
      <c r="M477" s="270" t="s">
        <v>1</v>
      </c>
      <c r="N477" s="271" t="s">
        <v>40</v>
      </c>
      <c r="O477" s="90"/>
      <c r="P477" s="258">
        <f>O477*H477</f>
        <v>0</v>
      </c>
      <c r="Q477" s="258">
        <v>0</v>
      </c>
      <c r="R477" s="258">
        <f>Q477*H477</f>
        <v>0</v>
      </c>
      <c r="S477" s="258">
        <v>0</v>
      </c>
      <c r="T477" s="259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60" t="s">
        <v>667</v>
      </c>
      <c r="AT477" s="260" t="s">
        <v>218</v>
      </c>
      <c r="AU477" s="260" t="s">
        <v>84</v>
      </c>
      <c r="AY477" s="14" t="s">
        <v>190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4" t="s">
        <v>82</v>
      </c>
      <c r="BK477" s="150">
        <f>ROUND(I477*H477,2)</f>
        <v>0</v>
      </c>
      <c r="BL477" s="14" t="s">
        <v>326</v>
      </c>
      <c r="BM477" s="260" t="s">
        <v>1708</v>
      </c>
    </row>
    <row r="478" s="2" customFormat="1" ht="24.15" customHeight="1">
      <c r="A478" s="37"/>
      <c r="B478" s="38"/>
      <c r="C478" s="261" t="s">
        <v>1269</v>
      </c>
      <c r="D478" s="261" t="s">
        <v>218</v>
      </c>
      <c r="E478" s="262" t="s">
        <v>1709</v>
      </c>
      <c r="F478" s="263" t="s">
        <v>1710</v>
      </c>
      <c r="G478" s="264" t="s">
        <v>196</v>
      </c>
      <c r="H478" s="265">
        <v>9</v>
      </c>
      <c r="I478" s="266"/>
      <c r="J478" s="267">
        <f>ROUND(I478*H478,2)</f>
        <v>0</v>
      </c>
      <c r="K478" s="268"/>
      <c r="L478" s="269"/>
      <c r="M478" s="270" t="s">
        <v>1</v>
      </c>
      <c r="N478" s="271" t="s">
        <v>40</v>
      </c>
      <c r="O478" s="90"/>
      <c r="P478" s="258">
        <f>O478*H478</f>
        <v>0</v>
      </c>
      <c r="Q478" s="258">
        <v>0</v>
      </c>
      <c r="R478" s="258">
        <f>Q478*H478</f>
        <v>0</v>
      </c>
      <c r="S478" s="258">
        <v>0</v>
      </c>
      <c r="T478" s="259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60" t="s">
        <v>667</v>
      </c>
      <c r="AT478" s="260" t="s">
        <v>218</v>
      </c>
      <c r="AU478" s="260" t="s">
        <v>84</v>
      </c>
      <c r="AY478" s="14" t="s">
        <v>190</v>
      </c>
      <c r="BE478" s="150">
        <f>IF(N478="základní",J478,0)</f>
        <v>0</v>
      </c>
      <c r="BF478" s="150">
        <f>IF(N478="snížená",J478,0)</f>
        <v>0</v>
      </c>
      <c r="BG478" s="150">
        <f>IF(N478="zákl. přenesená",J478,0)</f>
        <v>0</v>
      </c>
      <c r="BH478" s="150">
        <f>IF(N478="sníž. přenesená",J478,0)</f>
        <v>0</v>
      </c>
      <c r="BI478" s="150">
        <f>IF(N478="nulová",J478,0)</f>
        <v>0</v>
      </c>
      <c r="BJ478" s="14" t="s">
        <v>82</v>
      </c>
      <c r="BK478" s="150">
        <f>ROUND(I478*H478,2)</f>
        <v>0</v>
      </c>
      <c r="BL478" s="14" t="s">
        <v>326</v>
      </c>
      <c r="BM478" s="260" t="s">
        <v>1711</v>
      </c>
    </row>
    <row r="479" s="2" customFormat="1" ht="24.15" customHeight="1">
      <c r="A479" s="37"/>
      <c r="B479" s="38"/>
      <c r="C479" s="261" t="s">
        <v>743</v>
      </c>
      <c r="D479" s="261" t="s">
        <v>218</v>
      </c>
      <c r="E479" s="262" t="s">
        <v>441</v>
      </c>
      <c r="F479" s="263" t="s">
        <v>442</v>
      </c>
      <c r="G479" s="264" t="s">
        <v>196</v>
      </c>
      <c r="H479" s="265">
        <v>4</v>
      </c>
      <c r="I479" s="266"/>
      <c r="J479" s="267">
        <f>ROUND(I479*H479,2)</f>
        <v>0</v>
      </c>
      <c r="K479" s="268"/>
      <c r="L479" s="269"/>
      <c r="M479" s="270" t="s">
        <v>1</v>
      </c>
      <c r="N479" s="271" t="s">
        <v>40</v>
      </c>
      <c r="O479" s="90"/>
      <c r="P479" s="258">
        <f>O479*H479</f>
        <v>0</v>
      </c>
      <c r="Q479" s="258">
        <v>0</v>
      </c>
      <c r="R479" s="258">
        <f>Q479*H479</f>
        <v>0</v>
      </c>
      <c r="S479" s="258">
        <v>0</v>
      </c>
      <c r="T479" s="25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60" t="s">
        <v>667</v>
      </c>
      <c r="AT479" s="260" t="s">
        <v>218</v>
      </c>
      <c r="AU479" s="260" t="s">
        <v>84</v>
      </c>
      <c r="AY479" s="14" t="s">
        <v>190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4" t="s">
        <v>82</v>
      </c>
      <c r="BK479" s="150">
        <f>ROUND(I479*H479,2)</f>
        <v>0</v>
      </c>
      <c r="BL479" s="14" t="s">
        <v>326</v>
      </c>
      <c r="BM479" s="260" t="s">
        <v>1712</v>
      </c>
    </row>
    <row r="480" s="2" customFormat="1" ht="16.5" customHeight="1">
      <c r="A480" s="37"/>
      <c r="B480" s="38"/>
      <c r="C480" s="261" t="s">
        <v>1713</v>
      </c>
      <c r="D480" s="261" t="s">
        <v>218</v>
      </c>
      <c r="E480" s="262" t="s">
        <v>1714</v>
      </c>
      <c r="F480" s="263" t="s">
        <v>1715</v>
      </c>
      <c r="G480" s="264" t="s">
        <v>196</v>
      </c>
      <c r="H480" s="265">
        <v>2</v>
      </c>
      <c r="I480" s="266"/>
      <c r="J480" s="267">
        <f>ROUND(I480*H480,2)</f>
        <v>0</v>
      </c>
      <c r="K480" s="268"/>
      <c r="L480" s="269"/>
      <c r="M480" s="270" t="s">
        <v>1</v>
      </c>
      <c r="N480" s="271" t="s">
        <v>40</v>
      </c>
      <c r="O480" s="90"/>
      <c r="P480" s="258">
        <f>O480*H480</f>
        <v>0</v>
      </c>
      <c r="Q480" s="258">
        <v>0</v>
      </c>
      <c r="R480" s="258">
        <f>Q480*H480</f>
        <v>0</v>
      </c>
      <c r="S480" s="258">
        <v>0</v>
      </c>
      <c r="T480" s="259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60" t="s">
        <v>667</v>
      </c>
      <c r="AT480" s="260" t="s">
        <v>218</v>
      </c>
      <c r="AU480" s="260" t="s">
        <v>84</v>
      </c>
      <c r="AY480" s="14" t="s">
        <v>190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4" t="s">
        <v>82</v>
      </c>
      <c r="BK480" s="150">
        <f>ROUND(I480*H480,2)</f>
        <v>0</v>
      </c>
      <c r="BL480" s="14" t="s">
        <v>326</v>
      </c>
      <c r="BM480" s="260" t="s">
        <v>1716</v>
      </c>
    </row>
    <row r="481" s="2" customFormat="1" ht="16.5" customHeight="1">
      <c r="A481" s="37"/>
      <c r="B481" s="38"/>
      <c r="C481" s="261" t="s">
        <v>746</v>
      </c>
      <c r="D481" s="261" t="s">
        <v>218</v>
      </c>
      <c r="E481" s="262" t="s">
        <v>1126</v>
      </c>
      <c r="F481" s="263" t="s">
        <v>1127</v>
      </c>
      <c r="G481" s="264" t="s">
        <v>196</v>
      </c>
      <c r="H481" s="265">
        <v>1</v>
      </c>
      <c r="I481" s="266"/>
      <c r="J481" s="267">
        <f>ROUND(I481*H481,2)</f>
        <v>0</v>
      </c>
      <c r="K481" s="268"/>
      <c r="L481" s="269"/>
      <c r="M481" s="270" t="s">
        <v>1</v>
      </c>
      <c r="N481" s="271" t="s">
        <v>40</v>
      </c>
      <c r="O481" s="90"/>
      <c r="P481" s="258">
        <f>O481*H481</f>
        <v>0</v>
      </c>
      <c r="Q481" s="258">
        <v>0</v>
      </c>
      <c r="R481" s="258">
        <f>Q481*H481</f>
        <v>0</v>
      </c>
      <c r="S481" s="258">
        <v>0</v>
      </c>
      <c r="T481" s="259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60" t="s">
        <v>667</v>
      </c>
      <c r="AT481" s="260" t="s">
        <v>218</v>
      </c>
      <c r="AU481" s="260" t="s">
        <v>84</v>
      </c>
      <c r="AY481" s="14" t="s">
        <v>190</v>
      </c>
      <c r="BE481" s="150">
        <f>IF(N481="základní",J481,0)</f>
        <v>0</v>
      </c>
      <c r="BF481" s="150">
        <f>IF(N481="snížená",J481,0)</f>
        <v>0</v>
      </c>
      <c r="BG481" s="150">
        <f>IF(N481="zákl. přenesená",J481,0)</f>
        <v>0</v>
      </c>
      <c r="BH481" s="150">
        <f>IF(N481="sníž. přenesená",J481,0)</f>
        <v>0</v>
      </c>
      <c r="BI481" s="150">
        <f>IF(N481="nulová",J481,0)</f>
        <v>0</v>
      </c>
      <c r="BJ481" s="14" t="s">
        <v>82</v>
      </c>
      <c r="BK481" s="150">
        <f>ROUND(I481*H481,2)</f>
        <v>0</v>
      </c>
      <c r="BL481" s="14" t="s">
        <v>326</v>
      </c>
      <c r="BM481" s="260" t="s">
        <v>1717</v>
      </c>
    </row>
    <row r="482" s="2" customFormat="1" ht="16.5" customHeight="1">
      <c r="A482" s="37"/>
      <c r="B482" s="38"/>
      <c r="C482" s="261" t="s">
        <v>1718</v>
      </c>
      <c r="D482" s="261" t="s">
        <v>218</v>
      </c>
      <c r="E482" s="262" t="s">
        <v>1719</v>
      </c>
      <c r="F482" s="263" t="s">
        <v>1720</v>
      </c>
      <c r="G482" s="264" t="s">
        <v>196</v>
      </c>
      <c r="H482" s="265">
        <v>1</v>
      </c>
      <c r="I482" s="266"/>
      <c r="J482" s="267">
        <f>ROUND(I482*H482,2)</f>
        <v>0</v>
      </c>
      <c r="K482" s="268"/>
      <c r="L482" s="269"/>
      <c r="M482" s="270" t="s">
        <v>1</v>
      </c>
      <c r="N482" s="271" t="s">
        <v>40</v>
      </c>
      <c r="O482" s="90"/>
      <c r="P482" s="258">
        <f>O482*H482</f>
        <v>0</v>
      </c>
      <c r="Q482" s="258">
        <v>0</v>
      </c>
      <c r="R482" s="258">
        <f>Q482*H482</f>
        <v>0</v>
      </c>
      <c r="S482" s="258">
        <v>0</v>
      </c>
      <c r="T482" s="259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60" t="s">
        <v>667</v>
      </c>
      <c r="AT482" s="260" t="s">
        <v>218</v>
      </c>
      <c r="AU482" s="260" t="s">
        <v>84</v>
      </c>
      <c r="AY482" s="14" t="s">
        <v>190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4" t="s">
        <v>82</v>
      </c>
      <c r="BK482" s="150">
        <f>ROUND(I482*H482,2)</f>
        <v>0</v>
      </c>
      <c r="BL482" s="14" t="s">
        <v>326</v>
      </c>
      <c r="BM482" s="260" t="s">
        <v>1721</v>
      </c>
    </row>
    <row r="483" s="2" customFormat="1" ht="16.5" customHeight="1">
      <c r="A483" s="37"/>
      <c r="B483" s="38"/>
      <c r="C483" s="261" t="s">
        <v>750</v>
      </c>
      <c r="D483" s="261" t="s">
        <v>218</v>
      </c>
      <c r="E483" s="262" t="s">
        <v>1722</v>
      </c>
      <c r="F483" s="263" t="s">
        <v>1723</v>
      </c>
      <c r="G483" s="264" t="s">
        <v>1131</v>
      </c>
      <c r="H483" s="265">
        <v>4</v>
      </c>
      <c r="I483" s="266"/>
      <c r="J483" s="267">
        <f>ROUND(I483*H483,2)</f>
        <v>0</v>
      </c>
      <c r="K483" s="268"/>
      <c r="L483" s="269"/>
      <c r="M483" s="270" t="s">
        <v>1</v>
      </c>
      <c r="N483" s="271" t="s">
        <v>40</v>
      </c>
      <c r="O483" s="90"/>
      <c r="P483" s="258">
        <f>O483*H483</f>
        <v>0</v>
      </c>
      <c r="Q483" s="258">
        <v>0</v>
      </c>
      <c r="R483" s="258">
        <f>Q483*H483</f>
        <v>0</v>
      </c>
      <c r="S483" s="258">
        <v>0</v>
      </c>
      <c r="T483" s="25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60" t="s">
        <v>667</v>
      </c>
      <c r="AT483" s="260" t="s">
        <v>218</v>
      </c>
      <c r="AU483" s="260" t="s">
        <v>84</v>
      </c>
      <c r="AY483" s="14" t="s">
        <v>190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4" t="s">
        <v>82</v>
      </c>
      <c r="BK483" s="150">
        <f>ROUND(I483*H483,2)</f>
        <v>0</v>
      </c>
      <c r="BL483" s="14" t="s">
        <v>326</v>
      </c>
      <c r="BM483" s="260" t="s">
        <v>1724</v>
      </c>
    </row>
    <row r="484" s="2" customFormat="1" ht="16.5" customHeight="1">
      <c r="A484" s="37"/>
      <c r="B484" s="38"/>
      <c r="C484" s="261" t="s">
        <v>1725</v>
      </c>
      <c r="D484" s="261" t="s">
        <v>218</v>
      </c>
      <c r="E484" s="262" t="s">
        <v>1134</v>
      </c>
      <c r="F484" s="263" t="s">
        <v>1135</v>
      </c>
      <c r="G484" s="264" t="s">
        <v>1131</v>
      </c>
      <c r="H484" s="265">
        <v>2</v>
      </c>
      <c r="I484" s="266"/>
      <c r="J484" s="267">
        <f>ROUND(I484*H484,2)</f>
        <v>0</v>
      </c>
      <c r="K484" s="268"/>
      <c r="L484" s="269"/>
      <c r="M484" s="270" t="s">
        <v>1</v>
      </c>
      <c r="N484" s="271" t="s">
        <v>40</v>
      </c>
      <c r="O484" s="90"/>
      <c r="P484" s="258">
        <f>O484*H484</f>
        <v>0</v>
      </c>
      <c r="Q484" s="258">
        <v>0</v>
      </c>
      <c r="R484" s="258">
        <f>Q484*H484</f>
        <v>0</v>
      </c>
      <c r="S484" s="258">
        <v>0</v>
      </c>
      <c r="T484" s="25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60" t="s">
        <v>667</v>
      </c>
      <c r="AT484" s="260" t="s">
        <v>218</v>
      </c>
      <c r="AU484" s="260" t="s">
        <v>84</v>
      </c>
      <c r="AY484" s="14" t="s">
        <v>190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4" t="s">
        <v>82</v>
      </c>
      <c r="BK484" s="150">
        <f>ROUND(I484*H484,2)</f>
        <v>0</v>
      </c>
      <c r="BL484" s="14" t="s">
        <v>326</v>
      </c>
      <c r="BM484" s="260" t="s">
        <v>1726</v>
      </c>
    </row>
    <row r="485" s="2" customFormat="1" ht="16.5" customHeight="1">
      <c r="A485" s="37"/>
      <c r="B485" s="38"/>
      <c r="C485" s="261" t="s">
        <v>753</v>
      </c>
      <c r="D485" s="261" t="s">
        <v>218</v>
      </c>
      <c r="E485" s="262" t="s">
        <v>1727</v>
      </c>
      <c r="F485" s="263" t="s">
        <v>1728</v>
      </c>
      <c r="G485" s="264" t="s">
        <v>1131</v>
      </c>
      <c r="H485" s="265">
        <v>2</v>
      </c>
      <c r="I485" s="266"/>
      <c r="J485" s="267">
        <f>ROUND(I485*H485,2)</f>
        <v>0</v>
      </c>
      <c r="K485" s="268"/>
      <c r="L485" s="269"/>
      <c r="M485" s="270" t="s">
        <v>1</v>
      </c>
      <c r="N485" s="271" t="s">
        <v>40</v>
      </c>
      <c r="O485" s="90"/>
      <c r="P485" s="258">
        <f>O485*H485</f>
        <v>0</v>
      </c>
      <c r="Q485" s="258">
        <v>0</v>
      </c>
      <c r="R485" s="258">
        <f>Q485*H485</f>
        <v>0</v>
      </c>
      <c r="S485" s="258">
        <v>0</v>
      </c>
      <c r="T485" s="259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60" t="s">
        <v>667</v>
      </c>
      <c r="AT485" s="260" t="s">
        <v>218</v>
      </c>
      <c r="AU485" s="260" t="s">
        <v>84</v>
      </c>
      <c r="AY485" s="14" t="s">
        <v>190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4" t="s">
        <v>82</v>
      </c>
      <c r="BK485" s="150">
        <f>ROUND(I485*H485,2)</f>
        <v>0</v>
      </c>
      <c r="BL485" s="14" t="s">
        <v>326</v>
      </c>
      <c r="BM485" s="260" t="s">
        <v>1729</v>
      </c>
    </row>
    <row r="486" s="2" customFormat="1" ht="24.15" customHeight="1">
      <c r="A486" s="37"/>
      <c r="B486" s="38"/>
      <c r="C486" s="248" t="s">
        <v>1730</v>
      </c>
      <c r="D486" s="248" t="s">
        <v>193</v>
      </c>
      <c r="E486" s="249" t="s">
        <v>1137</v>
      </c>
      <c r="F486" s="250" t="s">
        <v>1138</v>
      </c>
      <c r="G486" s="251" t="s">
        <v>267</v>
      </c>
      <c r="H486" s="252">
        <v>3</v>
      </c>
      <c r="I486" s="253"/>
      <c r="J486" s="254">
        <f>ROUND(I486*H486,2)</f>
        <v>0</v>
      </c>
      <c r="K486" s="255"/>
      <c r="L486" s="40"/>
      <c r="M486" s="256" t="s">
        <v>1</v>
      </c>
      <c r="N486" s="257" t="s">
        <v>40</v>
      </c>
      <c r="O486" s="90"/>
      <c r="P486" s="258">
        <f>O486*H486</f>
        <v>0</v>
      </c>
      <c r="Q486" s="258">
        <v>0</v>
      </c>
      <c r="R486" s="258">
        <f>Q486*H486</f>
        <v>0</v>
      </c>
      <c r="S486" s="258">
        <v>0</v>
      </c>
      <c r="T486" s="259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60" t="s">
        <v>326</v>
      </c>
      <c r="AT486" s="260" t="s">
        <v>193</v>
      </c>
      <c r="AU486" s="260" t="s">
        <v>84</v>
      </c>
      <c r="AY486" s="14" t="s">
        <v>190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4" t="s">
        <v>82</v>
      </c>
      <c r="BK486" s="150">
        <f>ROUND(I486*H486,2)</f>
        <v>0</v>
      </c>
      <c r="BL486" s="14" t="s">
        <v>326</v>
      </c>
      <c r="BM486" s="260" t="s">
        <v>1731</v>
      </c>
    </row>
    <row r="487" s="2" customFormat="1" ht="24.15" customHeight="1">
      <c r="A487" s="37"/>
      <c r="B487" s="38"/>
      <c r="C487" s="248" t="s">
        <v>757</v>
      </c>
      <c r="D487" s="248" t="s">
        <v>193</v>
      </c>
      <c r="E487" s="249" t="s">
        <v>1141</v>
      </c>
      <c r="F487" s="250" t="s">
        <v>1142</v>
      </c>
      <c r="G487" s="251" t="s">
        <v>267</v>
      </c>
      <c r="H487" s="252">
        <v>30</v>
      </c>
      <c r="I487" s="253"/>
      <c r="J487" s="254">
        <f>ROUND(I487*H487,2)</f>
        <v>0</v>
      </c>
      <c r="K487" s="255"/>
      <c r="L487" s="40"/>
      <c r="M487" s="256" t="s">
        <v>1</v>
      </c>
      <c r="N487" s="257" t="s">
        <v>40</v>
      </c>
      <c r="O487" s="90"/>
      <c r="P487" s="258">
        <f>O487*H487</f>
        <v>0</v>
      </c>
      <c r="Q487" s="258">
        <v>0</v>
      </c>
      <c r="R487" s="258">
        <f>Q487*H487</f>
        <v>0</v>
      </c>
      <c r="S487" s="258">
        <v>0</v>
      </c>
      <c r="T487" s="25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60" t="s">
        <v>326</v>
      </c>
      <c r="AT487" s="260" t="s">
        <v>193</v>
      </c>
      <c r="AU487" s="260" t="s">
        <v>84</v>
      </c>
      <c r="AY487" s="14" t="s">
        <v>190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4" t="s">
        <v>82</v>
      </c>
      <c r="BK487" s="150">
        <f>ROUND(I487*H487,2)</f>
        <v>0</v>
      </c>
      <c r="BL487" s="14" t="s">
        <v>326</v>
      </c>
      <c r="BM487" s="260" t="s">
        <v>1732</v>
      </c>
    </row>
    <row r="488" s="2" customFormat="1" ht="24.15" customHeight="1">
      <c r="A488" s="37"/>
      <c r="B488" s="38"/>
      <c r="C488" s="248" t="s">
        <v>1733</v>
      </c>
      <c r="D488" s="248" t="s">
        <v>193</v>
      </c>
      <c r="E488" s="249" t="s">
        <v>1148</v>
      </c>
      <c r="F488" s="250" t="s">
        <v>1149</v>
      </c>
      <c r="G488" s="251" t="s">
        <v>267</v>
      </c>
      <c r="H488" s="252">
        <v>22</v>
      </c>
      <c r="I488" s="253"/>
      <c r="J488" s="254">
        <f>ROUND(I488*H488,2)</f>
        <v>0</v>
      </c>
      <c r="K488" s="255"/>
      <c r="L488" s="40"/>
      <c r="M488" s="256" t="s">
        <v>1</v>
      </c>
      <c r="N488" s="257" t="s">
        <v>40</v>
      </c>
      <c r="O488" s="90"/>
      <c r="P488" s="258">
        <f>O488*H488</f>
        <v>0</v>
      </c>
      <c r="Q488" s="258">
        <v>0</v>
      </c>
      <c r="R488" s="258">
        <f>Q488*H488</f>
        <v>0</v>
      </c>
      <c r="S488" s="258">
        <v>0</v>
      </c>
      <c r="T488" s="259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60" t="s">
        <v>326</v>
      </c>
      <c r="AT488" s="260" t="s">
        <v>193</v>
      </c>
      <c r="AU488" s="260" t="s">
        <v>84</v>
      </c>
      <c r="AY488" s="14" t="s">
        <v>190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4" t="s">
        <v>82</v>
      </c>
      <c r="BK488" s="150">
        <f>ROUND(I488*H488,2)</f>
        <v>0</v>
      </c>
      <c r="BL488" s="14" t="s">
        <v>326</v>
      </c>
      <c r="BM488" s="260" t="s">
        <v>1734</v>
      </c>
    </row>
    <row r="489" s="2" customFormat="1" ht="16.5" customHeight="1">
      <c r="A489" s="37"/>
      <c r="B489" s="38"/>
      <c r="C489" s="248" t="s">
        <v>760</v>
      </c>
      <c r="D489" s="248" t="s">
        <v>193</v>
      </c>
      <c r="E489" s="249" t="s">
        <v>1151</v>
      </c>
      <c r="F489" s="250" t="s">
        <v>1152</v>
      </c>
      <c r="G489" s="251" t="s">
        <v>267</v>
      </c>
      <c r="H489" s="252">
        <v>12</v>
      </c>
      <c r="I489" s="253"/>
      <c r="J489" s="254">
        <f>ROUND(I489*H489,2)</f>
        <v>0</v>
      </c>
      <c r="K489" s="255"/>
      <c r="L489" s="40"/>
      <c r="M489" s="256" t="s">
        <v>1</v>
      </c>
      <c r="N489" s="257" t="s">
        <v>40</v>
      </c>
      <c r="O489" s="90"/>
      <c r="P489" s="258">
        <f>O489*H489</f>
        <v>0</v>
      </c>
      <c r="Q489" s="258">
        <v>0</v>
      </c>
      <c r="R489" s="258">
        <f>Q489*H489</f>
        <v>0</v>
      </c>
      <c r="S489" s="258">
        <v>0</v>
      </c>
      <c r="T489" s="259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60" t="s">
        <v>326</v>
      </c>
      <c r="AT489" s="260" t="s">
        <v>193</v>
      </c>
      <c r="AU489" s="260" t="s">
        <v>84</v>
      </c>
      <c r="AY489" s="14" t="s">
        <v>190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4" t="s">
        <v>82</v>
      </c>
      <c r="BK489" s="150">
        <f>ROUND(I489*H489,2)</f>
        <v>0</v>
      </c>
      <c r="BL489" s="14" t="s">
        <v>326</v>
      </c>
      <c r="BM489" s="260" t="s">
        <v>1735</v>
      </c>
    </row>
    <row r="490" s="2" customFormat="1" ht="21.75" customHeight="1">
      <c r="A490" s="37"/>
      <c r="B490" s="38"/>
      <c r="C490" s="248" t="s">
        <v>1736</v>
      </c>
      <c r="D490" s="248" t="s">
        <v>193</v>
      </c>
      <c r="E490" s="249" t="s">
        <v>1155</v>
      </c>
      <c r="F490" s="250" t="s">
        <v>1156</v>
      </c>
      <c r="G490" s="251" t="s">
        <v>267</v>
      </c>
      <c r="H490" s="252">
        <v>12</v>
      </c>
      <c r="I490" s="253"/>
      <c r="J490" s="254">
        <f>ROUND(I490*H490,2)</f>
        <v>0</v>
      </c>
      <c r="K490" s="255"/>
      <c r="L490" s="40"/>
      <c r="M490" s="256" t="s">
        <v>1</v>
      </c>
      <c r="N490" s="257" t="s">
        <v>40</v>
      </c>
      <c r="O490" s="90"/>
      <c r="P490" s="258">
        <f>O490*H490</f>
        <v>0</v>
      </c>
      <c r="Q490" s="258">
        <v>0</v>
      </c>
      <c r="R490" s="258">
        <f>Q490*H490</f>
        <v>0</v>
      </c>
      <c r="S490" s="258">
        <v>0</v>
      </c>
      <c r="T490" s="259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60" t="s">
        <v>326</v>
      </c>
      <c r="AT490" s="260" t="s">
        <v>193</v>
      </c>
      <c r="AU490" s="260" t="s">
        <v>84</v>
      </c>
      <c r="AY490" s="14" t="s">
        <v>190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4" t="s">
        <v>82</v>
      </c>
      <c r="BK490" s="150">
        <f>ROUND(I490*H490,2)</f>
        <v>0</v>
      </c>
      <c r="BL490" s="14" t="s">
        <v>326</v>
      </c>
      <c r="BM490" s="260" t="s">
        <v>1737</v>
      </c>
    </row>
    <row r="491" s="2" customFormat="1" ht="16.5" customHeight="1">
      <c r="A491" s="37"/>
      <c r="B491" s="38"/>
      <c r="C491" s="248" t="s">
        <v>764</v>
      </c>
      <c r="D491" s="248" t="s">
        <v>193</v>
      </c>
      <c r="E491" s="249" t="s">
        <v>1158</v>
      </c>
      <c r="F491" s="250" t="s">
        <v>1159</v>
      </c>
      <c r="G491" s="251" t="s">
        <v>267</v>
      </c>
      <c r="H491" s="252">
        <v>12</v>
      </c>
      <c r="I491" s="253"/>
      <c r="J491" s="254">
        <f>ROUND(I491*H491,2)</f>
        <v>0</v>
      </c>
      <c r="K491" s="255"/>
      <c r="L491" s="40"/>
      <c r="M491" s="256" t="s">
        <v>1</v>
      </c>
      <c r="N491" s="257" t="s">
        <v>40</v>
      </c>
      <c r="O491" s="90"/>
      <c r="P491" s="258">
        <f>O491*H491</f>
        <v>0</v>
      </c>
      <c r="Q491" s="258">
        <v>0</v>
      </c>
      <c r="R491" s="258">
        <f>Q491*H491</f>
        <v>0</v>
      </c>
      <c r="S491" s="258">
        <v>0</v>
      </c>
      <c r="T491" s="259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60" t="s">
        <v>326</v>
      </c>
      <c r="AT491" s="260" t="s">
        <v>193</v>
      </c>
      <c r="AU491" s="260" t="s">
        <v>84</v>
      </c>
      <c r="AY491" s="14" t="s">
        <v>190</v>
      </c>
      <c r="BE491" s="150">
        <f>IF(N491="základní",J491,0)</f>
        <v>0</v>
      </c>
      <c r="BF491" s="150">
        <f>IF(N491="snížená",J491,0)</f>
        <v>0</v>
      </c>
      <c r="BG491" s="150">
        <f>IF(N491="zákl. přenesená",J491,0)</f>
        <v>0</v>
      </c>
      <c r="BH491" s="150">
        <f>IF(N491="sníž. přenesená",J491,0)</f>
        <v>0</v>
      </c>
      <c r="BI491" s="150">
        <f>IF(N491="nulová",J491,0)</f>
        <v>0</v>
      </c>
      <c r="BJ491" s="14" t="s">
        <v>82</v>
      </c>
      <c r="BK491" s="150">
        <f>ROUND(I491*H491,2)</f>
        <v>0</v>
      </c>
      <c r="BL491" s="14" t="s">
        <v>326</v>
      </c>
      <c r="BM491" s="260" t="s">
        <v>1738</v>
      </c>
    </row>
    <row r="492" s="12" customFormat="1" ht="22.8" customHeight="1">
      <c r="A492" s="12"/>
      <c r="B492" s="232"/>
      <c r="C492" s="233"/>
      <c r="D492" s="234" t="s">
        <v>74</v>
      </c>
      <c r="E492" s="246" t="s">
        <v>1161</v>
      </c>
      <c r="F492" s="246" t="s">
        <v>1162</v>
      </c>
      <c r="G492" s="233"/>
      <c r="H492" s="233"/>
      <c r="I492" s="236"/>
      <c r="J492" s="247">
        <f>BK492</f>
        <v>0</v>
      </c>
      <c r="K492" s="233"/>
      <c r="L492" s="238"/>
      <c r="M492" s="239"/>
      <c r="N492" s="240"/>
      <c r="O492" s="240"/>
      <c r="P492" s="241">
        <f>SUM(P493:P510)</f>
        <v>0</v>
      </c>
      <c r="Q492" s="240"/>
      <c r="R492" s="241">
        <f>SUM(R493:R510)</f>
        <v>0</v>
      </c>
      <c r="S492" s="240"/>
      <c r="T492" s="242">
        <f>SUM(T493:T510)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43" t="s">
        <v>191</v>
      </c>
      <c r="AT492" s="244" t="s">
        <v>74</v>
      </c>
      <c r="AU492" s="244" t="s">
        <v>82</v>
      </c>
      <c r="AY492" s="243" t="s">
        <v>190</v>
      </c>
      <c r="BK492" s="245">
        <f>SUM(BK493:BK510)</f>
        <v>0</v>
      </c>
    </row>
    <row r="493" s="2" customFormat="1" ht="21.75" customHeight="1">
      <c r="A493" s="37"/>
      <c r="B493" s="38"/>
      <c r="C493" s="248" t="s">
        <v>1739</v>
      </c>
      <c r="D493" s="248" t="s">
        <v>193</v>
      </c>
      <c r="E493" s="249" t="s">
        <v>1164</v>
      </c>
      <c r="F493" s="250" t="s">
        <v>1165</v>
      </c>
      <c r="G493" s="251" t="s">
        <v>196</v>
      </c>
      <c r="H493" s="252">
        <v>3</v>
      </c>
      <c r="I493" s="253"/>
      <c r="J493" s="254">
        <f>ROUND(I493*H493,2)</f>
        <v>0</v>
      </c>
      <c r="K493" s="255"/>
      <c r="L493" s="40"/>
      <c r="M493" s="256" t="s">
        <v>1</v>
      </c>
      <c r="N493" s="257" t="s">
        <v>40</v>
      </c>
      <c r="O493" s="90"/>
      <c r="P493" s="258">
        <f>O493*H493</f>
        <v>0</v>
      </c>
      <c r="Q493" s="258">
        <v>0</v>
      </c>
      <c r="R493" s="258">
        <f>Q493*H493</f>
        <v>0</v>
      </c>
      <c r="S493" s="258">
        <v>0</v>
      </c>
      <c r="T493" s="259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60" t="s">
        <v>326</v>
      </c>
      <c r="AT493" s="260" t="s">
        <v>193</v>
      </c>
      <c r="AU493" s="260" t="s">
        <v>84</v>
      </c>
      <c r="AY493" s="14" t="s">
        <v>190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4" t="s">
        <v>82</v>
      </c>
      <c r="BK493" s="150">
        <f>ROUND(I493*H493,2)</f>
        <v>0</v>
      </c>
      <c r="BL493" s="14" t="s">
        <v>326</v>
      </c>
      <c r="BM493" s="260" t="s">
        <v>1740</v>
      </c>
    </row>
    <row r="494" s="2" customFormat="1" ht="24.15" customHeight="1">
      <c r="A494" s="37"/>
      <c r="B494" s="38"/>
      <c r="C494" s="248" t="s">
        <v>767</v>
      </c>
      <c r="D494" s="248" t="s">
        <v>193</v>
      </c>
      <c r="E494" s="249" t="s">
        <v>1167</v>
      </c>
      <c r="F494" s="250" t="s">
        <v>1168</v>
      </c>
      <c r="G494" s="251" t="s">
        <v>196</v>
      </c>
      <c r="H494" s="252">
        <v>1</v>
      </c>
      <c r="I494" s="253"/>
      <c r="J494" s="254">
        <f>ROUND(I494*H494,2)</f>
        <v>0</v>
      </c>
      <c r="K494" s="255"/>
      <c r="L494" s="40"/>
      <c r="M494" s="256" t="s">
        <v>1</v>
      </c>
      <c r="N494" s="257" t="s">
        <v>40</v>
      </c>
      <c r="O494" s="90"/>
      <c r="P494" s="258">
        <f>O494*H494</f>
        <v>0</v>
      </c>
      <c r="Q494" s="258">
        <v>0</v>
      </c>
      <c r="R494" s="258">
        <f>Q494*H494</f>
        <v>0</v>
      </c>
      <c r="S494" s="258">
        <v>0</v>
      </c>
      <c r="T494" s="259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60" t="s">
        <v>326</v>
      </c>
      <c r="AT494" s="260" t="s">
        <v>193</v>
      </c>
      <c r="AU494" s="260" t="s">
        <v>84</v>
      </c>
      <c r="AY494" s="14" t="s">
        <v>190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4" t="s">
        <v>82</v>
      </c>
      <c r="BK494" s="150">
        <f>ROUND(I494*H494,2)</f>
        <v>0</v>
      </c>
      <c r="BL494" s="14" t="s">
        <v>326</v>
      </c>
      <c r="BM494" s="260" t="s">
        <v>1741</v>
      </c>
    </row>
    <row r="495" s="2" customFormat="1" ht="24.15" customHeight="1">
      <c r="A495" s="37"/>
      <c r="B495" s="38"/>
      <c r="C495" s="248" t="s">
        <v>1742</v>
      </c>
      <c r="D495" s="248" t="s">
        <v>193</v>
      </c>
      <c r="E495" s="249" t="s">
        <v>1743</v>
      </c>
      <c r="F495" s="250" t="s">
        <v>1172</v>
      </c>
      <c r="G495" s="251" t="s">
        <v>196</v>
      </c>
      <c r="H495" s="252">
        <v>1</v>
      </c>
      <c r="I495" s="253"/>
      <c r="J495" s="254">
        <f>ROUND(I495*H495,2)</f>
        <v>0</v>
      </c>
      <c r="K495" s="255"/>
      <c r="L495" s="40"/>
      <c r="M495" s="256" t="s">
        <v>1</v>
      </c>
      <c r="N495" s="257" t="s">
        <v>40</v>
      </c>
      <c r="O495" s="90"/>
      <c r="P495" s="258">
        <f>O495*H495</f>
        <v>0</v>
      </c>
      <c r="Q495" s="258">
        <v>0</v>
      </c>
      <c r="R495" s="258">
        <f>Q495*H495</f>
        <v>0</v>
      </c>
      <c r="S495" s="258">
        <v>0</v>
      </c>
      <c r="T495" s="259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60" t="s">
        <v>326</v>
      </c>
      <c r="AT495" s="260" t="s">
        <v>193</v>
      </c>
      <c r="AU495" s="260" t="s">
        <v>84</v>
      </c>
      <c r="AY495" s="14" t="s">
        <v>190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4" t="s">
        <v>82</v>
      </c>
      <c r="BK495" s="150">
        <f>ROUND(I495*H495,2)</f>
        <v>0</v>
      </c>
      <c r="BL495" s="14" t="s">
        <v>326</v>
      </c>
      <c r="BM495" s="260" t="s">
        <v>1744</v>
      </c>
    </row>
    <row r="496" s="2" customFormat="1" ht="24.15" customHeight="1">
      <c r="A496" s="37"/>
      <c r="B496" s="38"/>
      <c r="C496" s="248" t="s">
        <v>771</v>
      </c>
      <c r="D496" s="248" t="s">
        <v>193</v>
      </c>
      <c r="E496" s="249" t="s">
        <v>1745</v>
      </c>
      <c r="F496" s="250" t="s">
        <v>1175</v>
      </c>
      <c r="G496" s="251" t="s">
        <v>1176</v>
      </c>
      <c r="H496" s="252">
        <v>1</v>
      </c>
      <c r="I496" s="253"/>
      <c r="J496" s="254">
        <f>ROUND(I496*H496,2)</f>
        <v>0</v>
      </c>
      <c r="K496" s="255"/>
      <c r="L496" s="40"/>
      <c r="M496" s="256" t="s">
        <v>1</v>
      </c>
      <c r="N496" s="257" t="s">
        <v>40</v>
      </c>
      <c r="O496" s="90"/>
      <c r="P496" s="258">
        <f>O496*H496</f>
        <v>0</v>
      </c>
      <c r="Q496" s="258">
        <v>0</v>
      </c>
      <c r="R496" s="258">
        <f>Q496*H496</f>
        <v>0</v>
      </c>
      <c r="S496" s="258">
        <v>0</v>
      </c>
      <c r="T496" s="259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60" t="s">
        <v>326</v>
      </c>
      <c r="AT496" s="260" t="s">
        <v>193</v>
      </c>
      <c r="AU496" s="260" t="s">
        <v>84</v>
      </c>
      <c r="AY496" s="14" t="s">
        <v>190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4" t="s">
        <v>82</v>
      </c>
      <c r="BK496" s="150">
        <f>ROUND(I496*H496,2)</f>
        <v>0</v>
      </c>
      <c r="BL496" s="14" t="s">
        <v>326</v>
      </c>
      <c r="BM496" s="260" t="s">
        <v>1746</v>
      </c>
    </row>
    <row r="497" s="2" customFormat="1" ht="16.5" customHeight="1">
      <c r="A497" s="37"/>
      <c r="B497" s="38"/>
      <c r="C497" s="248" t="s">
        <v>1747</v>
      </c>
      <c r="D497" s="248" t="s">
        <v>193</v>
      </c>
      <c r="E497" s="249" t="s">
        <v>1748</v>
      </c>
      <c r="F497" s="250" t="s">
        <v>1180</v>
      </c>
      <c r="G497" s="251" t="s">
        <v>1176</v>
      </c>
      <c r="H497" s="252">
        <v>1</v>
      </c>
      <c r="I497" s="253"/>
      <c r="J497" s="254">
        <f>ROUND(I497*H497,2)</f>
        <v>0</v>
      </c>
      <c r="K497" s="255"/>
      <c r="L497" s="40"/>
      <c r="M497" s="256" t="s">
        <v>1</v>
      </c>
      <c r="N497" s="257" t="s">
        <v>40</v>
      </c>
      <c r="O497" s="90"/>
      <c r="P497" s="258">
        <f>O497*H497</f>
        <v>0</v>
      </c>
      <c r="Q497" s="258">
        <v>0</v>
      </c>
      <c r="R497" s="258">
        <f>Q497*H497</f>
        <v>0</v>
      </c>
      <c r="S497" s="258">
        <v>0</v>
      </c>
      <c r="T497" s="259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60" t="s">
        <v>326</v>
      </c>
      <c r="AT497" s="260" t="s">
        <v>193</v>
      </c>
      <c r="AU497" s="260" t="s">
        <v>84</v>
      </c>
      <c r="AY497" s="14" t="s">
        <v>190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4" t="s">
        <v>82</v>
      </c>
      <c r="BK497" s="150">
        <f>ROUND(I497*H497,2)</f>
        <v>0</v>
      </c>
      <c r="BL497" s="14" t="s">
        <v>326</v>
      </c>
      <c r="BM497" s="260" t="s">
        <v>1749</v>
      </c>
    </row>
    <row r="498" s="2" customFormat="1" ht="16.5" customHeight="1">
      <c r="A498" s="37"/>
      <c r="B498" s="38"/>
      <c r="C498" s="248" t="s">
        <v>774</v>
      </c>
      <c r="D498" s="248" t="s">
        <v>193</v>
      </c>
      <c r="E498" s="249" t="s">
        <v>1750</v>
      </c>
      <c r="F498" s="250" t="s">
        <v>1751</v>
      </c>
      <c r="G498" s="251" t="s">
        <v>196</v>
      </c>
      <c r="H498" s="252">
        <v>2</v>
      </c>
      <c r="I498" s="253"/>
      <c r="J498" s="254">
        <f>ROUND(I498*H498,2)</f>
        <v>0</v>
      </c>
      <c r="K498" s="255"/>
      <c r="L498" s="40"/>
      <c r="M498" s="256" t="s">
        <v>1</v>
      </c>
      <c r="N498" s="257" t="s">
        <v>40</v>
      </c>
      <c r="O498" s="90"/>
      <c r="P498" s="258">
        <f>O498*H498</f>
        <v>0</v>
      </c>
      <c r="Q498" s="258">
        <v>0</v>
      </c>
      <c r="R498" s="258">
        <f>Q498*H498</f>
        <v>0</v>
      </c>
      <c r="S498" s="258">
        <v>0</v>
      </c>
      <c r="T498" s="259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60" t="s">
        <v>326</v>
      </c>
      <c r="AT498" s="260" t="s">
        <v>193</v>
      </c>
      <c r="AU498" s="260" t="s">
        <v>84</v>
      </c>
      <c r="AY498" s="14" t="s">
        <v>190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4" t="s">
        <v>82</v>
      </c>
      <c r="BK498" s="150">
        <f>ROUND(I498*H498,2)</f>
        <v>0</v>
      </c>
      <c r="BL498" s="14" t="s">
        <v>326</v>
      </c>
      <c r="BM498" s="260" t="s">
        <v>1752</v>
      </c>
    </row>
    <row r="499" s="2" customFormat="1" ht="24.15" customHeight="1">
      <c r="A499" s="37"/>
      <c r="B499" s="38"/>
      <c r="C499" s="248" t="s">
        <v>1753</v>
      </c>
      <c r="D499" s="248" t="s">
        <v>193</v>
      </c>
      <c r="E499" s="249" t="s">
        <v>1754</v>
      </c>
      <c r="F499" s="250" t="s">
        <v>1755</v>
      </c>
      <c r="G499" s="251" t="s">
        <v>196</v>
      </c>
      <c r="H499" s="252">
        <v>2</v>
      </c>
      <c r="I499" s="253"/>
      <c r="J499" s="254">
        <f>ROUND(I499*H499,2)</f>
        <v>0</v>
      </c>
      <c r="K499" s="255"/>
      <c r="L499" s="40"/>
      <c r="M499" s="256" t="s">
        <v>1</v>
      </c>
      <c r="N499" s="257" t="s">
        <v>40</v>
      </c>
      <c r="O499" s="90"/>
      <c r="P499" s="258">
        <f>O499*H499</f>
        <v>0</v>
      </c>
      <c r="Q499" s="258">
        <v>0</v>
      </c>
      <c r="R499" s="258">
        <f>Q499*H499</f>
        <v>0</v>
      </c>
      <c r="S499" s="258">
        <v>0</v>
      </c>
      <c r="T499" s="259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60" t="s">
        <v>326</v>
      </c>
      <c r="AT499" s="260" t="s">
        <v>193</v>
      </c>
      <c r="AU499" s="260" t="s">
        <v>84</v>
      </c>
      <c r="AY499" s="14" t="s">
        <v>190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4" t="s">
        <v>82</v>
      </c>
      <c r="BK499" s="150">
        <f>ROUND(I499*H499,2)</f>
        <v>0</v>
      </c>
      <c r="BL499" s="14" t="s">
        <v>326</v>
      </c>
      <c r="BM499" s="260" t="s">
        <v>1756</v>
      </c>
    </row>
    <row r="500" s="2" customFormat="1" ht="24.15" customHeight="1">
      <c r="A500" s="37"/>
      <c r="B500" s="38"/>
      <c r="C500" s="248" t="s">
        <v>778</v>
      </c>
      <c r="D500" s="248" t="s">
        <v>193</v>
      </c>
      <c r="E500" s="249" t="s">
        <v>1757</v>
      </c>
      <c r="F500" s="250" t="s">
        <v>1758</v>
      </c>
      <c r="G500" s="251" t="s">
        <v>196</v>
      </c>
      <c r="H500" s="252">
        <v>2</v>
      </c>
      <c r="I500" s="253"/>
      <c r="J500" s="254">
        <f>ROUND(I500*H500,2)</f>
        <v>0</v>
      </c>
      <c r="K500" s="255"/>
      <c r="L500" s="40"/>
      <c r="M500" s="256" t="s">
        <v>1</v>
      </c>
      <c r="N500" s="257" t="s">
        <v>40</v>
      </c>
      <c r="O500" s="90"/>
      <c r="P500" s="258">
        <f>O500*H500</f>
        <v>0</v>
      </c>
      <c r="Q500" s="258">
        <v>0</v>
      </c>
      <c r="R500" s="258">
        <f>Q500*H500</f>
        <v>0</v>
      </c>
      <c r="S500" s="258">
        <v>0</v>
      </c>
      <c r="T500" s="259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60" t="s">
        <v>326</v>
      </c>
      <c r="AT500" s="260" t="s">
        <v>193</v>
      </c>
      <c r="AU500" s="260" t="s">
        <v>84</v>
      </c>
      <c r="AY500" s="14" t="s">
        <v>190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4" t="s">
        <v>82</v>
      </c>
      <c r="BK500" s="150">
        <f>ROUND(I500*H500,2)</f>
        <v>0</v>
      </c>
      <c r="BL500" s="14" t="s">
        <v>326</v>
      </c>
      <c r="BM500" s="260" t="s">
        <v>1759</v>
      </c>
    </row>
    <row r="501" s="2" customFormat="1" ht="24.15" customHeight="1">
      <c r="A501" s="37"/>
      <c r="B501" s="38"/>
      <c r="C501" s="248" t="s">
        <v>1760</v>
      </c>
      <c r="D501" s="248" t="s">
        <v>193</v>
      </c>
      <c r="E501" s="249" t="s">
        <v>1761</v>
      </c>
      <c r="F501" s="250" t="s">
        <v>1762</v>
      </c>
      <c r="G501" s="251" t="s">
        <v>196</v>
      </c>
      <c r="H501" s="252">
        <v>2</v>
      </c>
      <c r="I501" s="253"/>
      <c r="J501" s="254">
        <f>ROUND(I501*H501,2)</f>
        <v>0</v>
      </c>
      <c r="K501" s="255"/>
      <c r="L501" s="40"/>
      <c r="M501" s="256" t="s">
        <v>1</v>
      </c>
      <c r="N501" s="257" t="s">
        <v>40</v>
      </c>
      <c r="O501" s="90"/>
      <c r="P501" s="258">
        <f>O501*H501</f>
        <v>0</v>
      </c>
      <c r="Q501" s="258">
        <v>0</v>
      </c>
      <c r="R501" s="258">
        <f>Q501*H501</f>
        <v>0</v>
      </c>
      <c r="S501" s="258">
        <v>0</v>
      </c>
      <c r="T501" s="259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60" t="s">
        <v>326</v>
      </c>
      <c r="AT501" s="260" t="s">
        <v>193</v>
      </c>
      <c r="AU501" s="260" t="s">
        <v>84</v>
      </c>
      <c r="AY501" s="14" t="s">
        <v>190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4" t="s">
        <v>82</v>
      </c>
      <c r="BK501" s="150">
        <f>ROUND(I501*H501,2)</f>
        <v>0</v>
      </c>
      <c r="BL501" s="14" t="s">
        <v>326</v>
      </c>
      <c r="BM501" s="260" t="s">
        <v>1763</v>
      </c>
    </row>
    <row r="502" s="2" customFormat="1" ht="24.15" customHeight="1">
      <c r="A502" s="37"/>
      <c r="B502" s="38"/>
      <c r="C502" s="248" t="s">
        <v>781</v>
      </c>
      <c r="D502" s="248" t="s">
        <v>193</v>
      </c>
      <c r="E502" s="249" t="s">
        <v>1764</v>
      </c>
      <c r="F502" s="250" t="s">
        <v>1765</v>
      </c>
      <c r="G502" s="251" t="s">
        <v>196</v>
      </c>
      <c r="H502" s="252">
        <v>1</v>
      </c>
      <c r="I502" s="253"/>
      <c r="J502" s="254">
        <f>ROUND(I502*H502,2)</f>
        <v>0</v>
      </c>
      <c r="K502" s="255"/>
      <c r="L502" s="40"/>
      <c r="M502" s="256" t="s">
        <v>1</v>
      </c>
      <c r="N502" s="257" t="s">
        <v>40</v>
      </c>
      <c r="O502" s="90"/>
      <c r="P502" s="258">
        <f>O502*H502</f>
        <v>0</v>
      </c>
      <c r="Q502" s="258">
        <v>0</v>
      </c>
      <c r="R502" s="258">
        <f>Q502*H502</f>
        <v>0</v>
      </c>
      <c r="S502" s="258">
        <v>0</v>
      </c>
      <c r="T502" s="259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60" t="s">
        <v>326</v>
      </c>
      <c r="AT502" s="260" t="s">
        <v>193</v>
      </c>
      <c r="AU502" s="260" t="s">
        <v>84</v>
      </c>
      <c r="AY502" s="14" t="s">
        <v>190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4" t="s">
        <v>82</v>
      </c>
      <c r="BK502" s="150">
        <f>ROUND(I502*H502,2)</f>
        <v>0</v>
      </c>
      <c r="BL502" s="14" t="s">
        <v>326</v>
      </c>
      <c r="BM502" s="260" t="s">
        <v>1766</v>
      </c>
    </row>
    <row r="503" s="2" customFormat="1" ht="24.15" customHeight="1">
      <c r="A503" s="37"/>
      <c r="B503" s="38"/>
      <c r="C503" s="248" t="s">
        <v>1767</v>
      </c>
      <c r="D503" s="248" t="s">
        <v>193</v>
      </c>
      <c r="E503" s="249" t="s">
        <v>1768</v>
      </c>
      <c r="F503" s="250" t="s">
        <v>1769</v>
      </c>
      <c r="G503" s="251" t="s">
        <v>196</v>
      </c>
      <c r="H503" s="252">
        <v>2</v>
      </c>
      <c r="I503" s="253"/>
      <c r="J503" s="254">
        <f>ROUND(I503*H503,2)</f>
        <v>0</v>
      </c>
      <c r="K503" s="255"/>
      <c r="L503" s="40"/>
      <c r="M503" s="256" t="s">
        <v>1</v>
      </c>
      <c r="N503" s="257" t="s">
        <v>40</v>
      </c>
      <c r="O503" s="90"/>
      <c r="P503" s="258">
        <f>O503*H503</f>
        <v>0</v>
      </c>
      <c r="Q503" s="258">
        <v>0</v>
      </c>
      <c r="R503" s="258">
        <f>Q503*H503</f>
        <v>0</v>
      </c>
      <c r="S503" s="258">
        <v>0</v>
      </c>
      <c r="T503" s="259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60" t="s">
        <v>326</v>
      </c>
      <c r="AT503" s="260" t="s">
        <v>193</v>
      </c>
      <c r="AU503" s="260" t="s">
        <v>84</v>
      </c>
      <c r="AY503" s="14" t="s">
        <v>190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4" t="s">
        <v>82</v>
      </c>
      <c r="BK503" s="150">
        <f>ROUND(I503*H503,2)</f>
        <v>0</v>
      </c>
      <c r="BL503" s="14" t="s">
        <v>326</v>
      </c>
      <c r="BM503" s="260" t="s">
        <v>1770</v>
      </c>
    </row>
    <row r="504" s="2" customFormat="1" ht="24.15" customHeight="1">
      <c r="A504" s="37"/>
      <c r="B504" s="38"/>
      <c r="C504" s="248" t="s">
        <v>785</v>
      </c>
      <c r="D504" s="248" t="s">
        <v>193</v>
      </c>
      <c r="E504" s="249" t="s">
        <v>1771</v>
      </c>
      <c r="F504" s="250" t="s">
        <v>1772</v>
      </c>
      <c r="G504" s="251" t="s">
        <v>196</v>
      </c>
      <c r="H504" s="252">
        <v>2</v>
      </c>
      <c r="I504" s="253"/>
      <c r="J504" s="254">
        <f>ROUND(I504*H504,2)</f>
        <v>0</v>
      </c>
      <c r="K504" s="255"/>
      <c r="L504" s="40"/>
      <c r="M504" s="256" t="s">
        <v>1</v>
      </c>
      <c r="N504" s="257" t="s">
        <v>40</v>
      </c>
      <c r="O504" s="90"/>
      <c r="P504" s="258">
        <f>O504*H504</f>
        <v>0</v>
      </c>
      <c r="Q504" s="258">
        <v>0</v>
      </c>
      <c r="R504" s="258">
        <f>Q504*H504</f>
        <v>0</v>
      </c>
      <c r="S504" s="258">
        <v>0</v>
      </c>
      <c r="T504" s="259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60" t="s">
        <v>326</v>
      </c>
      <c r="AT504" s="260" t="s">
        <v>193</v>
      </c>
      <c r="AU504" s="260" t="s">
        <v>84</v>
      </c>
      <c r="AY504" s="14" t="s">
        <v>190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4" t="s">
        <v>82</v>
      </c>
      <c r="BK504" s="150">
        <f>ROUND(I504*H504,2)</f>
        <v>0</v>
      </c>
      <c r="BL504" s="14" t="s">
        <v>326</v>
      </c>
      <c r="BM504" s="260" t="s">
        <v>1773</v>
      </c>
    </row>
    <row r="505" s="2" customFormat="1" ht="24.15" customHeight="1">
      <c r="A505" s="37"/>
      <c r="B505" s="38"/>
      <c r="C505" s="248" t="s">
        <v>1774</v>
      </c>
      <c r="D505" s="248" t="s">
        <v>193</v>
      </c>
      <c r="E505" s="249" t="s">
        <v>1775</v>
      </c>
      <c r="F505" s="250" t="s">
        <v>1776</v>
      </c>
      <c r="G505" s="251" t="s">
        <v>196</v>
      </c>
      <c r="H505" s="252">
        <v>2</v>
      </c>
      <c r="I505" s="253"/>
      <c r="J505" s="254">
        <f>ROUND(I505*H505,2)</f>
        <v>0</v>
      </c>
      <c r="K505" s="255"/>
      <c r="L505" s="40"/>
      <c r="M505" s="256" t="s">
        <v>1</v>
      </c>
      <c r="N505" s="257" t="s">
        <v>40</v>
      </c>
      <c r="O505" s="90"/>
      <c r="P505" s="258">
        <f>O505*H505</f>
        <v>0</v>
      </c>
      <c r="Q505" s="258">
        <v>0</v>
      </c>
      <c r="R505" s="258">
        <f>Q505*H505</f>
        <v>0</v>
      </c>
      <c r="S505" s="258">
        <v>0</v>
      </c>
      <c r="T505" s="259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60" t="s">
        <v>326</v>
      </c>
      <c r="AT505" s="260" t="s">
        <v>193</v>
      </c>
      <c r="AU505" s="260" t="s">
        <v>84</v>
      </c>
      <c r="AY505" s="14" t="s">
        <v>190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4" t="s">
        <v>82</v>
      </c>
      <c r="BK505" s="150">
        <f>ROUND(I505*H505,2)</f>
        <v>0</v>
      </c>
      <c r="BL505" s="14" t="s">
        <v>326</v>
      </c>
      <c r="BM505" s="260" t="s">
        <v>1777</v>
      </c>
    </row>
    <row r="506" s="2" customFormat="1" ht="24.15" customHeight="1">
      <c r="A506" s="37"/>
      <c r="B506" s="38"/>
      <c r="C506" s="248" t="s">
        <v>790</v>
      </c>
      <c r="D506" s="248" t="s">
        <v>193</v>
      </c>
      <c r="E506" s="249" t="s">
        <v>1778</v>
      </c>
      <c r="F506" s="250" t="s">
        <v>1779</v>
      </c>
      <c r="G506" s="251" t="s">
        <v>196</v>
      </c>
      <c r="H506" s="252">
        <v>2</v>
      </c>
      <c r="I506" s="253"/>
      <c r="J506" s="254">
        <f>ROUND(I506*H506,2)</f>
        <v>0</v>
      </c>
      <c r="K506" s="255"/>
      <c r="L506" s="40"/>
      <c r="M506" s="256" t="s">
        <v>1</v>
      </c>
      <c r="N506" s="257" t="s">
        <v>40</v>
      </c>
      <c r="O506" s="90"/>
      <c r="P506" s="258">
        <f>O506*H506</f>
        <v>0</v>
      </c>
      <c r="Q506" s="258">
        <v>0</v>
      </c>
      <c r="R506" s="258">
        <f>Q506*H506</f>
        <v>0</v>
      </c>
      <c r="S506" s="258">
        <v>0</v>
      </c>
      <c r="T506" s="259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60" t="s">
        <v>326</v>
      </c>
      <c r="AT506" s="260" t="s">
        <v>193</v>
      </c>
      <c r="AU506" s="260" t="s">
        <v>84</v>
      </c>
      <c r="AY506" s="14" t="s">
        <v>190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4" t="s">
        <v>82</v>
      </c>
      <c r="BK506" s="150">
        <f>ROUND(I506*H506,2)</f>
        <v>0</v>
      </c>
      <c r="BL506" s="14" t="s">
        <v>326</v>
      </c>
      <c r="BM506" s="260" t="s">
        <v>1780</v>
      </c>
    </row>
    <row r="507" s="2" customFormat="1" ht="24.15" customHeight="1">
      <c r="A507" s="37"/>
      <c r="B507" s="38"/>
      <c r="C507" s="248" t="s">
        <v>1781</v>
      </c>
      <c r="D507" s="248" t="s">
        <v>193</v>
      </c>
      <c r="E507" s="249" t="s">
        <v>1782</v>
      </c>
      <c r="F507" s="250" t="s">
        <v>1783</v>
      </c>
      <c r="G507" s="251" t="s">
        <v>196</v>
      </c>
      <c r="H507" s="252">
        <v>1</v>
      </c>
      <c r="I507" s="253"/>
      <c r="J507" s="254">
        <f>ROUND(I507*H507,2)</f>
        <v>0</v>
      </c>
      <c r="K507" s="255"/>
      <c r="L507" s="40"/>
      <c r="M507" s="256" t="s">
        <v>1</v>
      </c>
      <c r="N507" s="257" t="s">
        <v>40</v>
      </c>
      <c r="O507" s="90"/>
      <c r="P507" s="258">
        <f>O507*H507</f>
        <v>0</v>
      </c>
      <c r="Q507" s="258">
        <v>0</v>
      </c>
      <c r="R507" s="258">
        <f>Q507*H507</f>
        <v>0</v>
      </c>
      <c r="S507" s="258">
        <v>0</v>
      </c>
      <c r="T507" s="259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60" t="s">
        <v>326</v>
      </c>
      <c r="AT507" s="260" t="s">
        <v>193</v>
      </c>
      <c r="AU507" s="260" t="s">
        <v>84</v>
      </c>
      <c r="AY507" s="14" t="s">
        <v>190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4" t="s">
        <v>82</v>
      </c>
      <c r="BK507" s="150">
        <f>ROUND(I507*H507,2)</f>
        <v>0</v>
      </c>
      <c r="BL507" s="14" t="s">
        <v>326</v>
      </c>
      <c r="BM507" s="260" t="s">
        <v>1784</v>
      </c>
    </row>
    <row r="508" s="2" customFormat="1" ht="24.15" customHeight="1">
      <c r="A508" s="37"/>
      <c r="B508" s="38"/>
      <c r="C508" s="248" t="s">
        <v>794</v>
      </c>
      <c r="D508" s="248" t="s">
        <v>193</v>
      </c>
      <c r="E508" s="249" t="s">
        <v>1785</v>
      </c>
      <c r="F508" s="250" t="s">
        <v>1786</v>
      </c>
      <c r="G508" s="251" t="s">
        <v>1223</v>
      </c>
      <c r="H508" s="252">
        <v>1</v>
      </c>
      <c r="I508" s="253"/>
      <c r="J508" s="254">
        <f>ROUND(I508*H508,2)</f>
        <v>0</v>
      </c>
      <c r="K508" s="255"/>
      <c r="L508" s="40"/>
      <c r="M508" s="256" t="s">
        <v>1</v>
      </c>
      <c r="N508" s="257" t="s">
        <v>40</v>
      </c>
      <c r="O508" s="90"/>
      <c r="P508" s="258">
        <f>O508*H508</f>
        <v>0</v>
      </c>
      <c r="Q508" s="258">
        <v>0</v>
      </c>
      <c r="R508" s="258">
        <f>Q508*H508</f>
        <v>0</v>
      </c>
      <c r="S508" s="258">
        <v>0</v>
      </c>
      <c r="T508" s="259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60" t="s">
        <v>326</v>
      </c>
      <c r="AT508" s="260" t="s">
        <v>193</v>
      </c>
      <c r="AU508" s="260" t="s">
        <v>84</v>
      </c>
      <c r="AY508" s="14" t="s">
        <v>190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4" t="s">
        <v>82</v>
      </c>
      <c r="BK508" s="150">
        <f>ROUND(I508*H508,2)</f>
        <v>0</v>
      </c>
      <c r="BL508" s="14" t="s">
        <v>326</v>
      </c>
      <c r="BM508" s="260" t="s">
        <v>1787</v>
      </c>
    </row>
    <row r="509" s="2" customFormat="1" ht="24.15" customHeight="1">
      <c r="A509" s="37"/>
      <c r="B509" s="38"/>
      <c r="C509" s="248" t="s">
        <v>1788</v>
      </c>
      <c r="D509" s="248" t="s">
        <v>193</v>
      </c>
      <c r="E509" s="249" t="s">
        <v>1789</v>
      </c>
      <c r="F509" s="250" t="s">
        <v>1790</v>
      </c>
      <c r="G509" s="251" t="s">
        <v>1223</v>
      </c>
      <c r="H509" s="252">
        <v>1</v>
      </c>
      <c r="I509" s="253"/>
      <c r="J509" s="254">
        <f>ROUND(I509*H509,2)</f>
        <v>0</v>
      </c>
      <c r="K509" s="255"/>
      <c r="L509" s="40"/>
      <c r="M509" s="256" t="s">
        <v>1</v>
      </c>
      <c r="N509" s="257" t="s">
        <v>40</v>
      </c>
      <c r="O509" s="90"/>
      <c r="P509" s="258">
        <f>O509*H509</f>
        <v>0</v>
      </c>
      <c r="Q509" s="258">
        <v>0</v>
      </c>
      <c r="R509" s="258">
        <f>Q509*H509</f>
        <v>0</v>
      </c>
      <c r="S509" s="258">
        <v>0</v>
      </c>
      <c r="T509" s="25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60" t="s">
        <v>326</v>
      </c>
      <c r="AT509" s="260" t="s">
        <v>193</v>
      </c>
      <c r="AU509" s="260" t="s">
        <v>84</v>
      </c>
      <c r="AY509" s="14" t="s">
        <v>190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4" t="s">
        <v>82</v>
      </c>
      <c r="BK509" s="150">
        <f>ROUND(I509*H509,2)</f>
        <v>0</v>
      </c>
      <c r="BL509" s="14" t="s">
        <v>326</v>
      </c>
      <c r="BM509" s="260" t="s">
        <v>1791</v>
      </c>
    </row>
    <row r="510" s="2" customFormat="1" ht="24.15" customHeight="1">
      <c r="A510" s="37"/>
      <c r="B510" s="38"/>
      <c r="C510" s="248" t="s">
        <v>797</v>
      </c>
      <c r="D510" s="248" t="s">
        <v>193</v>
      </c>
      <c r="E510" s="249" t="s">
        <v>1792</v>
      </c>
      <c r="F510" s="250" t="s">
        <v>1793</v>
      </c>
      <c r="G510" s="251" t="s">
        <v>1223</v>
      </c>
      <c r="H510" s="252">
        <v>1</v>
      </c>
      <c r="I510" s="253"/>
      <c r="J510" s="254">
        <f>ROUND(I510*H510,2)</f>
        <v>0</v>
      </c>
      <c r="K510" s="255"/>
      <c r="L510" s="40"/>
      <c r="M510" s="256" t="s">
        <v>1</v>
      </c>
      <c r="N510" s="257" t="s">
        <v>40</v>
      </c>
      <c r="O510" s="90"/>
      <c r="P510" s="258">
        <f>O510*H510</f>
        <v>0</v>
      </c>
      <c r="Q510" s="258">
        <v>0</v>
      </c>
      <c r="R510" s="258">
        <f>Q510*H510</f>
        <v>0</v>
      </c>
      <c r="S510" s="258">
        <v>0</v>
      </c>
      <c r="T510" s="259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60" t="s">
        <v>326</v>
      </c>
      <c r="AT510" s="260" t="s">
        <v>193</v>
      </c>
      <c r="AU510" s="260" t="s">
        <v>84</v>
      </c>
      <c r="AY510" s="14" t="s">
        <v>190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4" t="s">
        <v>82</v>
      </c>
      <c r="BK510" s="150">
        <f>ROUND(I510*H510,2)</f>
        <v>0</v>
      </c>
      <c r="BL510" s="14" t="s">
        <v>326</v>
      </c>
      <c r="BM510" s="260" t="s">
        <v>1794</v>
      </c>
    </row>
    <row r="511" s="12" customFormat="1" ht="25.92" customHeight="1">
      <c r="A511" s="12"/>
      <c r="B511" s="232"/>
      <c r="C511" s="233"/>
      <c r="D511" s="234" t="s">
        <v>74</v>
      </c>
      <c r="E511" s="235" t="s">
        <v>1232</v>
      </c>
      <c r="F511" s="235" t="s">
        <v>1233</v>
      </c>
      <c r="G511" s="233"/>
      <c r="H511" s="233"/>
      <c r="I511" s="236"/>
      <c r="J511" s="237">
        <f>BK511</f>
        <v>0</v>
      </c>
      <c r="K511" s="233"/>
      <c r="L511" s="238"/>
      <c r="M511" s="239"/>
      <c r="N511" s="240"/>
      <c r="O511" s="240"/>
      <c r="P511" s="241">
        <f>SUM(P512:P519)</f>
        <v>0</v>
      </c>
      <c r="Q511" s="240"/>
      <c r="R511" s="241">
        <f>SUM(R512:R519)</f>
        <v>0</v>
      </c>
      <c r="S511" s="240"/>
      <c r="T511" s="242">
        <f>SUM(T512:T519)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43" t="s">
        <v>197</v>
      </c>
      <c r="AT511" s="244" t="s">
        <v>74</v>
      </c>
      <c r="AU511" s="244" t="s">
        <v>75</v>
      </c>
      <c r="AY511" s="243" t="s">
        <v>190</v>
      </c>
      <c r="BK511" s="245">
        <f>SUM(BK512:BK519)</f>
        <v>0</v>
      </c>
    </row>
    <row r="512" s="2" customFormat="1" ht="24.15" customHeight="1">
      <c r="A512" s="37"/>
      <c r="B512" s="38"/>
      <c r="C512" s="248" t="s">
        <v>1795</v>
      </c>
      <c r="D512" s="248" t="s">
        <v>193</v>
      </c>
      <c r="E512" s="249" t="s">
        <v>1234</v>
      </c>
      <c r="F512" s="250" t="s">
        <v>1796</v>
      </c>
      <c r="G512" s="251" t="s">
        <v>468</v>
      </c>
      <c r="H512" s="252">
        <v>24</v>
      </c>
      <c r="I512" s="253"/>
      <c r="J512" s="254">
        <f>ROUND(I512*H512,2)</f>
        <v>0</v>
      </c>
      <c r="K512" s="255"/>
      <c r="L512" s="40"/>
      <c r="M512" s="256" t="s">
        <v>1</v>
      </c>
      <c r="N512" s="257" t="s">
        <v>40</v>
      </c>
      <c r="O512" s="90"/>
      <c r="P512" s="258">
        <f>O512*H512</f>
        <v>0</v>
      </c>
      <c r="Q512" s="258">
        <v>0</v>
      </c>
      <c r="R512" s="258">
        <f>Q512*H512</f>
        <v>0</v>
      </c>
      <c r="S512" s="258">
        <v>0</v>
      </c>
      <c r="T512" s="259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60" t="s">
        <v>1236</v>
      </c>
      <c r="AT512" s="260" t="s">
        <v>193</v>
      </c>
      <c r="AU512" s="260" t="s">
        <v>82</v>
      </c>
      <c r="AY512" s="14" t="s">
        <v>190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4" t="s">
        <v>82</v>
      </c>
      <c r="BK512" s="150">
        <f>ROUND(I512*H512,2)</f>
        <v>0</v>
      </c>
      <c r="BL512" s="14" t="s">
        <v>1236</v>
      </c>
      <c r="BM512" s="260" t="s">
        <v>1797</v>
      </c>
    </row>
    <row r="513" s="2" customFormat="1" ht="16.5" customHeight="1">
      <c r="A513" s="37"/>
      <c r="B513" s="38"/>
      <c r="C513" s="248" t="s">
        <v>801</v>
      </c>
      <c r="D513" s="248" t="s">
        <v>193</v>
      </c>
      <c r="E513" s="249" t="s">
        <v>1239</v>
      </c>
      <c r="F513" s="250" t="s">
        <v>1240</v>
      </c>
      <c r="G513" s="251" t="s">
        <v>468</v>
      </c>
      <c r="H513" s="252">
        <v>16</v>
      </c>
      <c r="I513" s="253"/>
      <c r="J513" s="254">
        <f>ROUND(I513*H513,2)</f>
        <v>0</v>
      </c>
      <c r="K513" s="255"/>
      <c r="L513" s="40"/>
      <c r="M513" s="256" t="s">
        <v>1</v>
      </c>
      <c r="N513" s="257" t="s">
        <v>40</v>
      </c>
      <c r="O513" s="90"/>
      <c r="P513" s="258">
        <f>O513*H513</f>
        <v>0</v>
      </c>
      <c r="Q513" s="258">
        <v>0</v>
      </c>
      <c r="R513" s="258">
        <f>Q513*H513</f>
        <v>0</v>
      </c>
      <c r="S513" s="258">
        <v>0</v>
      </c>
      <c r="T513" s="259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60" t="s">
        <v>1236</v>
      </c>
      <c r="AT513" s="260" t="s">
        <v>193</v>
      </c>
      <c r="AU513" s="260" t="s">
        <v>82</v>
      </c>
      <c r="AY513" s="14" t="s">
        <v>190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4" t="s">
        <v>82</v>
      </c>
      <c r="BK513" s="150">
        <f>ROUND(I513*H513,2)</f>
        <v>0</v>
      </c>
      <c r="BL513" s="14" t="s">
        <v>1236</v>
      </c>
      <c r="BM513" s="260" t="s">
        <v>1798</v>
      </c>
    </row>
    <row r="514" s="2" customFormat="1" ht="16.5" customHeight="1">
      <c r="A514" s="37"/>
      <c r="B514" s="38"/>
      <c r="C514" s="248" t="s">
        <v>1799</v>
      </c>
      <c r="D514" s="248" t="s">
        <v>193</v>
      </c>
      <c r="E514" s="249" t="s">
        <v>1242</v>
      </c>
      <c r="F514" s="250" t="s">
        <v>1243</v>
      </c>
      <c r="G514" s="251" t="s">
        <v>468</v>
      </c>
      <c r="H514" s="252">
        <v>2</v>
      </c>
      <c r="I514" s="253"/>
      <c r="J514" s="254">
        <f>ROUND(I514*H514,2)</f>
        <v>0</v>
      </c>
      <c r="K514" s="255"/>
      <c r="L514" s="40"/>
      <c r="M514" s="256" t="s">
        <v>1</v>
      </c>
      <c r="N514" s="257" t="s">
        <v>40</v>
      </c>
      <c r="O514" s="90"/>
      <c r="P514" s="258">
        <f>O514*H514</f>
        <v>0</v>
      </c>
      <c r="Q514" s="258">
        <v>0</v>
      </c>
      <c r="R514" s="258">
        <f>Q514*H514</f>
        <v>0</v>
      </c>
      <c r="S514" s="258">
        <v>0</v>
      </c>
      <c r="T514" s="259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60" t="s">
        <v>1236</v>
      </c>
      <c r="AT514" s="260" t="s">
        <v>193</v>
      </c>
      <c r="AU514" s="260" t="s">
        <v>82</v>
      </c>
      <c r="AY514" s="14" t="s">
        <v>190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4" t="s">
        <v>82</v>
      </c>
      <c r="BK514" s="150">
        <f>ROUND(I514*H514,2)</f>
        <v>0</v>
      </c>
      <c r="BL514" s="14" t="s">
        <v>1236</v>
      </c>
      <c r="BM514" s="260" t="s">
        <v>1800</v>
      </c>
    </row>
    <row r="515" s="2" customFormat="1" ht="16.5" customHeight="1">
      <c r="A515" s="37"/>
      <c r="B515" s="38"/>
      <c r="C515" s="248" t="s">
        <v>804</v>
      </c>
      <c r="D515" s="248" t="s">
        <v>193</v>
      </c>
      <c r="E515" s="249" t="s">
        <v>1246</v>
      </c>
      <c r="F515" s="250" t="s">
        <v>1247</v>
      </c>
      <c r="G515" s="251" t="s">
        <v>468</v>
      </c>
      <c r="H515" s="252">
        <v>4</v>
      </c>
      <c r="I515" s="253"/>
      <c r="J515" s="254">
        <f>ROUND(I515*H515,2)</f>
        <v>0</v>
      </c>
      <c r="K515" s="255"/>
      <c r="L515" s="40"/>
      <c r="M515" s="256" t="s">
        <v>1</v>
      </c>
      <c r="N515" s="257" t="s">
        <v>40</v>
      </c>
      <c r="O515" s="90"/>
      <c r="P515" s="258">
        <f>O515*H515</f>
        <v>0</v>
      </c>
      <c r="Q515" s="258">
        <v>0</v>
      </c>
      <c r="R515" s="258">
        <f>Q515*H515</f>
        <v>0</v>
      </c>
      <c r="S515" s="258">
        <v>0</v>
      </c>
      <c r="T515" s="259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60" t="s">
        <v>1236</v>
      </c>
      <c r="AT515" s="260" t="s">
        <v>193</v>
      </c>
      <c r="AU515" s="260" t="s">
        <v>82</v>
      </c>
      <c r="AY515" s="14" t="s">
        <v>190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4" t="s">
        <v>82</v>
      </c>
      <c r="BK515" s="150">
        <f>ROUND(I515*H515,2)</f>
        <v>0</v>
      </c>
      <c r="BL515" s="14" t="s">
        <v>1236</v>
      </c>
      <c r="BM515" s="260" t="s">
        <v>1801</v>
      </c>
    </row>
    <row r="516" s="2" customFormat="1" ht="16.5" customHeight="1">
      <c r="A516" s="37"/>
      <c r="B516" s="38"/>
      <c r="C516" s="248" t="s">
        <v>1802</v>
      </c>
      <c r="D516" s="248" t="s">
        <v>193</v>
      </c>
      <c r="E516" s="249" t="s">
        <v>1249</v>
      </c>
      <c r="F516" s="250" t="s">
        <v>1250</v>
      </c>
      <c r="G516" s="251" t="s">
        <v>468</v>
      </c>
      <c r="H516" s="252">
        <v>32</v>
      </c>
      <c r="I516" s="253"/>
      <c r="J516" s="254">
        <f>ROUND(I516*H516,2)</f>
        <v>0</v>
      </c>
      <c r="K516" s="255"/>
      <c r="L516" s="40"/>
      <c r="M516" s="256" t="s">
        <v>1</v>
      </c>
      <c r="N516" s="257" t="s">
        <v>40</v>
      </c>
      <c r="O516" s="90"/>
      <c r="P516" s="258">
        <f>O516*H516</f>
        <v>0</v>
      </c>
      <c r="Q516" s="258">
        <v>0</v>
      </c>
      <c r="R516" s="258">
        <f>Q516*H516</f>
        <v>0</v>
      </c>
      <c r="S516" s="258">
        <v>0</v>
      </c>
      <c r="T516" s="259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60" t="s">
        <v>1236</v>
      </c>
      <c r="AT516" s="260" t="s">
        <v>193</v>
      </c>
      <c r="AU516" s="260" t="s">
        <v>82</v>
      </c>
      <c r="AY516" s="14" t="s">
        <v>190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4" t="s">
        <v>82</v>
      </c>
      <c r="BK516" s="150">
        <f>ROUND(I516*H516,2)</f>
        <v>0</v>
      </c>
      <c r="BL516" s="14" t="s">
        <v>1236</v>
      </c>
      <c r="BM516" s="260" t="s">
        <v>1803</v>
      </c>
    </row>
    <row r="517" s="2" customFormat="1" ht="24.15" customHeight="1">
      <c r="A517" s="37"/>
      <c r="B517" s="38"/>
      <c r="C517" s="261" t="s">
        <v>808</v>
      </c>
      <c r="D517" s="261" t="s">
        <v>218</v>
      </c>
      <c r="E517" s="262" t="s">
        <v>1253</v>
      </c>
      <c r="F517" s="263" t="s">
        <v>1804</v>
      </c>
      <c r="G517" s="264" t="s">
        <v>360</v>
      </c>
      <c r="H517" s="265">
        <v>1</v>
      </c>
      <c r="I517" s="266"/>
      <c r="J517" s="267">
        <f>ROUND(I517*H517,2)</f>
        <v>0</v>
      </c>
      <c r="K517" s="268"/>
      <c r="L517" s="269"/>
      <c r="M517" s="270" t="s">
        <v>1</v>
      </c>
      <c r="N517" s="271" t="s">
        <v>40</v>
      </c>
      <c r="O517" s="90"/>
      <c r="P517" s="258">
        <f>O517*H517</f>
        <v>0</v>
      </c>
      <c r="Q517" s="258">
        <v>0</v>
      </c>
      <c r="R517" s="258">
        <f>Q517*H517</f>
        <v>0</v>
      </c>
      <c r="S517" s="258">
        <v>0</v>
      </c>
      <c r="T517" s="259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60" t="s">
        <v>1236</v>
      </c>
      <c r="AT517" s="260" t="s">
        <v>218</v>
      </c>
      <c r="AU517" s="260" t="s">
        <v>82</v>
      </c>
      <c r="AY517" s="14" t="s">
        <v>190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4" t="s">
        <v>82</v>
      </c>
      <c r="BK517" s="150">
        <f>ROUND(I517*H517,2)</f>
        <v>0</v>
      </c>
      <c r="BL517" s="14" t="s">
        <v>1236</v>
      </c>
      <c r="BM517" s="260" t="s">
        <v>1805</v>
      </c>
    </row>
    <row r="518" s="2" customFormat="1" ht="16.5" customHeight="1">
      <c r="A518" s="37"/>
      <c r="B518" s="38"/>
      <c r="C518" s="248" t="s">
        <v>1806</v>
      </c>
      <c r="D518" s="248" t="s">
        <v>193</v>
      </c>
      <c r="E518" s="249" t="s">
        <v>1256</v>
      </c>
      <c r="F518" s="250" t="s">
        <v>1257</v>
      </c>
      <c r="G518" s="251" t="s">
        <v>468</v>
      </c>
      <c r="H518" s="252">
        <v>16</v>
      </c>
      <c r="I518" s="253"/>
      <c r="J518" s="254">
        <f>ROUND(I518*H518,2)</f>
        <v>0</v>
      </c>
      <c r="K518" s="255"/>
      <c r="L518" s="40"/>
      <c r="M518" s="256" t="s">
        <v>1</v>
      </c>
      <c r="N518" s="257" t="s">
        <v>40</v>
      </c>
      <c r="O518" s="90"/>
      <c r="P518" s="258">
        <f>O518*H518</f>
        <v>0</v>
      </c>
      <c r="Q518" s="258">
        <v>0</v>
      </c>
      <c r="R518" s="258">
        <f>Q518*H518</f>
        <v>0</v>
      </c>
      <c r="S518" s="258">
        <v>0</v>
      </c>
      <c r="T518" s="259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60" t="s">
        <v>1236</v>
      </c>
      <c r="AT518" s="260" t="s">
        <v>193</v>
      </c>
      <c r="AU518" s="260" t="s">
        <v>82</v>
      </c>
      <c r="AY518" s="14" t="s">
        <v>190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4" t="s">
        <v>82</v>
      </c>
      <c r="BK518" s="150">
        <f>ROUND(I518*H518,2)</f>
        <v>0</v>
      </c>
      <c r="BL518" s="14" t="s">
        <v>1236</v>
      </c>
      <c r="BM518" s="260" t="s">
        <v>1807</v>
      </c>
    </row>
    <row r="519" s="2" customFormat="1" ht="16.5" customHeight="1">
      <c r="A519" s="37"/>
      <c r="B519" s="38"/>
      <c r="C519" s="261" t="s">
        <v>811</v>
      </c>
      <c r="D519" s="261" t="s">
        <v>218</v>
      </c>
      <c r="E519" s="262" t="s">
        <v>1260</v>
      </c>
      <c r="F519" s="263" t="s">
        <v>1261</v>
      </c>
      <c r="G519" s="264" t="s">
        <v>360</v>
      </c>
      <c r="H519" s="265">
        <v>1</v>
      </c>
      <c r="I519" s="266"/>
      <c r="J519" s="267">
        <f>ROUND(I519*H519,2)</f>
        <v>0</v>
      </c>
      <c r="K519" s="268"/>
      <c r="L519" s="269"/>
      <c r="M519" s="270" t="s">
        <v>1</v>
      </c>
      <c r="N519" s="271" t="s">
        <v>40</v>
      </c>
      <c r="O519" s="90"/>
      <c r="P519" s="258">
        <f>O519*H519</f>
        <v>0</v>
      </c>
      <c r="Q519" s="258">
        <v>0</v>
      </c>
      <c r="R519" s="258">
        <f>Q519*H519</f>
        <v>0</v>
      </c>
      <c r="S519" s="258">
        <v>0</v>
      </c>
      <c r="T519" s="259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60" t="s">
        <v>1236</v>
      </c>
      <c r="AT519" s="260" t="s">
        <v>218</v>
      </c>
      <c r="AU519" s="260" t="s">
        <v>82</v>
      </c>
      <c r="AY519" s="14" t="s">
        <v>190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4" t="s">
        <v>82</v>
      </c>
      <c r="BK519" s="150">
        <f>ROUND(I519*H519,2)</f>
        <v>0</v>
      </c>
      <c r="BL519" s="14" t="s">
        <v>1236</v>
      </c>
      <c r="BM519" s="260" t="s">
        <v>1808</v>
      </c>
    </row>
    <row r="520" s="12" customFormat="1" ht="25.92" customHeight="1">
      <c r="A520" s="12"/>
      <c r="B520" s="232"/>
      <c r="C520" s="233"/>
      <c r="D520" s="234" t="s">
        <v>74</v>
      </c>
      <c r="E520" s="235" t="s">
        <v>1263</v>
      </c>
      <c r="F520" s="235" t="s">
        <v>1264</v>
      </c>
      <c r="G520" s="233"/>
      <c r="H520" s="233"/>
      <c r="I520" s="236"/>
      <c r="J520" s="237">
        <f>BK520</f>
        <v>0</v>
      </c>
      <c r="K520" s="233"/>
      <c r="L520" s="238"/>
      <c r="M520" s="239"/>
      <c r="N520" s="240"/>
      <c r="O520" s="240"/>
      <c r="P520" s="241">
        <f>SUM(P521:P523)</f>
        <v>0</v>
      </c>
      <c r="Q520" s="240"/>
      <c r="R520" s="241">
        <f>SUM(R521:R523)</f>
        <v>0</v>
      </c>
      <c r="S520" s="240"/>
      <c r="T520" s="242">
        <f>SUM(T521:T523)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43" t="s">
        <v>210</v>
      </c>
      <c r="AT520" s="244" t="s">
        <v>74</v>
      </c>
      <c r="AU520" s="244" t="s">
        <v>75</v>
      </c>
      <c r="AY520" s="243" t="s">
        <v>190</v>
      </c>
      <c r="BK520" s="245">
        <f>SUM(BK521:BK523)</f>
        <v>0</v>
      </c>
    </row>
    <row r="521" s="2" customFormat="1" ht="16.5" customHeight="1">
      <c r="A521" s="37"/>
      <c r="B521" s="38"/>
      <c r="C521" s="248" t="s">
        <v>1809</v>
      </c>
      <c r="D521" s="248" t="s">
        <v>193</v>
      </c>
      <c r="E521" s="249" t="s">
        <v>1265</v>
      </c>
      <c r="F521" s="250" t="s">
        <v>1266</v>
      </c>
      <c r="G521" s="251" t="s">
        <v>1267</v>
      </c>
      <c r="H521" s="252">
        <v>1</v>
      </c>
      <c r="I521" s="253"/>
      <c r="J521" s="254">
        <f>ROUND(I521*H521,2)</f>
        <v>0</v>
      </c>
      <c r="K521" s="255"/>
      <c r="L521" s="40"/>
      <c r="M521" s="256" t="s">
        <v>1</v>
      </c>
      <c r="N521" s="257" t="s">
        <v>40</v>
      </c>
      <c r="O521" s="90"/>
      <c r="P521" s="258">
        <f>O521*H521</f>
        <v>0</v>
      </c>
      <c r="Q521" s="258">
        <v>0</v>
      </c>
      <c r="R521" s="258">
        <f>Q521*H521</f>
        <v>0</v>
      </c>
      <c r="S521" s="258">
        <v>0</v>
      </c>
      <c r="T521" s="259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60" t="s">
        <v>197</v>
      </c>
      <c r="AT521" s="260" t="s">
        <v>193</v>
      </c>
      <c r="AU521" s="260" t="s">
        <v>82</v>
      </c>
      <c r="AY521" s="14" t="s">
        <v>190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4" t="s">
        <v>82</v>
      </c>
      <c r="BK521" s="150">
        <f>ROUND(I521*H521,2)</f>
        <v>0</v>
      </c>
      <c r="BL521" s="14" t="s">
        <v>197</v>
      </c>
      <c r="BM521" s="260" t="s">
        <v>1810</v>
      </c>
    </row>
    <row r="522" s="2" customFormat="1" ht="24.15" customHeight="1">
      <c r="A522" s="37"/>
      <c r="B522" s="38"/>
      <c r="C522" s="248" t="s">
        <v>815</v>
      </c>
      <c r="D522" s="248" t="s">
        <v>193</v>
      </c>
      <c r="E522" s="249" t="s">
        <v>1270</v>
      </c>
      <c r="F522" s="250" t="s">
        <v>1271</v>
      </c>
      <c r="G522" s="251" t="s">
        <v>360</v>
      </c>
      <c r="H522" s="252">
        <v>1</v>
      </c>
      <c r="I522" s="253"/>
      <c r="J522" s="254">
        <f>ROUND(I522*H522,2)</f>
        <v>0</v>
      </c>
      <c r="K522" s="255"/>
      <c r="L522" s="40"/>
      <c r="M522" s="256" t="s">
        <v>1</v>
      </c>
      <c r="N522" s="257" t="s">
        <v>40</v>
      </c>
      <c r="O522" s="90"/>
      <c r="P522" s="258">
        <f>O522*H522</f>
        <v>0</v>
      </c>
      <c r="Q522" s="258">
        <v>0</v>
      </c>
      <c r="R522" s="258">
        <f>Q522*H522</f>
        <v>0</v>
      </c>
      <c r="S522" s="258">
        <v>0</v>
      </c>
      <c r="T522" s="259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60" t="s">
        <v>197</v>
      </c>
      <c r="AT522" s="260" t="s">
        <v>193</v>
      </c>
      <c r="AU522" s="260" t="s">
        <v>82</v>
      </c>
      <c r="AY522" s="14" t="s">
        <v>190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4" t="s">
        <v>82</v>
      </c>
      <c r="BK522" s="150">
        <f>ROUND(I522*H522,2)</f>
        <v>0</v>
      </c>
      <c r="BL522" s="14" t="s">
        <v>197</v>
      </c>
      <c r="BM522" s="260" t="s">
        <v>1811</v>
      </c>
    </row>
    <row r="523" s="2" customFormat="1" ht="16.5" customHeight="1">
      <c r="A523" s="37"/>
      <c r="B523" s="38"/>
      <c r="C523" s="248" t="s">
        <v>1812</v>
      </c>
      <c r="D523" s="248" t="s">
        <v>193</v>
      </c>
      <c r="E523" s="249" t="s">
        <v>1273</v>
      </c>
      <c r="F523" s="250" t="s">
        <v>1274</v>
      </c>
      <c r="G523" s="251" t="s">
        <v>360</v>
      </c>
      <c r="H523" s="252">
        <v>2</v>
      </c>
      <c r="I523" s="253"/>
      <c r="J523" s="254">
        <f>ROUND(I523*H523,2)</f>
        <v>0</v>
      </c>
      <c r="K523" s="255"/>
      <c r="L523" s="40"/>
      <c r="M523" s="273" t="s">
        <v>1</v>
      </c>
      <c r="N523" s="274" t="s">
        <v>40</v>
      </c>
      <c r="O523" s="275"/>
      <c r="P523" s="276">
        <f>O523*H523</f>
        <v>0</v>
      </c>
      <c r="Q523" s="276">
        <v>0</v>
      </c>
      <c r="R523" s="276">
        <f>Q523*H523</f>
        <v>0</v>
      </c>
      <c r="S523" s="276">
        <v>0</v>
      </c>
      <c r="T523" s="277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60" t="s">
        <v>1275</v>
      </c>
      <c r="AT523" s="260" t="s">
        <v>193</v>
      </c>
      <c r="AU523" s="260" t="s">
        <v>82</v>
      </c>
      <c r="AY523" s="14" t="s">
        <v>190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4" t="s">
        <v>82</v>
      </c>
      <c r="BK523" s="150">
        <f>ROUND(I523*H523,2)</f>
        <v>0</v>
      </c>
      <c r="BL523" s="14" t="s">
        <v>1275</v>
      </c>
      <c r="BM523" s="260" t="s">
        <v>1813</v>
      </c>
    </row>
    <row r="524" s="2" customFormat="1" ht="6.96" customHeight="1">
      <c r="A524" s="37"/>
      <c r="B524" s="65"/>
      <c r="C524" s="66"/>
      <c r="D524" s="66"/>
      <c r="E524" s="66"/>
      <c r="F524" s="66"/>
      <c r="G524" s="66"/>
      <c r="H524" s="66"/>
      <c r="I524" s="66"/>
      <c r="J524" s="66"/>
      <c r="K524" s="66"/>
      <c r="L524" s="40"/>
      <c r="M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</sheetData>
  <sheetProtection sheet="1" autoFilter="0" formatColumns="0" formatRows="0" objects="1" scenarios="1" spinCount="100000" saltValue="6AYWDp6PLNZazXuQrN7ZrmiPQOn/l0DEpdA846hJUq1BPZIWlpdv+sHeIsXgOxutCTgOv0ZBy2nuvWPtBCBT+Q==" hashValue="l83Q7WUGD/jTbeamYlCe0o2AxevxAX0BDbUb3bUFa3ql/uotmqrmmHeP3J8B6xN8xs4aM0hnQfBxPMHuH+Zlmg==" algorithmName="SHA-512" password="CC35"/>
  <autoFilter ref="C156:K52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9:F129"/>
    <mergeCell ref="D130:F130"/>
    <mergeCell ref="D131:F131"/>
    <mergeCell ref="D132:F132"/>
    <mergeCell ref="D133:F133"/>
    <mergeCell ref="E145:H145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1489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1814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J106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ROUND((SUM(BE106:BE113) + SUM(BE135:BE202)),  2)</f>
        <v>0</v>
      </c>
      <c r="G37" s="37"/>
      <c r="H37" s="37"/>
      <c r="I37" s="178">
        <v>0.20999999999999999</v>
      </c>
      <c r="J37" s="177">
        <f>ROUND(((SUM(BE106:BE113) + SUM(BE135:BE202))*I37),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ROUND((SUM(BF106:BF113) + SUM(BF135:BF202)),  2)</f>
        <v>0</v>
      </c>
      <c r="G38" s="37"/>
      <c r="H38" s="37"/>
      <c r="I38" s="178">
        <v>0.14999999999999999</v>
      </c>
      <c r="J38" s="177">
        <f>ROUND(((SUM(BF106:BF113) + SUM(BF135:BF202))*I38),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ROUND((SUM(BG106:BG113) + SUM(BG135:BG202)),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ROUND((SUM(BH106:BH113) + SUM(BH135:BH202)),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ROUND((SUM(BI106:BI113) + SUM(BI135:BI202)),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1489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02C - MaR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147</v>
      </c>
      <c r="E99" s="204"/>
      <c r="F99" s="204"/>
      <c r="G99" s="204"/>
      <c r="H99" s="204"/>
      <c r="I99" s="204"/>
      <c r="J99" s="205">
        <f>J136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157</v>
      </c>
      <c r="E100" s="209"/>
      <c r="F100" s="209"/>
      <c r="G100" s="209"/>
      <c r="H100" s="209"/>
      <c r="I100" s="209"/>
      <c r="J100" s="210">
        <f>J137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165</v>
      </c>
      <c r="E101" s="204"/>
      <c r="F101" s="204"/>
      <c r="G101" s="204"/>
      <c r="H101" s="204"/>
      <c r="I101" s="204"/>
      <c r="J101" s="205">
        <f>J182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1"/>
      <c r="C102" s="202"/>
      <c r="D102" s="203" t="s">
        <v>1301</v>
      </c>
      <c r="E102" s="204"/>
      <c r="F102" s="204"/>
      <c r="G102" s="204"/>
      <c r="H102" s="204"/>
      <c r="I102" s="204"/>
      <c r="J102" s="205">
        <f>J200</f>
        <v>0</v>
      </c>
      <c r="K102" s="202"/>
      <c r="L102" s="20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7"/>
      <c r="C103" s="132"/>
      <c r="D103" s="208" t="s">
        <v>1302</v>
      </c>
      <c r="E103" s="209"/>
      <c r="F103" s="209"/>
      <c r="G103" s="209"/>
      <c r="H103" s="209"/>
      <c r="I103" s="209"/>
      <c r="J103" s="210">
        <f>J201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200" t="s">
        <v>167</v>
      </c>
      <c r="D106" s="39"/>
      <c r="E106" s="39"/>
      <c r="F106" s="39"/>
      <c r="G106" s="39"/>
      <c r="H106" s="39"/>
      <c r="I106" s="39"/>
      <c r="J106" s="212">
        <f>ROUND(J107 + J108 + J109 + J110 + J111 + J112,2)</f>
        <v>0</v>
      </c>
      <c r="K106" s="39"/>
      <c r="L106" s="62"/>
      <c r="N106" s="213" t="s">
        <v>39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151" t="s">
        <v>168</v>
      </c>
      <c r="E107" s="146"/>
      <c r="F107" s="146"/>
      <c r="G107" s="39"/>
      <c r="H107" s="39"/>
      <c r="I107" s="39"/>
      <c r="J107" s="147">
        <v>0</v>
      </c>
      <c r="K107" s="39"/>
      <c r="L107" s="214"/>
      <c r="M107" s="215"/>
      <c r="N107" s="216" t="s">
        <v>40</v>
      </c>
      <c r="O107" s="215"/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118</v>
      </c>
      <c r="AZ107" s="215"/>
      <c r="BA107" s="215"/>
      <c r="BB107" s="215"/>
      <c r="BC107" s="215"/>
      <c r="BD107" s="21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82</v>
      </c>
      <c r="BK107" s="215"/>
      <c r="BL107" s="215"/>
      <c r="BM107" s="215"/>
    </row>
    <row r="108" s="2" customFormat="1" ht="18" customHeight="1">
      <c r="A108" s="37"/>
      <c r="B108" s="38"/>
      <c r="C108" s="39"/>
      <c r="D108" s="151" t="s">
        <v>169</v>
      </c>
      <c r="E108" s="146"/>
      <c r="F108" s="146"/>
      <c r="G108" s="39"/>
      <c r="H108" s="39"/>
      <c r="I108" s="39"/>
      <c r="J108" s="147">
        <v>0</v>
      </c>
      <c r="K108" s="39"/>
      <c r="L108" s="214"/>
      <c r="M108" s="215"/>
      <c r="N108" s="216" t="s">
        <v>40</v>
      </c>
      <c r="O108" s="215"/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118</v>
      </c>
      <c r="AZ108" s="215"/>
      <c r="BA108" s="215"/>
      <c r="BB108" s="215"/>
      <c r="BC108" s="215"/>
      <c r="BD108" s="21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82</v>
      </c>
      <c r="BK108" s="215"/>
      <c r="BL108" s="215"/>
      <c r="BM108" s="215"/>
    </row>
    <row r="109" s="2" customFormat="1" ht="18" customHeight="1">
      <c r="A109" s="37"/>
      <c r="B109" s="38"/>
      <c r="C109" s="39"/>
      <c r="D109" s="151" t="s">
        <v>170</v>
      </c>
      <c r="E109" s="146"/>
      <c r="F109" s="146"/>
      <c r="G109" s="39"/>
      <c r="H109" s="39"/>
      <c r="I109" s="39"/>
      <c r="J109" s="147">
        <v>0</v>
      </c>
      <c r="K109" s="39"/>
      <c r="L109" s="214"/>
      <c r="M109" s="215"/>
      <c r="N109" s="216" t="s">
        <v>40</v>
      </c>
      <c r="O109" s="215"/>
      <c r="P109" s="215"/>
      <c r="Q109" s="215"/>
      <c r="R109" s="215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8" t="s">
        <v>118</v>
      </c>
      <c r="AZ109" s="215"/>
      <c r="BA109" s="215"/>
      <c r="BB109" s="215"/>
      <c r="BC109" s="215"/>
      <c r="BD109" s="21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82</v>
      </c>
      <c r="BK109" s="215"/>
      <c r="BL109" s="215"/>
      <c r="BM109" s="215"/>
    </row>
    <row r="110" s="2" customFormat="1" ht="18" customHeight="1">
      <c r="A110" s="37"/>
      <c r="B110" s="38"/>
      <c r="C110" s="39"/>
      <c r="D110" s="151" t="s">
        <v>171</v>
      </c>
      <c r="E110" s="146"/>
      <c r="F110" s="146"/>
      <c r="G110" s="39"/>
      <c r="H110" s="39"/>
      <c r="I110" s="39"/>
      <c r="J110" s="147">
        <v>0</v>
      </c>
      <c r="K110" s="39"/>
      <c r="L110" s="214"/>
      <c r="M110" s="215"/>
      <c r="N110" s="216" t="s">
        <v>40</v>
      </c>
      <c r="O110" s="215"/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118</v>
      </c>
      <c r="AZ110" s="215"/>
      <c r="BA110" s="215"/>
      <c r="BB110" s="215"/>
      <c r="BC110" s="215"/>
      <c r="BD110" s="21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82</v>
      </c>
      <c r="BK110" s="215"/>
      <c r="BL110" s="215"/>
      <c r="BM110" s="215"/>
    </row>
    <row r="111" s="2" customFormat="1" ht="18" customHeight="1">
      <c r="A111" s="37"/>
      <c r="B111" s="38"/>
      <c r="C111" s="39"/>
      <c r="D111" s="151" t="s">
        <v>172</v>
      </c>
      <c r="E111" s="146"/>
      <c r="F111" s="146"/>
      <c r="G111" s="39"/>
      <c r="H111" s="39"/>
      <c r="I111" s="39"/>
      <c r="J111" s="147">
        <v>0</v>
      </c>
      <c r="K111" s="39"/>
      <c r="L111" s="214"/>
      <c r="M111" s="215"/>
      <c r="N111" s="216" t="s">
        <v>40</v>
      </c>
      <c r="O111" s="215"/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118</v>
      </c>
      <c r="AZ111" s="215"/>
      <c r="BA111" s="215"/>
      <c r="BB111" s="215"/>
      <c r="BC111" s="215"/>
      <c r="BD111" s="215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82</v>
      </c>
      <c r="BK111" s="215"/>
      <c r="BL111" s="215"/>
      <c r="BM111" s="215"/>
    </row>
    <row r="112" s="2" customFormat="1" ht="18" customHeight="1">
      <c r="A112" s="37"/>
      <c r="B112" s="38"/>
      <c r="C112" s="39"/>
      <c r="D112" s="146" t="s">
        <v>173</v>
      </c>
      <c r="E112" s="39"/>
      <c r="F112" s="39"/>
      <c r="G112" s="39"/>
      <c r="H112" s="39"/>
      <c r="I112" s="39"/>
      <c r="J112" s="147">
        <f>ROUND(J32*T112,2)</f>
        <v>0</v>
      </c>
      <c r="K112" s="39"/>
      <c r="L112" s="214"/>
      <c r="M112" s="215"/>
      <c r="N112" s="216" t="s">
        <v>40</v>
      </c>
      <c r="O112" s="215"/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174</v>
      </c>
      <c r="AZ112" s="215"/>
      <c r="BA112" s="215"/>
      <c r="BB112" s="215"/>
      <c r="BC112" s="215"/>
      <c r="BD112" s="215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82</v>
      </c>
      <c r="BK112" s="215"/>
      <c r="BL112" s="215"/>
      <c r="BM112" s="215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55" t="s">
        <v>129</v>
      </c>
      <c r="D114" s="156"/>
      <c r="E114" s="156"/>
      <c r="F114" s="156"/>
      <c r="G114" s="156"/>
      <c r="H114" s="156"/>
      <c r="I114" s="156"/>
      <c r="J114" s="157">
        <f>ROUND(J98+J106,2)</f>
        <v>0</v>
      </c>
      <c r="K114" s="15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175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7" t="str">
        <f>E7</f>
        <v>Rekonstrukce tepelných zdrojů Trnovany u Litoměřic</v>
      </c>
      <c r="F123" s="29"/>
      <c r="G123" s="29"/>
      <c r="H123" s="2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18"/>
      <c r="C124" s="29" t="s">
        <v>131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7"/>
      <c r="B125" s="38"/>
      <c r="C125" s="39"/>
      <c r="D125" s="39"/>
      <c r="E125" s="197" t="s">
        <v>1489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133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SO 02C - MaR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F14</f>
        <v xml:space="preserve"> </v>
      </c>
      <c r="G129" s="39"/>
      <c r="H129" s="39"/>
      <c r="I129" s="29" t="s">
        <v>22</v>
      </c>
      <c r="J129" s="78" t="str">
        <f>IF(J14="","",J14)</f>
        <v>3. 4. 2023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E17</f>
        <v xml:space="preserve"> </v>
      </c>
      <c r="G131" s="39"/>
      <c r="H131" s="39"/>
      <c r="I131" s="29" t="s">
        <v>29</v>
      </c>
      <c r="J131" s="33" t="str">
        <f>E23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IF(E20="","",E20)</f>
        <v>Vyplň údaj</v>
      </c>
      <c r="G132" s="39"/>
      <c r="H132" s="39"/>
      <c r="I132" s="29" t="s">
        <v>31</v>
      </c>
      <c r="J132" s="33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0"/>
      <c r="B134" s="221"/>
      <c r="C134" s="222" t="s">
        <v>176</v>
      </c>
      <c r="D134" s="223" t="s">
        <v>60</v>
      </c>
      <c r="E134" s="223" t="s">
        <v>56</v>
      </c>
      <c r="F134" s="223" t="s">
        <v>57</v>
      </c>
      <c r="G134" s="223" t="s">
        <v>177</v>
      </c>
      <c r="H134" s="223" t="s">
        <v>178</v>
      </c>
      <c r="I134" s="223" t="s">
        <v>179</v>
      </c>
      <c r="J134" s="224" t="s">
        <v>138</v>
      </c>
      <c r="K134" s="225" t="s">
        <v>180</v>
      </c>
      <c r="L134" s="226"/>
      <c r="M134" s="99" t="s">
        <v>1</v>
      </c>
      <c r="N134" s="100" t="s">
        <v>39</v>
      </c>
      <c r="O134" s="100" t="s">
        <v>181</v>
      </c>
      <c r="P134" s="100" t="s">
        <v>182</v>
      </c>
      <c r="Q134" s="100" t="s">
        <v>183</v>
      </c>
      <c r="R134" s="100" t="s">
        <v>184</v>
      </c>
      <c r="S134" s="100" t="s">
        <v>185</v>
      </c>
      <c r="T134" s="101" t="s">
        <v>186</v>
      </c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</row>
    <row r="135" s="2" customFormat="1" ht="22.8" customHeight="1">
      <c r="A135" s="37"/>
      <c r="B135" s="38"/>
      <c r="C135" s="106" t="s">
        <v>187</v>
      </c>
      <c r="D135" s="39"/>
      <c r="E135" s="39"/>
      <c r="F135" s="39"/>
      <c r="G135" s="39"/>
      <c r="H135" s="39"/>
      <c r="I135" s="39"/>
      <c r="J135" s="227">
        <f>BK135</f>
        <v>0</v>
      </c>
      <c r="K135" s="39"/>
      <c r="L135" s="40"/>
      <c r="M135" s="102"/>
      <c r="N135" s="228"/>
      <c r="O135" s="103"/>
      <c r="P135" s="229">
        <f>P136+P182+P200</f>
        <v>0</v>
      </c>
      <c r="Q135" s="103"/>
      <c r="R135" s="229">
        <f>R136+R182+R200</f>
        <v>0.097589600000000012</v>
      </c>
      <c r="S135" s="103"/>
      <c r="T135" s="230">
        <f>T136+T182+T200</f>
        <v>0.48000000000000004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140</v>
      </c>
      <c r="BK135" s="231">
        <f>BK136+BK182+BK200</f>
        <v>0</v>
      </c>
    </row>
    <row r="136" s="12" customFormat="1" ht="25.92" customHeight="1">
      <c r="A136" s="12"/>
      <c r="B136" s="232"/>
      <c r="C136" s="233"/>
      <c r="D136" s="234" t="s">
        <v>74</v>
      </c>
      <c r="E136" s="235" t="s">
        <v>261</v>
      </c>
      <c r="F136" s="235" t="s">
        <v>262</v>
      </c>
      <c r="G136" s="233"/>
      <c r="H136" s="233"/>
      <c r="I136" s="236"/>
      <c r="J136" s="237">
        <f>BK136</f>
        <v>0</v>
      </c>
      <c r="K136" s="233"/>
      <c r="L136" s="238"/>
      <c r="M136" s="239"/>
      <c r="N136" s="240"/>
      <c r="O136" s="240"/>
      <c r="P136" s="241">
        <f>P137</f>
        <v>0</v>
      </c>
      <c r="Q136" s="240"/>
      <c r="R136" s="241">
        <f>R137</f>
        <v>0.097589600000000012</v>
      </c>
      <c r="S136" s="240"/>
      <c r="T136" s="242">
        <f>T137</f>
        <v>0.48000000000000004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3" t="s">
        <v>84</v>
      </c>
      <c r="AT136" s="244" t="s">
        <v>74</v>
      </c>
      <c r="AU136" s="244" t="s">
        <v>75</v>
      </c>
      <c r="AY136" s="243" t="s">
        <v>190</v>
      </c>
      <c r="BK136" s="245">
        <f>BK137</f>
        <v>0</v>
      </c>
    </row>
    <row r="137" s="12" customFormat="1" ht="22.8" customHeight="1">
      <c r="A137" s="12"/>
      <c r="B137" s="232"/>
      <c r="C137" s="233"/>
      <c r="D137" s="234" t="s">
        <v>74</v>
      </c>
      <c r="E137" s="246" t="s">
        <v>975</v>
      </c>
      <c r="F137" s="246" t="s">
        <v>976</v>
      </c>
      <c r="G137" s="233"/>
      <c r="H137" s="233"/>
      <c r="I137" s="236"/>
      <c r="J137" s="247">
        <f>BK137</f>
        <v>0</v>
      </c>
      <c r="K137" s="233"/>
      <c r="L137" s="238"/>
      <c r="M137" s="239"/>
      <c r="N137" s="240"/>
      <c r="O137" s="240"/>
      <c r="P137" s="241">
        <f>SUM(P138:P181)</f>
        <v>0</v>
      </c>
      <c r="Q137" s="240"/>
      <c r="R137" s="241">
        <f>SUM(R138:R181)</f>
        <v>0.097589600000000012</v>
      </c>
      <c r="S137" s="240"/>
      <c r="T137" s="242">
        <f>SUM(T138:T181)</f>
        <v>0.48000000000000004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3" t="s">
        <v>84</v>
      </c>
      <c r="AT137" s="244" t="s">
        <v>74</v>
      </c>
      <c r="AU137" s="244" t="s">
        <v>82</v>
      </c>
      <c r="AY137" s="243" t="s">
        <v>190</v>
      </c>
      <c r="BK137" s="245">
        <f>SUM(BK138:BK181)</f>
        <v>0</v>
      </c>
    </row>
    <row r="138" s="2" customFormat="1" ht="21.75" customHeight="1">
      <c r="A138" s="37"/>
      <c r="B138" s="38"/>
      <c r="C138" s="248" t="s">
        <v>82</v>
      </c>
      <c r="D138" s="248" t="s">
        <v>193</v>
      </c>
      <c r="E138" s="249" t="s">
        <v>1348</v>
      </c>
      <c r="F138" s="250" t="s">
        <v>1349</v>
      </c>
      <c r="G138" s="251" t="s">
        <v>196</v>
      </c>
      <c r="H138" s="252">
        <v>80</v>
      </c>
      <c r="I138" s="253"/>
      <c r="J138" s="254">
        <f>ROUND(I138*H138,2)</f>
        <v>0</v>
      </c>
      <c r="K138" s="255"/>
      <c r="L138" s="40"/>
      <c r="M138" s="256" t="s">
        <v>1</v>
      </c>
      <c r="N138" s="257" t="s">
        <v>40</v>
      </c>
      <c r="O138" s="90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326</v>
      </c>
      <c r="AT138" s="260" t="s">
        <v>193</v>
      </c>
      <c r="AU138" s="260" t="s">
        <v>84</v>
      </c>
      <c r="AY138" s="14" t="s">
        <v>190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4" t="s">
        <v>82</v>
      </c>
      <c r="BK138" s="150">
        <f>ROUND(I138*H138,2)</f>
        <v>0</v>
      </c>
      <c r="BL138" s="14" t="s">
        <v>326</v>
      </c>
      <c r="BM138" s="260" t="s">
        <v>1815</v>
      </c>
    </row>
    <row r="139" s="2" customFormat="1" ht="16.5" customHeight="1">
      <c r="A139" s="37"/>
      <c r="B139" s="38"/>
      <c r="C139" s="261" t="s">
        <v>84</v>
      </c>
      <c r="D139" s="261" t="s">
        <v>218</v>
      </c>
      <c r="E139" s="262" t="s">
        <v>1351</v>
      </c>
      <c r="F139" s="263" t="s">
        <v>1352</v>
      </c>
      <c r="G139" s="264" t="s">
        <v>196</v>
      </c>
      <c r="H139" s="265">
        <v>80</v>
      </c>
      <c r="I139" s="266"/>
      <c r="J139" s="267">
        <f>ROUND(I139*H139,2)</f>
        <v>0</v>
      </c>
      <c r="K139" s="268"/>
      <c r="L139" s="269"/>
      <c r="M139" s="270" t="s">
        <v>1</v>
      </c>
      <c r="N139" s="271" t="s">
        <v>40</v>
      </c>
      <c r="O139" s="90"/>
      <c r="P139" s="258">
        <f>O139*H139</f>
        <v>0</v>
      </c>
      <c r="Q139" s="258">
        <v>3.0000000000000001E-05</v>
      </c>
      <c r="R139" s="258">
        <f>Q139*H139</f>
        <v>0.0024000000000000002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268</v>
      </c>
      <c r="AT139" s="260" t="s">
        <v>218</v>
      </c>
      <c r="AU139" s="260" t="s">
        <v>84</v>
      </c>
      <c r="AY139" s="14" t="s">
        <v>190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4" t="s">
        <v>82</v>
      </c>
      <c r="BK139" s="150">
        <f>ROUND(I139*H139,2)</f>
        <v>0</v>
      </c>
      <c r="BL139" s="14" t="s">
        <v>233</v>
      </c>
      <c r="BM139" s="260" t="s">
        <v>1816</v>
      </c>
    </row>
    <row r="140" s="2" customFormat="1" ht="16.5" customHeight="1">
      <c r="A140" s="37"/>
      <c r="B140" s="38"/>
      <c r="C140" s="248" t="s">
        <v>191</v>
      </c>
      <c r="D140" s="248" t="s">
        <v>193</v>
      </c>
      <c r="E140" s="249" t="s">
        <v>1431</v>
      </c>
      <c r="F140" s="250" t="s">
        <v>1432</v>
      </c>
      <c r="G140" s="251" t="s">
        <v>196</v>
      </c>
      <c r="H140" s="252">
        <v>1</v>
      </c>
      <c r="I140" s="253"/>
      <c r="J140" s="254">
        <f>ROUND(I140*H140,2)</f>
        <v>0</v>
      </c>
      <c r="K140" s="255"/>
      <c r="L140" s="40"/>
      <c r="M140" s="256" t="s">
        <v>1</v>
      </c>
      <c r="N140" s="257" t="s">
        <v>40</v>
      </c>
      <c r="O140" s="90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326</v>
      </c>
      <c r="AT140" s="260" t="s">
        <v>193</v>
      </c>
      <c r="AU140" s="260" t="s">
        <v>84</v>
      </c>
      <c r="AY140" s="14" t="s">
        <v>190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4" t="s">
        <v>82</v>
      </c>
      <c r="BK140" s="150">
        <f>ROUND(I140*H140,2)</f>
        <v>0</v>
      </c>
      <c r="BL140" s="14" t="s">
        <v>326</v>
      </c>
      <c r="BM140" s="260" t="s">
        <v>1817</v>
      </c>
    </row>
    <row r="141" s="2" customFormat="1" ht="16.5" customHeight="1">
      <c r="A141" s="37"/>
      <c r="B141" s="38"/>
      <c r="C141" s="261" t="s">
        <v>197</v>
      </c>
      <c r="D141" s="261" t="s">
        <v>218</v>
      </c>
      <c r="E141" s="262" t="s">
        <v>1434</v>
      </c>
      <c r="F141" s="263" t="s">
        <v>1435</v>
      </c>
      <c r="G141" s="264" t="s">
        <v>196</v>
      </c>
      <c r="H141" s="265">
        <v>1</v>
      </c>
      <c r="I141" s="266"/>
      <c r="J141" s="267">
        <f>ROUND(I141*H141,2)</f>
        <v>0</v>
      </c>
      <c r="K141" s="268"/>
      <c r="L141" s="269"/>
      <c r="M141" s="270" t="s">
        <v>1</v>
      </c>
      <c r="N141" s="271" t="s">
        <v>40</v>
      </c>
      <c r="O141" s="90"/>
      <c r="P141" s="258">
        <f>O141*H141</f>
        <v>0</v>
      </c>
      <c r="Q141" s="258">
        <v>0.00012999999999999999</v>
      </c>
      <c r="R141" s="258">
        <f>Q141*H141</f>
        <v>0.00012999999999999999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443</v>
      </c>
      <c r="AT141" s="260" t="s">
        <v>218</v>
      </c>
      <c r="AU141" s="260" t="s">
        <v>84</v>
      </c>
      <c r="AY141" s="14" t="s">
        <v>190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4" t="s">
        <v>82</v>
      </c>
      <c r="BK141" s="150">
        <f>ROUND(I141*H141,2)</f>
        <v>0</v>
      </c>
      <c r="BL141" s="14" t="s">
        <v>443</v>
      </c>
      <c r="BM141" s="260" t="s">
        <v>1818</v>
      </c>
    </row>
    <row r="142" s="2" customFormat="1" ht="16.5" customHeight="1">
      <c r="A142" s="37"/>
      <c r="B142" s="38"/>
      <c r="C142" s="248" t="s">
        <v>210</v>
      </c>
      <c r="D142" s="248" t="s">
        <v>193</v>
      </c>
      <c r="E142" s="249" t="s">
        <v>1387</v>
      </c>
      <c r="F142" s="250" t="s">
        <v>1388</v>
      </c>
      <c r="G142" s="251" t="s">
        <v>196</v>
      </c>
      <c r="H142" s="252">
        <v>2</v>
      </c>
      <c r="I142" s="253"/>
      <c r="J142" s="254">
        <f>ROUND(I142*H142,2)</f>
        <v>0</v>
      </c>
      <c r="K142" s="255"/>
      <c r="L142" s="40"/>
      <c r="M142" s="256" t="s">
        <v>1</v>
      </c>
      <c r="N142" s="257" t="s">
        <v>40</v>
      </c>
      <c r="O142" s="90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326</v>
      </c>
      <c r="AT142" s="260" t="s">
        <v>193</v>
      </c>
      <c r="AU142" s="260" t="s">
        <v>84</v>
      </c>
      <c r="AY142" s="14" t="s">
        <v>190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4" t="s">
        <v>82</v>
      </c>
      <c r="BK142" s="150">
        <f>ROUND(I142*H142,2)</f>
        <v>0</v>
      </c>
      <c r="BL142" s="14" t="s">
        <v>326</v>
      </c>
      <c r="BM142" s="260" t="s">
        <v>1819</v>
      </c>
    </row>
    <row r="143" s="2" customFormat="1" ht="16.5" customHeight="1">
      <c r="A143" s="37"/>
      <c r="B143" s="38"/>
      <c r="C143" s="261" t="s">
        <v>198</v>
      </c>
      <c r="D143" s="261" t="s">
        <v>218</v>
      </c>
      <c r="E143" s="262" t="s">
        <v>1390</v>
      </c>
      <c r="F143" s="263" t="s">
        <v>1391</v>
      </c>
      <c r="G143" s="264" t="s">
        <v>196</v>
      </c>
      <c r="H143" s="265">
        <v>2</v>
      </c>
      <c r="I143" s="266"/>
      <c r="J143" s="267">
        <f>ROUND(I143*H143,2)</f>
        <v>0</v>
      </c>
      <c r="K143" s="268"/>
      <c r="L143" s="269"/>
      <c r="M143" s="270" t="s">
        <v>1</v>
      </c>
      <c r="N143" s="271" t="s">
        <v>40</v>
      </c>
      <c r="O143" s="90"/>
      <c r="P143" s="258">
        <f>O143*H143</f>
        <v>0</v>
      </c>
      <c r="Q143" s="258">
        <v>5.0000000000000002E-05</v>
      </c>
      <c r="R143" s="258">
        <f>Q143*H143</f>
        <v>0.00010000000000000001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443</v>
      </c>
      <c r="AT143" s="260" t="s">
        <v>218</v>
      </c>
      <c r="AU143" s="260" t="s">
        <v>84</v>
      </c>
      <c r="AY143" s="14" t="s">
        <v>190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82</v>
      </c>
      <c r="BK143" s="150">
        <f>ROUND(I143*H143,2)</f>
        <v>0</v>
      </c>
      <c r="BL143" s="14" t="s">
        <v>443</v>
      </c>
      <c r="BM143" s="260" t="s">
        <v>1820</v>
      </c>
    </row>
    <row r="144" s="2" customFormat="1" ht="16.5" customHeight="1">
      <c r="A144" s="37"/>
      <c r="B144" s="38"/>
      <c r="C144" s="261" t="s">
        <v>217</v>
      </c>
      <c r="D144" s="261" t="s">
        <v>218</v>
      </c>
      <c r="E144" s="262" t="s">
        <v>1393</v>
      </c>
      <c r="F144" s="263" t="s">
        <v>1394</v>
      </c>
      <c r="G144" s="264" t="s">
        <v>196</v>
      </c>
      <c r="H144" s="265">
        <v>2</v>
      </c>
      <c r="I144" s="266"/>
      <c r="J144" s="267">
        <f>ROUND(I144*H144,2)</f>
        <v>0</v>
      </c>
      <c r="K144" s="268"/>
      <c r="L144" s="269"/>
      <c r="M144" s="270" t="s">
        <v>1</v>
      </c>
      <c r="N144" s="271" t="s">
        <v>40</v>
      </c>
      <c r="O144" s="90"/>
      <c r="P144" s="258">
        <f>O144*H144</f>
        <v>0</v>
      </c>
      <c r="Q144" s="258">
        <v>6.0000000000000002E-05</v>
      </c>
      <c r="R144" s="258">
        <f>Q144*H144</f>
        <v>0.00012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443</v>
      </c>
      <c r="AT144" s="260" t="s">
        <v>218</v>
      </c>
      <c r="AU144" s="260" t="s">
        <v>84</v>
      </c>
      <c r="AY144" s="14" t="s">
        <v>190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4" t="s">
        <v>82</v>
      </c>
      <c r="BK144" s="150">
        <f>ROUND(I144*H144,2)</f>
        <v>0</v>
      </c>
      <c r="BL144" s="14" t="s">
        <v>443</v>
      </c>
      <c r="BM144" s="260" t="s">
        <v>1821</v>
      </c>
    </row>
    <row r="145" s="2" customFormat="1" ht="24.15" customHeight="1">
      <c r="A145" s="37"/>
      <c r="B145" s="38"/>
      <c r="C145" s="248" t="s">
        <v>209</v>
      </c>
      <c r="D145" s="248" t="s">
        <v>193</v>
      </c>
      <c r="E145" s="249" t="s">
        <v>1303</v>
      </c>
      <c r="F145" s="250" t="s">
        <v>1304</v>
      </c>
      <c r="G145" s="251" t="s">
        <v>267</v>
      </c>
      <c r="H145" s="252">
        <v>600</v>
      </c>
      <c r="I145" s="253"/>
      <c r="J145" s="254">
        <f>ROUND(I145*H145,2)</f>
        <v>0</v>
      </c>
      <c r="K145" s="255"/>
      <c r="L145" s="40"/>
      <c r="M145" s="256" t="s">
        <v>1</v>
      </c>
      <c r="N145" s="257" t="s">
        <v>40</v>
      </c>
      <c r="O145" s="90"/>
      <c r="P145" s="258">
        <f>O145*H145</f>
        <v>0</v>
      </c>
      <c r="Q145" s="258">
        <v>0</v>
      </c>
      <c r="R145" s="258">
        <f>Q145*H145</f>
        <v>0</v>
      </c>
      <c r="S145" s="258">
        <v>0.00080000000000000004</v>
      </c>
      <c r="T145" s="259">
        <f>S145*H145</f>
        <v>0.48000000000000004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233</v>
      </c>
      <c r="AT145" s="260" t="s">
        <v>193</v>
      </c>
      <c r="AU145" s="260" t="s">
        <v>84</v>
      </c>
      <c r="AY145" s="14" t="s">
        <v>190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4" t="s">
        <v>82</v>
      </c>
      <c r="BK145" s="150">
        <f>ROUND(I145*H145,2)</f>
        <v>0</v>
      </c>
      <c r="BL145" s="14" t="s">
        <v>233</v>
      </c>
      <c r="BM145" s="260" t="s">
        <v>1822</v>
      </c>
    </row>
    <row r="146" s="2" customFormat="1" ht="33" customHeight="1">
      <c r="A146" s="37"/>
      <c r="B146" s="38"/>
      <c r="C146" s="248" t="s">
        <v>203</v>
      </c>
      <c r="D146" s="248" t="s">
        <v>193</v>
      </c>
      <c r="E146" s="249" t="s">
        <v>1306</v>
      </c>
      <c r="F146" s="250" t="s">
        <v>1307</v>
      </c>
      <c r="G146" s="251" t="s">
        <v>267</v>
      </c>
      <c r="H146" s="252">
        <v>27.600000000000001</v>
      </c>
      <c r="I146" s="253"/>
      <c r="J146" s="254">
        <f>ROUND(I146*H146,2)</f>
        <v>0</v>
      </c>
      <c r="K146" s="255"/>
      <c r="L146" s="40"/>
      <c r="M146" s="256" t="s">
        <v>1</v>
      </c>
      <c r="N146" s="257" t="s">
        <v>40</v>
      </c>
      <c r="O146" s="90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233</v>
      </c>
      <c r="AT146" s="260" t="s">
        <v>193</v>
      </c>
      <c r="AU146" s="260" t="s">
        <v>84</v>
      </c>
      <c r="AY146" s="14" t="s">
        <v>190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82</v>
      </c>
      <c r="BK146" s="150">
        <f>ROUND(I146*H146,2)</f>
        <v>0</v>
      </c>
      <c r="BL146" s="14" t="s">
        <v>233</v>
      </c>
      <c r="BM146" s="260" t="s">
        <v>1823</v>
      </c>
    </row>
    <row r="147" s="2" customFormat="1" ht="24.15" customHeight="1">
      <c r="A147" s="37"/>
      <c r="B147" s="38"/>
      <c r="C147" s="261" t="s">
        <v>213</v>
      </c>
      <c r="D147" s="261" t="s">
        <v>218</v>
      </c>
      <c r="E147" s="262" t="s">
        <v>1309</v>
      </c>
      <c r="F147" s="263" t="s">
        <v>1310</v>
      </c>
      <c r="G147" s="264" t="s">
        <v>267</v>
      </c>
      <c r="H147" s="265">
        <v>31.739999999999998</v>
      </c>
      <c r="I147" s="266"/>
      <c r="J147" s="267">
        <f>ROUND(I147*H147,2)</f>
        <v>0</v>
      </c>
      <c r="K147" s="268"/>
      <c r="L147" s="269"/>
      <c r="M147" s="270" t="s">
        <v>1</v>
      </c>
      <c r="N147" s="271" t="s">
        <v>40</v>
      </c>
      <c r="O147" s="90"/>
      <c r="P147" s="258">
        <f>O147*H147</f>
        <v>0</v>
      </c>
      <c r="Q147" s="258">
        <v>0.00017000000000000001</v>
      </c>
      <c r="R147" s="258">
        <f>Q147*H147</f>
        <v>0.0053958000000000001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268</v>
      </c>
      <c r="AT147" s="260" t="s">
        <v>218</v>
      </c>
      <c r="AU147" s="260" t="s">
        <v>84</v>
      </c>
      <c r="AY147" s="14" t="s">
        <v>190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82</v>
      </c>
      <c r="BK147" s="150">
        <f>ROUND(I147*H147,2)</f>
        <v>0</v>
      </c>
      <c r="BL147" s="14" t="s">
        <v>233</v>
      </c>
      <c r="BM147" s="260" t="s">
        <v>1824</v>
      </c>
    </row>
    <row r="148" s="2" customFormat="1" ht="44.25" customHeight="1">
      <c r="A148" s="37"/>
      <c r="B148" s="38"/>
      <c r="C148" s="248" t="s">
        <v>234</v>
      </c>
      <c r="D148" s="248" t="s">
        <v>193</v>
      </c>
      <c r="E148" s="249" t="s">
        <v>1312</v>
      </c>
      <c r="F148" s="250" t="s">
        <v>1313</v>
      </c>
      <c r="G148" s="251" t="s">
        <v>267</v>
      </c>
      <c r="H148" s="252">
        <v>425</v>
      </c>
      <c r="I148" s="253"/>
      <c r="J148" s="254">
        <f>ROUND(I148*H148,2)</f>
        <v>0</v>
      </c>
      <c r="K148" s="255"/>
      <c r="L148" s="40"/>
      <c r="M148" s="256" t="s">
        <v>1</v>
      </c>
      <c r="N148" s="257" t="s">
        <v>40</v>
      </c>
      <c r="O148" s="90"/>
      <c r="P148" s="258">
        <f>O148*H148</f>
        <v>0</v>
      </c>
      <c r="Q148" s="258">
        <v>0</v>
      </c>
      <c r="R148" s="258">
        <f>Q148*H148</f>
        <v>0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326</v>
      </c>
      <c r="AT148" s="260" t="s">
        <v>193</v>
      </c>
      <c r="AU148" s="260" t="s">
        <v>84</v>
      </c>
      <c r="AY148" s="14" t="s">
        <v>190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82</v>
      </c>
      <c r="BK148" s="150">
        <f>ROUND(I148*H148,2)</f>
        <v>0</v>
      </c>
      <c r="BL148" s="14" t="s">
        <v>326</v>
      </c>
      <c r="BM148" s="260" t="s">
        <v>1825</v>
      </c>
    </row>
    <row r="149" s="2" customFormat="1" ht="33" customHeight="1">
      <c r="A149" s="37"/>
      <c r="B149" s="38"/>
      <c r="C149" s="261" t="s">
        <v>238</v>
      </c>
      <c r="D149" s="261" t="s">
        <v>218</v>
      </c>
      <c r="E149" s="262" t="s">
        <v>1315</v>
      </c>
      <c r="F149" s="263" t="s">
        <v>1316</v>
      </c>
      <c r="G149" s="264" t="s">
        <v>267</v>
      </c>
      <c r="H149" s="265">
        <v>170</v>
      </c>
      <c r="I149" s="266"/>
      <c r="J149" s="267">
        <f>ROUND(I149*H149,2)</f>
        <v>0</v>
      </c>
      <c r="K149" s="268"/>
      <c r="L149" s="269"/>
      <c r="M149" s="270" t="s">
        <v>1</v>
      </c>
      <c r="N149" s="271" t="s">
        <v>40</v>
      </c>
      <c r="O149" s="90"/>
      <c r="P149" s="258">
        <f>O149*H149</f>
        <v>0</v>
      </c>
      <c r="Q149" s="258">
        <v>4.0000000000000003E-05</v>
      </c>
      <c r="R149" s="258">
        <f>Q149*H149</f>
        <v>0.0068000000000000005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443</v>
      </c>
      <c r="AT149" s="260" t="s">
        <v>218</v>
      </c>
      <c r="AU149" s="260" t="s">
        <v>84</v>
      </c>
      <c r="AY149" s="14" t="s">
        <v>190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82</v>
      </c>
      <c r="BK149" s="150">
        <f>ROUND(I149*H149,2)</f>
        <v>0</v>
      </c>
      <c r="BL149" s="14" t="s">
        <v>443</v>
      </c>
      <c r="BM149" s="260" t="s">
        <v>1826</v>
      </c>
    </row>
    <row r="150" s="2" customFormat="1" ht="33" customHeight="1">
      <c r="A150" s="37"/>
      <c r="B150" s="38"/>
      <c r="C150" s="261" t="s">
        <v>242</v>
      </c>
      <c r="D150" s="261" t="s">
        <v>218</v>
      </c>
      <c r="E150" s="262" t="s">
        <v>1318</v>
      </c>
      <c r="F150" s="263" t="s">
        <v>1827</v>
      </c>
      <c r="G150" s="264" t="s">
        <v>267</v>
      </c>
      <c r="H150" s="265">
        <v>165</v>
      </c>
      <c r="I150" s="266"/>
      <c r="J150" s="267">
        <f>ROUND(I150*H150,2)</f>
        <v>0</v>
      </c>
      <c r="K150" s="268"/>
      <c r="L150" s="269"/>
      <c r="M150" s="270" t="s">
        <v>1</v>
      </c>
      <c r="N150" s="271" t="s">
        <v>40</v>
      </c>
      <c r="O150" s="90"/>
      <c r="P150" s="258">
        <f>O150*H150</f>
        <v>0</v>
      </c>
      <c r="Q150" s="258">
        <v>4.0000000000000003E-05</v>
      </c>
      <c r="R150" s="258">
        <f>Q150*H150</f>
        <v>0.0066000000000000008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443</v>
      </c>
      <c r="AT150" s="260" t="s">
        <v>218</v>
      </c>
      <c r="AU150" s="260" t="s">
        <v>84</v>
      </c>
      <c r="AY150" s="14" t="s">
        <v>190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82</v>
      </c>
      <c r="BK150" s="150">
        <f>ROUND(I150*H150,2)</f>
        <v>0</v>
      </c>
      <c r="BL150" s="14" t="s">
        <v>443</v>
      </c>
      <c r="BM150" s="260" t="s">
        <v>1828</v>
      </c>
    </row>
    <row r="151" s="2" customFormat="1" ht="33" customHeight="1">
      <c r="A151" s="37"/>
      <c r="B151" s="38"/>
      <c r="C151" s="261" t="s">
        <v>230</v>
      </c>
      <c r="D151" s="261" t="s">
        <v>218</v>
      </c>
      <c r="E151" s="262" t="s">
        <v>1321</v>
      </c>
      <c r="F151" s="263" t="s">
        <v>1322</v>
      </c>
      <c r="G151" s="264" t="s">
        <v>267</v>
      </c>
      <c r="H151" s="265">
        <v>90</v>
      </c>
      <c r="I151" s="266"/>
      <c r="J151" s="267">
        <f>ROUND(I151*H151,2)</f>
        <v>0</v>
      </c>
      <c r="K151" s="268"/>
      <c r="L151" s="269"/>
      <c r="M151" s="270" t="s">
        <v>1</v>
      </c>
      <c r="N151" s="271" t="s">
        <v>40</v>
      </c>
      <c r="O151" s="90"/>
      <c r="P151" s="258">
        <f>O151*H151</f>
        <v>0</v>
      </c>
      <c r="Q151" s="258">
        <v>4.0000000000000003E-05</v>
      </c>
      <c r="R151" s="258">
        <f>Q151*H151</f>
        <v>0.0036000000000000003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443</v>
      </c>
      <c r="AT151" s="260" t="s">
        <v>218</v>
      </c>
      <c r="AU151" s="260" t="s">
        <v>84</v>
      </c>
      <c r="AY151" s="14" t="s">
        <v>190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443</v>
      </c>
      <c r="BM151" s="260" t="s">
        <v>1829</v>
      </c>
    </row>
    <row r="152" s="2" customFormat="1" ht="33" customHeight="1">
      <c r="A152" s="37"/>
      <c r="B152" s="38"/>
      <c r="C152" s="248" t="s">
        <v>8</v>
      </c>
      <c r="D152" s="248" t="s">
        <v>193</v>
      </c>
      <c r="E152" s="249" t="s">
        <v>1330</v>
      </c>
      <c r="F152" s="250" t="s">
        <v>1331</v>
      </c>
      <c r="G152" s="251" t="s">
        <v>267</v>
      </c>
      <c r="H152" s="252">
        <v>22.800000000000001</v>
      </c>
      <c r="I152" s="253"/>
      <c r="J152" s="254">
        <f>ROUND(I152*H152,2)</f>
        <v>0</v>
      </c>
      <c r="K152" s="255"/>
      <c r="L152" s="40"/>
      <c r="M152" s="256" t="s">
        <v>1</v>
      </c>
      <c r="N152" s="257" t="s">
        <v>40</v>
      </c>
      <c r="O152" s="90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233</v>
      </c>
      <c r="AT152" s="260" t="s">
        <v>193</v>
      </c>
      <c r="AU152" s="260" t="s">
        <v>84</v>
      </c>
      <c r="AY152" s="14" t="s">
        <v>190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82</v>
      </c>
      <c r="BK152" s="150">
        <f>ROUND(I152*H152,2)</f>
        <v>0</v>
      </c>
      <c r="BL152" s="14" t="s">
        <v>233</v>
      </c>
      <c r="BM152" s="260" t="s">
        <v>1830</v>
      </c>
    </row>
    <row r="153" s="2" customFormat="1" ht="24.15" customHeight="1">
      <c r="A153" s="37"/>
      <c r="B153" s="38"/>
      <c r="C153" s="261" t="s">
        <v>233</v>
      </c>
      <c r="D153" s="261" t="s">
        <v>218</v>
      </c>
      <c r="E153" s="262" t="s">
        <v>1333</v>
      </c>
      <c r="F153" s="263" t="s">
        <v>1334</v>
      </c>
      <c r="G153" s="264" t="s">
        <v>267</v>
      </c>
      <c r="H153" s="265">
        <v>26.219999999999999</v>
      </c>
      <c r="I153" s="266"/>
      <c r="J153" s="267">
        <f>ROUND(I153*H153,2)</f>
        <v>0</v>
      </c>
      <c r="K153" s="268"/>
      <c r="L153" s="269"/>
      <c r="M153" s="270" t="s">
        <v>1</v>
      </c>
      <c r="N153" s="271" t="s">
        <v>40</v>
      </c>
      <c r="O153" s="90"/>
      <c r="P153" s="258">
        <f>O153*H153</f>
        <v>0</v>
      </c>
      <c r="Q153" s="258">
        <v>8.0000000000000007E-05</v>
      </c>
      <c r="R153" s="258">
        <f>Q153*H153</f>
        <v>0.0020976000000000002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268</v>
      </c>
      <c r="AT153" s="260" t="s">
        <v>218</v>
      </c>
      <c r="AU153" s="260" t="s">
        <v>84</v>
      </c>
      <c r="AY153" s="14" t="s">
        <v>190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233</v>
      </c>
      <c r="BM153" s="260" t="s">
        <v>1831</v>
      </c>
    </row>
    <row r="154" s="2" customFormat="1" ht="24.15" customHeight="1">
      <c r="A154" s="37"/>
      <c r="B154" s="38"/>
      <c r="C154" s="248" t="s">
        <v>257</v>
      </c>
      <c r="D154" s="248" t="s">
        <v>193</v>
      </c>
      <c r="E154" s="249" t="s">
        <v>1336</v>
      </c>
      <c r="F154" s="250" t="s">
        <v>1337</v>
      </c>
      <c r="G154" s="251" t="s">
        <v>196</v>
      </c>
      <c r="H154" s="252">
        <v>1</v>
      </c>
      <c r="I154" s="253"/>
      <c r="J154" s="254">
        <f>ROUND(I154*H154,2)</f>
        <v>0</v>
      </c>
      <c r="K154" s="255"/>
      <c r="L154" s="40"/>
      <c r="M154" s="256" t="s">
        <v>1</v>
      </c>
      <c r="N154" s="257" t="s">
        <v>40</v>
      </c>
      <c r="O154" s="90"/>
      <c r="P154" s="258">
        <f>O154*H154</f>
        <v>0</v>
      </c>
      <c r="Q154" s="258">
        <v>0</v>
      </c>
      <c r="R154" s="258">
        <f>Q154*H154</f>
        <v>0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233</v>
      </c>
      <c r="AT154" s="260" t="s">
        <v>193</v>
      </c>
      <c r="AU154" s="260" t="s">
        <v>84</v>
      </c>
      <c r="AY154" s="14" t="s">
        <v>190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82</v>
      </c>
      <c r="BK154" s="150">
        <f>ROUND(I154*H154,2)</f>
        <v>0</v>
      </c>
      <c r="BL154" s="14" t="s">
        <v>233</v>
      </c>
      <c r="BM154" s="260" t="s">
        <v>1832</v>
      </c>
    </row>
    <row r="155" s="2" customFormat="1" ht="24.15" customHeight="1">
      <c r="A155" s="37"/>
      <c r="B155" s="38"/>
      <c r="C155" s="261" t="s">
        <v>237</v>
      </c>
      <c r="D155" s="261" t="s">
        <v>218</v>
      </c>
      <c r="E155" s="262" t="s">
        <v>1339</v>
      </c>
      <c r="F155" s="263" t="s">
        <v>1340</v>
      </c>
      <c r="G155" s="264" t="s">
        <v>1131</v>
      </c>
      <c r="H155" s="265">
        <v>1</v>
      </c>
      <c r="I155" s="266"/>
      <c r="J155" s="267">
        <f>ROUND(I155*H155,2)</f>
        <v>0</v>
      </c>
      <c r="K155" s="268"/>
      <c r="L155" s="269"/>
      <c r="M155" s="270" t="s">
        <v>1</v>
      </c>
      <c r="N155" s="271" t="s">
        <v>40</v>
      </c>
      <c r="O155" s="90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268</v>
      </c>
      <c r="AT155" s="260" t="s">
        <v>218</v>
      </c>
      <c r="AU155" s="260" t="s">
        <v>84</v>
      </c>
      <c r="AY155" s="14" t="s">
        <v>190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233</v>
      </c>
      <c r="BM155" s="260" t="s">
        <v>1833</v>
      </c>
    </row>
    <row r="156" s="2" customFormat="1" ht="24.15" customHeight="1">
      <c r="A156" s="37"/>
      <c r="B156" s="38"/>
      <c r="C156" s="248" t="s">
        <v>269</v>
      </c>
      <c r="D156" s="248" t="s">
        <v>193</v>
      </c>
      <c r="E156" s="249" t="s">
        <v>1342</v>
      </c>
      <c r="F156" s="250" t="s">
        <v>1343</v>
      </c>
      <c r="G156" s="251" t="s">
        <v>196</v>
      </c>
      <c r="H156" s="252">
        <v>25</v>
      </c>
      <c r="I156" s="253"/>
      <c r="J156" s="254">
        <f>ROUND(I156*H156,2)</f>
        <v>0</v>
      </c>
      <c r="K156" s="255"/>
      <c r="L156" s="40"/>
      <c r="M156" s="256" t="s">
        <v>1</v>
      </c>
      <c r="N156" s="257" t="s">
        <v>40</v>
      </c>
      <c r="O156" s="90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233</v>
      </c>
      <c r="AT156" s="260" t="s">
        <v>193</v>
      </c>
      <c r="AU156" s="260" t="s">
        <v>84</v>
      </c>
      <c r="AY156" s="14" t="s">
        <v>190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82</v>
      </c>
      <c r="BK156" s="150">
        <f>ROUND(I156*H156,2)</f>
        <v>0</v>
      </c>
      <c r="BL156" s="14" t="s">
        <v>233</v>
      </c>
      <c r="BM156" s="260" t="s">
        <v>1834</v>
      </c>
    </row>
    <row r="157" s="2" customFormat="1" ht="16.5" customHeight="1">
      <c r="A157" s="37"/>
      <c r="B157" s="38"/>
      <c r="C157" s="261" t="s">
        <v>241</v>
      </c>
      <c r="D157" s="261" t="s">
        <v>218</v>
      </c>
      <c r="E157" s="262" t="s">
        <v>1345</v>
      </c>
      <c r="F157" s="263" t="s">
        <v>1346</v>
      </c>
      <c r="G157" s="264" t="s">
        <v>196</v>
      </c>
      <c r="H157" s="265">
        <v>25</v>
      </c>
      <c r="I157" s="266"/>
      <c r="J157" s="267">
        <f>ROUND(I157*H157,2)</f>
        <v>0</v>
      </c>
      <c r="K157" s="268"/>
      <c r="L157" s="269"/>
      <c r="M157" s="270" t="s">
        <v>1</v>
      </c>
      <c r="N157" s="271" t="s">
        <v>40</v>
      </c>
      <c r="O157" s="90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268</v>
      </c>
      <c r="AT157" s="260" t="s">
        <v>218</v>
      </c>
      <c r="AU157" s="260" t="s">
        <v>84</v>
      </c>
      <c r="AY157" s="14" t="s">
        <v>190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82</v>
      </c>
      <c r="BK157" s="150">
        <f>ROUND(I157*H157,2)</f>
        <v>0</v>
      </c>
      <c r="BL157" s="14" t="s">
        <v>233</v>
      </c>
      <c r="BM157" s="260" t="s">
        <v>1835</v>
      </c>
    </row>
    <row r="158" s="2" customFormat="1" ht="16.5" customHeight="1">
      <c r="A158" s="37"/>
      <c r="B158" s="38"/>
      <c r="C158" s="248" t="s">
        <v>7</v>
      </c>
      <c r="D158" s="248" t="s">
        <v>193</v>
      </c>
      <c r="E158" s="249" t="s">
        <v>1354</v>
      </c>
      <c r="F158" s="250" t="s">
        <v>1355</v>
      </c>
      <c r="G158" s="251" t="s">
        <v>196</v>
      </c>
      <c r="H158" s="252">
        <v>5</v>
      </c>
      <c r="I158" s="253"/>
      <c r="J158" s="254">
        <f>ROUND(I158*H158,2)</f>
        <v>0</v>
      </c>
      <c r="K158" s="255"/>
      <c r="L158" s="40"/>
      <c r="M158" s="256" t="s">
        <v>1</v>
      </c>
      <c r="N158" s="257" t="s">
        <v>40</v>
      </c>
      <c r="O158" s="90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233</v>
      </c>
      <c r="AT158" s="260" t="s">
        <v>193</v>
      </c>
      <c r="AU158" s="260" t="s">
        <v>84</v>
      </c>
      <c r="AY158" s="14" t="s">
        <v>190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233</v>
      </c>
      <c r="BM158" s="260" t="s">
        <v>1836</v>
      </c>
    </row>
    <row r="159" s="2" customFormat="1" ht="16.5" customHeight="1">
      <c r="A159" s="37"/>
      <c r="B159" s="38"/>
      <c r="C159" s="261" t="s">
        <v>245</v>
      </c>
      <c r="D159" s="261" t="s">
        <v>218</v>
      </c>
      <c r="E159" s="262" t="s">
        <v>1357</v>
      </c>
      <c r="F159" s="263" t="s">
        <v>1358</v>
      </c>
      <c r="G159" s="264" t="s">
        <v>196</v>
      </c>
      <c r="H159" s="265">
        <v>5</v>
      </c>
      <c r="I159" s="266"/>
      <c r="J159" s="267">
        <f>ROUND(I159*H159,2)</f>
        <v>0</v>
      </c>
      <c r="K159" s="268"/>
      <c r="L159" s="269"/>
      <c r="M159" s="270" t="s">
        <v>1</v>
      </c>
      <c r="N159" s="271" t="s">
        <v>40</v>
      </c>
      <c r="O159" s="90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268</v>
      </c>
      <c r="AT159" s="260" t="s">
        <v>218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233</v>
      </c>
      <c r="BM159" s="260" t="s">
        <v>1837</v>
      </c>
    </row>
    <row r="160" s="2" customFormat="1" ht="24.15" customHeight="1">
      <c r="A160" s="37"/>
      <c r="B160" s="38"/>
      <c r="C160" s="248" t="s">
        <v>282</v>
      </c>
      <c r="D160" s="248" t="s">
        <v>193</v>
      </c>
      <c r="E160" s="249" t="s">
        <v>1360</v>
      </c>
      <c r="F160" s="250" t="s">
        <v>1361</v>
      </c>
      <c r="G160" s="251" t="s">
        <v>196</v>
      </c>
      <c r="H160" s="252">
        <v>8</v>
      </c>
      <c r="I160" s="253"/>
      <c r="J160" s="254">
        <f>ROUND(I160*H160,2)</f>
        <v>0</v>
      </c>
      <c r="K160" s="255"/>
      <c r="L160" s="40"/>
      <c r="M160" s="256" t="s">
        <v>1</v>
      </c>
      <c r="N160" s="257" t="s">
        <v>40</v>
      </c>
      <c r="O160" s="90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233</v>
      </c>
      <c r="AT160" s="260" t="s">
        <v>193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233</v>
      </c>
      <c r="BM160" s="260" t="s">
        <v>1838</v>
      </c>
    </row>
    <row r="161" s="2" customFormat="1" ht="24.15" customHeight="1">
      <c r="A161" s="37"/>
      <c r="B161" s="38"/>
      <c r="C161" s="261" t="s">
        <v>248</v>
      </c>
      <c r="D161" s="261" t="s">
        <v>218</v>
      </c>
      <c r="E161" s="262" t="s">
        <v>1363</v>
      </c>
      <c r="F161" s="263" t="s">
        <v>1364</v>
      </c>
      <c r="G161" s="264" t="s">
        <v>196</v>
      </c>
      <c r="H161" s="265">
        <v>1</v>
      </c>
      <c r="I161" s="266"/>
      <c r="J161" s="267">
        <f>ROUND(I161*H161,2)</f>
        <v>0</v>
      </c>
      <c r="K161" s="268"/>
      <c r="L161" s="269"/>
      <c r="M161" s="270" t="s">
        <v>1</v>
      </c>
      <c r="N161" s="271" t="s">
        <v>40</v>
      </c>
      <c r="O161" s="90"/>
      <c r="P161" s="258">
        <f>O161*H161</f>
        <v>0</v>
      </c>
      <c r="Q161" s="258">
        <v>0.00040000000000000002</v>
      </c>
      <c r="R161" s="258">
        <f>Q161*H161</f>
        <v>0.00040000000000000002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268</v>
      </c>
      <c r="AT161" s="260" t="s">
        <v>218</v>
      </c>
      <c r="AU161" s="260" t="s">
        <v>84</v>
      </c>
      <c r="AY161" s="14" t="s">
        <v>190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82</v>
      </c>
      <c r="BK161" s="150">
        <f>ROUND(I161*H161,2)</f>
        <v>0</v>
      </c>
      <c r="BL161" s="14" t="s">
        <v>233</v>
      </c>
      <c r="BM161" s="260" t="s">
        <v>1839</v>
      </c>
    </row>
    <row r="162" s="2" customFormat="1" ht="24.15" customHeight="1">
      <c r="A162" s="37"/>
      <c r="B162" s="38"/>
      <c r="C162" s="261" t="s">
        <v>289</v>
      </c>
      <c r="D162" s="261" t="s">
        <v>218</v>
      </c>
      <c r="E162" s="262" t="s">
        <v>1366</v>
      </c>
      <c r="F162" s="263" t="s">
        <v>1367</v>
      </c>
      <c r="G162" s="264" t="s">
        <v>196</v>
      </c>
      <c r="H162" s="265">
        <v>1</v>
      </c>
      <c r="I162" s="266"/>
      <c r="J162" s="267">
        <f>ROUND(I162*H162,2)</f>
        <v>0</v>
      </c>
      <c r="K162" s="268"/>
      <c r="L162" s="269"/>
      <c r="M162" s="270" t="s">
        <v>1</v>
      </c>
      <c r="N162" s="271" t="s">
        <v>40</v>
      </c>
      <c r="O162" s="90"/>
      <c r="P162" s="258">
        <f>O162*H162</f>
        <v>0</v>
      </c>
      <c r="Q162" s="258">
        <v>0.00040000000000000002</v>
      </c>
      <c r="R162" s="258">
        <f>Q162*H162</f>
        <v>0.00040000000000000002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268</v>
      </c>
      <c r="AT162" s="260" t="s">
        <v>218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233</v>
      </c>
      <c r="BM162" s="260" t="s">
        <v>1840</v>
      </c>
    </row>
    <row r="163" s="2" customFormat="1" ht="24.15" customHeight="1">
      <c r="A163" s="37"/>
      <c r="B163" s="38"/>
      <c r="C163" s="261" t="s">
        <v>251</v>
      </c>
      <c r="D163" s="261" t="s">
        <v>218</v>
      </c>
      <c r="E163" s="262" t="s">
        <v>1372</v>
      </c>
      <c r="F163" s="263" t="s">
        <v>1373</v>
      </c>
      <c r="G163" s="264" t="s">
        <v>196</v>
      </c>
      <c r="H163" s="265">
        <v>6</v>
      </c>
      <c r="I163" s="266"/>
      <c r="J163" s="267">
        <f>ROUND(I163*H163,2)</f>
        <v>0</v>
      </c>
      <c r="K163" s="268"/>
      <c r="L163" s="269"/>
      <c r="M163" s="270" t="s">
        <v>1</v>
      </c>
      <c r="N163" s="271" t="s">
        <v>40</v>
      </c>
      <c r="O163" s="90"/>
      <c r="P163" s="258">
        <f>O163*H163</f>
        <v>0</v>
      </c>
      <c r="Q163" s="258">
        <v>0.00040000000000000002</v>
      </c>
      <c r="R163" s="258">
        <f>Q163*H163</f>
        <v>0.0024000000000000002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268</v>
      </c>
      <c r="AT163" s="260" t="s">
        <v>218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233</v>
      </c>
      <c r="BM163" s="260" t="s">
        <v>1841</v>
      </c>
    </row>
    <row r="164" s="2" customFormat="1" ht="16.5" customHeight="1">
      <c r="A164" s="37"/>
      <c r="B164" s="38"/>
      <c r="C164" s="248" t="s">
        <v>296</v>
      </c>
      <c r="D164" s="248" t="s">
        <v>193</v>
      </c>
      <c r="E164" s="249" t="s">
        <v>1375</v>
      </c>
      <c r="F164" s="250" t="s">
        <v>1376</v>
      </c>
      <c r="G164" s="251" t="s">
        <v>196</v>
      </c>
      <c r="H164" s="252">
        <v>4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233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233</v>
      </c>
      <c r="BM164" s="260" t="s">
        <v>1842</v>
      </c>
    </row>
    <row r="165" s="2" customFormat="1" ht="16.5" customHeight="1">
      <c r="A165" s="37"/>
      <c r="B165" s="38"/>
      <c r="C165" s="261" t="s">
        <v>256</v>
      </c>
      <c r="D165" s="261" t="s">
        <v>218</v>
      </c>
      <c r="E165" s="262" t="s">
        <v>1378</v>
      </c>
      <c r="F165" s="263" t="s">
        <v>1379</v>
      </c>
      <c r="G165" s="264" t="s">
        <v>196</v>
      </c>
      <c r="H165" s="265">
        <v>2</v>
      </c>
      <c r="I165" s="266"/>
      <c r="J165" s="267">
        <f>ROUND(I165*H165,2)</f>
        <v>0</v>
      </c>
      <c r="K165" s="268"/>
      <c r="L165" s="269"/>
      <c r="M165" s="270" t="s">
        <v>1</v>
      </c>
      <c r="N165" s="271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268</v>
      </c>
      <c r="AT165" s="260" t="s">
        <v>218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233</v>
      </c>
      <c r="BM165" s="260" t="s">
        <v>1843</v>
      </c>
    </row>
    <row r="166" s="2" customFormat="1" ht="16.5" customHeight="1">
      <c r="A166" s="37"/>
      <c r="B166" s="38"/>
      <c r="C166" s="261" t="s">
        <v>303</v>
      </c>
      <c r="D166" s="261" t="s">
        <v>218</v>
      </c>
      <c r="E166" s="262" t="s">
        <v>1381</v>
      </c>
      <c r="F166" s="263" t="s">
        <v>1382</v>
      </c>
      <c r="G166" s="264" t="s">
        <v>196</v>
      </c>
      <c r="H166" s="265">
        <v>1</v>
      </c>
      <c r="I166" s="266"/>
      <c r="J166" s="267">
        <f>ROUND(I166*H166,2)</f>
        <v>0</v>
      </c>
      <c r="K166" s="268"/>
      <c r="L166" s="269"/>
      <c r="M166" s="270" t="s">
        <v>1</v>
      </c>
      <c r="N166" s="271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268</v>
      </c>
      <c r="AT166" s="260" t="s">
        <v>218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233</v>
      </c>
      <c r="BM166" s="260" t="s">
        <v>1844</v>
      </c>
    </row>
    <row r="167" s="2" customFormat="1" ht="16.5" customHeight="1">
      <c r="A167" s="37"/>
      <c r="B167" s="38"/>
      <c r="C167" s="261" t="s">
        <v>260</v>
      </c>
      <c r="D167" s="261" t="s">
        <v>218</v>
      </c>
      <c r="E167" s="262" t="s">
        <v>1384</v>
      </c>
      <c r="F167" s="263" t="s">
        <v>1385</v>
      </c>
      <c r="G167" s="264" t="s">
        <v>196</v>
      </c>
      <c r="H167" s="265">
        <v>1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40</v>
      </c>
      <c r="O167" s="90"/>
      <c r="P167" s="258">
        <f>O167*H167</f>
        <v>0</v>
      </c>
      <c r="Q167" s="258">
        <v>0</v>
      </c>
      <c r="R167" s="258">
        <f>Q167*H167</f>
        <v>0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268</v>
      </c>
      <c r="AT167" s="260" t="s">
        <v>218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233</v>
      </c>
      <c r="BM167" s="260" t="s">
        <v>1845</v>
      </c>
    </row>
    <row r="168" s="2" customFormat="1" ht="16.5" customHeight="1">
      <c r="A168" s="37"/>
      <c r="B168" s="38"/>
      <c r="C168" s="248" t="s">
        <v>311</v>
      </c>
      <c r="D168" s="248" t="s">
        <v>193</v>
      </c>
      <c r="E168" s="249" t="s">
        <v>1396</v>
      </c>
      <c r="F168" s="250" t="s">
        <v>1397</v>
      </c>
      <c r="G168" s="251" t="s">
        <v>267</v>
      </c>
      <c r="H168" s="252">
        <v>22.800000000000001</v>
      </c>
      <c r="I168" s="253"/>
      <c r="J168" s="254">
        <f>ROUND(I168*H168,2)</f>
        <v>0</v>
      </c>
      <c r="K168" s="255"/>
      <c r="L168" s="40"/>
      <c r="M168" s="256" t="s">
        <v>1</v>
      </c>
      <c r="N168" s="257" t="s">
        <v>40</v>
      </c>
      <c r="O168" s="90"/>
      <c r="P168" s="258">
        <f>O168*H168</f>
        <v>0</v>
      </c>
      <c r="Q168" s="258">
        <v>0</v>
      </c>
      <c r="R168" s="258">
        <f>Q168*H168</f>
        <v>0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233</v>
      </c>
      <c r="AT168" s="260" t="s">
        <v>193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233</v>
      </c>
      <c r="BM168" s="260" t="s">
        <v>1846</v>
      </c>
    </row>
    <row r="169" s="2" customFormat="1" ht="24.15" customHeight="1">
      <c r="A169" s="37"/>
      <c r="B169" s="38"/>
      <c r="C169" s="261" t="s">
        <v>268</v>
      </c>
      <c r="D169" s="261" t="s">
        <v>218</v>
      </c>
      <c r="E169" s="262" t="s">
        <v>1399</v>
      </c>
      <c r="F169" s="263" t="s">
        <v>1400</v>
      </c>
      <c r="G169" s="264" t="s">
        <v>267</v>
      </c>
      <c r="H169" s="265">
        <v>23.940000000000001</v>
      </c>
      <c r="I169" s="266"/>
      <c r="J169" s="267">
        <f>ROUND(I169*H169,2)</f>
        <v>0</v>
      </c>
      <c r="K169" s="268"/>
      <c r="L169" s="269"/>
      <c r="M169" s="270" t="s">
        <v>1</v>
      </c>
      <c r="N169" s="271" t="s">
        <v>40</v>
      </c>
      <c r="O169" s="90"/>
      <c r="P169" s="258">
        <f>O169*H169</f>
        <v>0</v>
      </c>
      <c r="Q169" s="258">
        <v>0.00123</v>
      </c>
      <c r="R169" s="258">
        <f>Q169*H169</f>
        <v>0.029446200000000002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268</v>
      </c>
      <c r="AT169" s="260" t="s">
        <v>218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233</v>
      </c>
      <c r="BM169" s="260" t="s">
        <v>1847</v>
      </c>
    </row>
    <row r="170" s="2" customFormat="1" ht="24.15" customHeight="1">
      <c r="A170" s="37"/>
      <c r="B170" s="38"/>
      <c r="C170" s="248" t="s">
        <v>320</v>
      </c>
      <c r="D170" s="248" t="s">
        <v>193</v>
      </c>
      <c r="E170" s="249" t="s">
        <v>1402</v>
      </c>
      <c r="F170" s="250" t="s">
        <v>1403</v>
      </c>
      <c r="G170" s="251" t="s">
        <v>267</v>
      </c>
      <c r="H170" s="252">
        <v>25</v>
      </c>
      <c r="I170" s="253"/>
      <c r="J170" s="254">
        <f>ROUND(I170*H170,2)</f>
        <v>0</v>
      </c>
      <c r="K170" s="255"/>
      <c r="L170" s="40"/>
      <c r="M170" s="256" t="s">
        <v>1</v>
      </c>
      <c r="N170" s="257" t="s">
        <v>40</v>
      </c>
      <c r="O170" s="90"/>
      <c r="P170" s="258">
        <f>O170*H170</f>
        <v>0</v>
      </c>
      <c r="Q170" s="258">
        <v>0</v>
      </c>
      <c r="R170" s="258">
        <f>Q170*H170</f>
        <v>0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233</v>
      </c>
      <c r="AT170" s="260" t="s">
        <v>193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233</v>
      </c>
      <c r="BM170" s="260" t="s">
        <v>1848</v>
      </c>
    </row>
    <row r="171" s="2" customFormat="1" ht="21.75" customHeight="1">
      <c r="A171" s="37"/>
      <c r="B171" s="38"/>
      <c r="C171" s="261" t="s">
        <v>272</v>
      </c>
      <c r="D171" s="261" t="s">
        <v>218</v>
      </c>
      <c r="E171" s="262" t="s">
        <v>1405</v>
      </c>
      <c r="F171" s="263" t="s">
        <v>1406</v>
      </c>
      <c r="G171" s="264" t="s">
        <v>267</v>
      </c>
      <c r="H171" s="265">
        <v>25</v>
      </c>
      <c r="I171" s="266"/>
      <c r="J171" s="267">
        <f>ROUND(I171*H171,2)</f>
        <v>0</v>
      </c>
      <c r="K171" s="268"/>
      <c r="L171" s="269"/>
      <c r="M171" s="270" t="s">
        <v>1</v>
      </c>
      <c r="N171" s="271" t="s">
        <v>40</v>
      </c>
      <c r="O171" s="90"/>
      <c r="P171" s="258">
        <f>O171*H171</f>
        <v>0</v>
      </c>
      <c r="Q171" s="258">
        <v>0.0015</v>
      </c>
      <c r="R171" s="258">
        <f>Q171*H171</f>
        <v>0.037499999999999999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268</v>
      </c>
      <c r="AT171" s="260" t="s">
        <v>218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233</v>
      </c>
      <c r="BM171" s="260" t="s">
        <v>1849</v>
      </c>
    </row>
    <row r="172" s="2" customFormat="1" ht="16.5" customHeight="1">
      <c r="A172" s="37"/>
      <c r="B172" s="38"/>
      <c r="C172" s="248" t="s">
        <v>327</v>
      </c>
      <c r="D172" s="248" t="s">
        <v>193</v>
      </c>
      <c r="E172" s="249" t="s">
        <v>1408</v>
      </c>
      <c r="F172" s="250" t="s">
        <v>1409</v>
      </c>
      <c r="G172" s="251" t="s">
        <v>196</v>
      </c>
      <c r="H172" s="252">
        <v>1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233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233</v>
      </c>
      <c r="BM172" s="260" t="s">
        <v>1850</v>
      </c>
    </row>
    <row r="173" s="2" customFormat="1" ht="16.5" customHeight="1">
      <c r="A173" s="37"/>
      <c r="B173" s="38"/>
      <c r="C173" s="261" t="s">
        <v>275</v>
      </c>
      <c r="D173" s="261" t="s">
        <v>218</v>
      </c>
      <c r="E173" s="262" t="s">
        <v>1411</v>
      </c>
      <c r="F173" s="263" t="s">
        <v>1412</v>
      </c>
      <c r="G173" s="264" t="s">
        <v>196</v>
      </c>
      <c r="H173" s="265">
        <v>1</v>
      </c>
      <c r="I173" s="266"/>
      <c r="J173" s="267">
        <f>ROUND(I173*H173,2)</f>
        <v>0</v>
      </c>
      <c r="K173" s="268"/>
      <c r="L173" s="269"/>
      <c r="M173" s="270" t="s">
        <v>1</v>
      </c>
      <c r="N173" s="271" t="s">
        <v>40</v>
      </c>
      <c r="O173" s="90"/>
      <c r="P173" s="258">
        <f>O173*H173</f>
        <v>0</v>
      </c>
      <c r="Q173" s="258">
        <v>0.00020000000000000001</v>
      </c>
      <c r="R173" s="258">
        <f>Q173*H173</f>
        <v>0.00020000000000000001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268</v>
      </c>
      <c r="AT173" s="260" t="s">
        <v>218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233</v>
      </c>
      <c r="BM173" s="260" t="s">
        <v>1851</v>
      </c>
    </row>
    <row r="174" s="2" customFormat="1" ht="16.5" customHeight="1">
      <c r="A174" s="37"/>
      <c r="B174" s="38"/>
      <c r="C174" s="248" t="s">
        <v>336</v>
      </c>
      <c r="D174" s="248" t="s">
        <v>193</v>
      </c>
      <c r="E174" s="249" t="s">
        <v>1414</v>
      </c>
      <c r="F174" s="250" t="s">
        <v>1415</v>
      </c>
      <c r="G174" s="251" t="s">
        <v>196</v>
      </c>
      <c r="H174" s="252">
        <v>1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326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326</v>
      </c>
      <c r="BM174" s="260" t="s">
        <v>1852</v>
      </c>
    </row>
    <row r="175" s="2" customFormat="1" ht="16.5" customHeight="1">
      <c r="A175" s="37"/>
      <c r="B175" s="38"/>
      <c r="C175" s="248" t="s">
        <v>278</v>
      </c>
      <c r="D175" s="248" t="s">
        <v>193</v>
      </c>
      <c r="E175" s="249" t="s">
        <v>1417</v>
      </c>
      <c r="F175" s="250" t="s">
        <v>1418</v>
      </c>
      <c r="G175" s="251" t="s">
        <v>196</v>
      </c>
      <c r="H175" s="252">
        <v>2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233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233</v>
      </c>
      <c r="BM175" s="260" t="s">
        <v>1853</v>
      </c>
    </row>
    <row r="176" s="2" customFormat="1" ht="16.5" customHeight="1">
      <c r="A176" s="37"/>
      <c r="B176" s="38"/>
      <c r="C176" s="261" t="s">
        <v>343</v>
      </c>
      <c r="D176" s="261" t="s">
        <v>218</v>
      </c>
      <c r="E176" s="262" t="s">
        <v>1420</v>
      </c>
      <c r="F176" s="263" t="s">
        <v>1421</v>
      </c>
      <c r="G176" s="264" t="s">
        <v>196</v>
      </c>
      <c r="H176" s="265">
        <v>1</v>
      </c>
      <c r="I176" s="266"/>
      <c r="J176" s="267">
        <f>ROUND(I176*H176,2)</f>
        <v>0</v>
      </c>
      <c r="K176" s="268"/>
      <c r="L176" s="269"/>
      <c r="M176" s="270" t="s">
        <v>1</v>
      </c>
      <c r="N176" s="271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268</v>
      </c>
      <c r="AT176" s="260" t="s">
        <v>218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233</v>
      </c>
      <c r="BM176" s="260" t="s">
        <v>1854</v>
      </c>
    </row>
    <row r="177" s="2" customFormat="1" ht="16.5" customHeight="1">
      <c r="A177" s="37"/>
      <c r="B177" s="38"/>
      <c r="C177" s="261" t="s">
        <v>281</v>
      </c>
      <c r="D177" s="261" t="s">
        <v>218</v>
      </c>
      <c r="E177" s="262" t="s">
        <v>1423</v>
      </c>
      <c r="F177" s="263" t="s">
        <v>1424</v>
      </c>
      <c r="G177" s="264" t="s">
        <v>196</v>
      </c>
      <c r="H177" s="265">
        <v>1</v>
      </c>
      <c r="I177" s="266"/>
      <c r="J177" s="267">
        <f>ROUND(I177*H177,2)</f>
        <v>0</v>
      </c>
      <c r="K177" s="268"/>
      <c r="L177" s="269"/>
      <c r="M177" s="270" t="s">
        <v>1</v>
      </c>
      <c r="N177" s="271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268</v>
      </c>
      <c r="AT177" s="260" t="s">
        <v>218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233</v>
      </c>
      <c r="BM177" s="260" t="s">
        <v>1855</v>
      </c>
    </row>
    <row r="178" s="2" customFormat="1" ht="44.25" customHeight="1">
      <c r="A178" s="37"/>
      <c r="B178" s="38"/>
      <c r="C178" s="248" t="s">
        <v>350</v>
      </c>
      <c r="D178" s="248" t="s">
        <v>193</v>
      </c>
      <c r="E178" s="249" t="s">
        <v>1426</v>
      </c>
      <c r="F178" s="250" t="s">
        <v>1427</v>
      </c>
      <c r="G178" s="251" t="s">
        <v>468</v>
      </c>
      <c r="H178" s="252">
        <v>48</v>
      </c>
      <c r="I178" s="253"/>
      <c r="J178" s="254">
        <f>ROUND(I178*H178,2)</f>
        <v>0</v>
      </c>
      <c r="K178" s="255"/>
      <c r="L178" s="40"/>
      <c r="M178" s="256" t="s">
        <v>1</v>
      </c>
      <c r="N178" s="257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1124</v>
      </c>
      <c r="AT178" s="260" t="s">
        <v>193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1124</v>
      </c>
      <c r="BM178" s="260" t="s">
        <v>1856</v>
      </c>
    </row>
    <row r="179" s="2" customFormat="1" ht="16.5" customHeight="1">
      <c r="A179" s="37"/>
      <c r="B179" s="38"/>
      <c r="C179" s="261" t="s">
        <v>285</v>
      </c>
      <c r="D179" s="261" t="s">
        <v>218</v>
      </c>
      <c r="E179" s="262" t="s">
        <v>1002</v>
      </c>
      <c r="F179" s="263" t="s">
        <v>1429</v>
      </c>
      <c r="G179" s="264" t="s">
        <v>360</v>
      </c>
      <c r="H179" s="265">
        <v>1</v>
      </c>
      <c r="I179" s="266"/>
      <c r="J179" s="267">
        <f>ROUND(I179*H179,2)</f>
        <v>0</v>
      </c>
      <c r="K179" s="268"/>
      <c r="L179" s="269"/>
      <c r="M179" s="270" t="s">
        <v>1</v>
      </c>
      <c r="N179" s="271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1124</v>
      </c>
      <c r="AT179" s="260" t="s">
        <v>218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1124</v>
      </c>
      <c r="BM179" s="260" t="s">
        <v>1857</v>
      </c>
    </row>
    <row r="180" s="2" customFormat="1" ht="24.15" customHeight="1">
      <c r="A180" s="37"/>
      <c r="B180" s="38"/>
      <c r="C180" s="248" t="s">
        <v>357</v>
      </c>
      <c r="D180" s="248" t="s">
        <v>193</v>
      </c>
      <c r="E180" s="249" t="s">
        <v>991</v>
      </c>
      <c r="F180" s="250" t="s">
        <v>992</v>
      </c>
      <c r="G180" s="251" t="s">
        <v>309</v>
      </c>
      <c r="H180" s="272"/>
      <c r="I180" s="253"/>
      <c r="J180" s="254">
        <f>ROUND(I180*H180,2)</f>
        <v>0</v>
      </c>
      <c r="K180" s="255"/>
      <c r="L180" s="40"/>
      <c r="M180" s="256" t="s">
        <v>1</v>
      </c>
      <c r="N180" s="257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233</v>
      </c>
      <c r="AT180" s="260" t="s">
        <v>193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233</v>
      </c>
      <c r="BM180" s="260" t="s">
        <v>1858</v>
      </c>
    </row>
    <row r="181" s="2" customFormat="1" ht="24.15" customHeight="1">
      <c r="A181" s="37"/>
      <c r="B181" s="38"/>
      <c r="C181" s="248" t="s">
        <v>288</v>
      </c>
      <c r="D181" s="248" t="s">
        <v>193</v>
      </c>
      <c r="E181" s="249" t="s">
        <v>995</v>
      </c>
      <c r="F181" s="250" t="s">
        <v>996</v>
      </c>
      <c r="G181" s="251" t="s">
        <v>309</v>
      </c>
      <c r="H181" s="272"/>
      <c r="I181" s="253"/>
      <c r="J181" s="254">
        <f>ROUND(I181*H181,2)</f>
        <v>0</v>
      </c>
      <c r="K181" s="255"/>
      <c r="L181" s="40"/>
      <c r="M181" s="256" t="s">
        <v>1</v>
      </c>
      <c r="N181" s="257" t="s">
        <v>40</v>
      </c>
      <c r="O181" s="90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233</v>
      </c>
      <c r="AT181" s="260" t="s">
        <v>193</v>
      </c>
      <c r="AU181" s="260" t="s">
        <v>84</v>
      </c>
      <c r="AY181" s="14" t="s">
        <v>190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82</v>
      </c>
      <c r="BK181" s="150">
        <f>ROUND(I181*H181,2)</f>
        <v>0</v>
      </c>
      <c r="BL181" s="14" t="s">
        <v>233</v>
      </c>
      <c r="BM181" s="260" t="s">
        <v>1859</v>
      </c>
    </row>
    <row r="182" s="12" customFormat="1" ht="25.92" customHeight="1">
      <c r="A182" s="12"/>
      <c r="B182" s="232"/>
      <c r="C182" s="233"/>
      <c r="D182" s="234" t="s">
        <v>74</v>
      </c>
      <c r="E182" s="235" t="s">
        <v>1232</v>
      </c>
      <c r="F182" s="235" t="s">
        <v>1233</v>
      </c>
      <c r="G182" s="233"/>
      <c r="H182" s="233"/>
      <c r="I182" s="236"/>
      <c r="J182" s="237">
        <f>BK182</f>
        <v>0</v>
      </c>
      <c r="K182" s="233"/>
      <c r="L182" s="238"/>
      <c r="M182" s="239"/>
      <c r="N182" s="240"/>
      <c r="O182" s="240"/>
      <c r="P182" s="241">
        <f>SUM(P183:P199)</f>
        <v>0</v>
      </c>
      <c r="Q182" s="240"/>
      <c r="R182" s="241">
        <f>SUM(R183:R199)</f>
        <v>0</v>
      </c>
      <c r="S182" s="240"/>
      <c r="T182" s="242">
        <f>SUM(T183:T199)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3" t="s">
        <v>197</v>
      </c>
      <c r="AT182" s="244" t="s">
        <v>74</v>
      </c>
      <c r="AU182" s="244" t="s">
        <v>75</v>
      </c>
      <c r="AY182" s="243" t="s">
        <v>190</v>
      </c>
      <c r="BK182" s="245">
        <f>SUM(BK183:BK199)</f>
        <v>0</v>
      </c>
    </row>
    <row r="183" s="2" customFormat="1" ht="16.5" customHeight="1">
      <c r="A183" s="37"/>
      <c r="B183" s="38"/>
      <c r="C183" s="248" t="s">
        <v>365</v>
      </c>
      <c r="D183" s="248" t="s">
        <v>193</v>
      </c>
      <c r="E183" s="249" t="s">
        <v>998</v>
      </c>
      <c r="F183" s="250" t="s">
        <v>1439</v>
      </c>
      <c r="G183" s="251" t="s">
        <v>468</v>
      </c>
      <c r="H183" s="252">
        <v>8</v>
      </c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1124</v>
      </c>
      <c r="AT183" s="260" t="s">
        <v>193</v>
      </c>
      <c r="AU183" s="260" t="s">
        <v>82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1124</v>
      </c>
      <c r="BM183" s="260" t="s">
        <v>1860</v>
      </c>
    </row>
    <row r="184" s="2" customFormat="1" ht="16.5" customHeight="1">
      <c r="A184" s="37"/>
      <c r="B184" s="38"/>
      <c r="C184" s="248" t="s">
        <v>292</v>
      </c>
      <c r="D184" s="248" t="s">
        <v>193</v>
      </c>
      <c r="E184" s="249" t="s">
        <v>1441</v>
      </c>
      <c r="F184" s="250" t="s">
        <v>1442</v>
      </c>
      <c r="G184" s="251" t="s">
        <v>468</v>
      </c>
      <c r="H184" s="252">
        <v>8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1124</v>
      </c>
      <c r="AT184" s="260" t="s">
        <v>193</v>
      </c>
      <c r="AU184" s="260" t="s">
        <v>82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1124</v>
      </c>
      <c r="BM184" s="260" t="s">
        <v>1861</v>
      </c>
    </row>
    <row r="185" s="2" customFormat="1" ht="16.5" customHeight="1">
      <c r="A185" s="37"/>
      <c r="B185" s="38"/>
      <c r="C185" s="248" t="s">
        <v>372</v>
      </c>
      <c r="D185" s="248" t="s">
        <v>193</v>
      </c>
      <c r="E185" s="249" t="s">
        <v>1444</v>
      </c>
      <c r="F185" s="250" t="s">
        <v>1445</v>
      </c>
      <c r="G185" s="251" t="s">
        <v>468</v>
      </c>
      <c r="H185" s="252">
        <v>2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1124</v>
      </c>
      <c r="AT185" s="260" t="s">
        <v>193</v>
      </c>
      <c r="AU185" s="260" t="s">
        <v>82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1124</v>
      </c>
      <c r="BM185" s="260" t="s">
        <v>1862</v>
      </c>
    </row>
    <row r="186" s="2" customFormat="1" ht="16.5" customHeight="1">
      <c r="A186" s="37"/>
      <c r="B186" s="38"/>
      <c r="C186" s="248" t="s">
        <v>295</v>
      </c>
      <c r="D186" s="248" t="s">
        <v>193</v>
      </c>
      <c r="E186" s="249" t="s">
        <v>1447</v>
      </c>
      <c r="F186" s="250" t="s">
        <v>1863</v>
      </c>
      <c r="G186" s="251" t="s">
        <v>468</v>
      </c>
      <c r="H186" s="252">
        <v>8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1124</v>
      </c>
      <c r="AT186" s="260" t="s">
        <v>193</v>
      </c>
      <c r="AU186" s="260" t="s">
        <v>82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1124</v>
      </c>
      <c r="BM186" s="260" t="s">
        <v>1864</v>
      </c>
    </row>
    <row r="187" s="2" customFormat="1" ht="21.75" customHeight="1">
      <c r="A187" s="37"/>
      <c r="B187" s="38"/>
      <c r="C187" s="248" t="s">
        <v>379</v>
      </c>
      <c r="D187" s="248" t="s">
        <v>193</v>
      </c>
      <c r="E187" s="249" t="s">
        <v>1450</v>
      </c>
      <c r="F187" s="250" t="s">
        <v>1865</v>
      </c>
      <c r="G187" s="251" t="s">
        <v>468</v>
      </c>
      <c r="H187" s="252">
        <v>24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1124</v>
      </c>
      <c r="AT187" s="260" t="s">
        <v>193</v>
      </c>
      <c r="AU187" s="260" t="s">
        <v>82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1124</v>
      </c>
      <c r="BM187" s="260" t="s">
        <v>1866</v>
      </c>
    </row>
    <row r="188" s="2" customFormat="1" ht="16.5" customHeight="1">
      <c r="A188" s="37"/>
      <c r="B188" s="38"/>
      <c r="C188" s="248" t="s">
        <v>299</v>
      </c>
      <c r="D188" s="248" t="s">
        <v>193</v>
      </c>
      <c r="E188" s="249" t="s">
        <v>1453</v>
      </c>
      <c r="F188" s="250" t="s">
        <v>1867</v>
      </c>
      <c r="G188" s="251" t="s">
        <v>468</v>
      </c>
      <c r="H188" s="252">
        <v>10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1124</v>
      </c>
      <c r="AT188" s="260" t="s">
        <v>193</v>
      </c>
      <c r="AU188" s="260" t="s">
        <v>82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1124</v>
      </c>
      <c r="BM188" s="260" t="s">
        <v>1868</v>
      </c>
    </row>
    <row r="189" s="2" customFormat="1" ht="16.5" customHeight="1">
      <c r="A189" s="37"/>
      <c r="B189" s="38"/>
      <c r="C189" s="248" t="s">
        <v>386</v>
      </c>
      <c r="D189" s="248" t="s">
        <v>193</v>
      </c>
      <c r="E189" s="249" t="s">
        <v>1456</v>
      </c>
      <c r="F189" s="250" t="s">
        <v>1869</v>
      </c>
      <c r="G189" s="251" t="s">
        <v>468</v>
      </c>
      <c r="H189" s="252">
        <v>8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1124</v>
      </c>
      <c r="AT189" s="260" t="s">
        <v>193</v>
      </c>
      <c r="AU189" s="260" t="s">
        <v>82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1124</v>
      </c>
      <c r="BM189" s="260" t="s">
        <v>1870</v>
      </c>
    </row>
    <row r="190" s="2" customFormat="1" ht="24.15" customHeight="1">
      <c r="A190" s="37"/>
      <c r="B190" s="38"/>
      <c r="C190" s="248" t="s">
        <v>302</v>
      </c>
      <c r="D190" s="248" t="s">
        <v>193</v>
      </c>
      <c r="E190" s="249" t="s">
        <v>1459</v>
      </c>
      <c r="F190" s="250" t="s">
        <v>1871</v>
      </c>
      <c r="G190" s="251" t="s">
        <v>468</v>
      </c>
      <c r="H190" s="252">
        <v>9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1124</v>
      </c>
      <c r="AT190" s="260" t="s">
        <v>193</v>
      </c>
      <c r="AU190" s="260" t="s">
        <v>82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1124</v>
      </c>
      <c r="BM190" s="260" t="s">
        <v>1872</v>
      </c>
    </row>
    <row r="191" s="2" customFormat="1" ht="16.5" customHeight="1">
      <c r="A191" s="37"/>
      <c r="B191" s="38"/>
      <c r="C191" s="248" t="s">
        <v>393</v>
      </c>
      <c r="D191" s="248" t="s">
        <v>193</v>
      </c>
      <c r="E191" s="249" t="s">
        <v>1462</v>
      </c>
      <c r="F191" s="250" t="s">
        <v>1463</v>
      </c>
      <c r="G191" s="251" t="s">
        <v>468</v>
      </c>
      <c r="H191" s="252">
        <v>2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1124</v>
      </c>
      <c r="AT191" s="260" t="s">
        <v>193</v>
      </c>
      <c r="AU191" s="260" t="s">
        <v>82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1124</v>
      </c>
      <c r="BM191" s="260" t="s">
        <v>1873</v>
      </c>
    </row>
    <row r="192" s="2" customFormat="1" ht="16.5" customHeight="1">
      <c r="A192" s="37"/>
      <c r="B192" s="38"/>
      <c r="C192" s="248" t="s">
        <v>306</v>
      </c>
      <c r="D192" s="248" t="s">
        <v>193</v>
      </c>
      <c r="E192" s="249" t="s">
        <v>1874</v>
      </c>
      <c r="F192" s="250" t="s">
        <v>1875</v>
      </c>
      <c r="G192" s="251" t="s">
        <v>468</v>
      </c>
      <c r="H192" s="252">
        <v>3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1124</v>
      </c>
      <c r="AT192" s="260" t="s">
        <v>193</v>
      </c>
      <c r="AU192" s="260" t="s">
        <v>82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1124</v>
      </c>
      <c r="BM192" s="260" t="s">
        <v>1876</v>
      </c>
    </row>
    <row r="193" s="2" customFormat="1" ht="16.5" customHeight="1">
      <c r="A193" s="37"/>
      <c r="B193" s="38"/>
      <c r="C193" s="248" t="s">
        <v>400</v>
      </c>
      <c r="D193" s="248" t="s">
        <v>193</v>
      </c>
      <c r="E193" s="249" t="s">
        <v>1465</v>
      </c>
      <c r="F193" s="250" t="s">
        <v>1466</v>
      </c>
      <c r="G193" s="251" t="s">
        <v>468</v>
      </c>
      <c r="H193" s="252">
        <v>9</v>
      </c>
      <c r="I193" s="253"/>
      <c r="J193" s="254">
        <f>ROUND(I193*H193,2)</f>
        <v>0</v>
      </c>
      <c r="K193" s="255"/>
      <c r="L193" s="40"/>
      <c r="M193" s="256" t="s">
        <v>1</v>
      </c>
      <c r="N193" s="257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1124</v>
      </c>
      <c r="AT193" s="260" t="s">
        <v>193</v>
      </c>
      <c r="AU193" s="260" t="s">
        <v>82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1124</v>
      </c>
      <c r="BM193" s="260" t="s">
        <v>1877</v>
      </c>
    </row>
    <row r="194" s="2" customFormat="1" ht="16.5" customHeight="1">
      <c r="A194" s="37"/>
      <c r="B194" s="38"/>
      <c r="C194" s="248" t="s">
        <v>310</v>
      </c>
      <c r="D194" s="248" t="s">
        <v>193</v>
      </c>
      <c r="E194" s="249" t="s">
        <v>1468</v>
      </c>
      <c r="F194" s="250" t="s">
        <v>1469</v>
      </c>
      <c r="G194" s="251" t="s">
        <v>468</v>
      </c>
      <c r="H194" s="252">
        <v>1</v>
      </c>
      <c r="I194" s="253"/>
      <c r="J194" s="254">
        <f>ROUND(I194*H194,2)</f>
        <v>0</v>
      </c>
      <c r="K194" s="255"/>
      <c r="L194" s="40"/>
      <c r="M194" s="256" t="s">
        <v>1</v>
      </c>
      <c r="N194" s="257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1124</v>
      </c>
      <c r="AT194" s="260" t="s">
        <v>193</v>
      </c>
      <c r="AU194" s="260" t="s">
        <v>82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1124</v>
      </c>
      <c r="BM194" s="260" t="s">
        <v>1878</v>
      </c>
    </row>
    <row r="195" s="2" customFormat="1" ht="24.15" customHeight="1">
      <c r="A195" s="37"/>
      <c r="B195" s="38"/>
      <c r="C195" s="248" t="s">
        <v>407</v>
      </c>
      <c r="D195" s="248" t="s">
        <v>193</v>
      </c>
      <c r="E195" s="249" t="s">
        <v>1471</v>
      </c>
      <c r="F195" s="250" t="s">
        <v>1472</v>
      </c>
      <c r="G195" s="251" t="s">
        <v>468</v>
      </c>
      <c r="H195" s="252">
        <v>8</v>
      </c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1124</v>
      </c>
      <c r="AT195" s="260" t="s">
        <v>193</v>
      </c>
      <c r="AU195" s="260" t="s">
        <v>82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1124</v>
      </c>
      <c r="BM195" s="260" t="s">
        <v>1879</v>
      </c>
    </row>
    <row r="196" s="2" customFormat="1" ht="16.5" customHeight="1">
      <c r="A196" s="37"/>
      <c r="B196" s="38"/>
      <c r="C196" s="261" t="s">
        <v>314</v>
      </c>
      <c r="D196" s="261" t="s">
        <v>218</v>
      </c>
      <c r="E196" s="262" t="s">
        <v>1474</v>
      </c>
      <c r="F196" s="263" t="s">
        <v>1475</v>
      </c>
      <c r="G196" s="264" t="s">
        <v>360</v>
      </c>
      <c r="H196" s="265">
        <v>1</v>
      </c>
      <c r="I196" s="266"/>
      <c r="J196" s="267">
        <f>ROUND(I196*H196,2)</f>
        <v>0</v>
      </c>
      <c r="K196" s="268"/>
      <c r="L196" s="269"/>
      <c r="M196" s="270" t="s">
        <v>1</v>
      </c>
      <c r="N196" s="271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1124</v>
      </c>
      <c r="AT196" s="260" t="s">
        <v>218</v>
      </c>
      <c r="AU196" s="260" t="s">
        <v>82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1124</v>
      </c>
      <c r="BM196" s="260" t="s">
        <v>1880</v>
      </c>
    </row>
    <row r="197" s="2" customFormat="1" ht="16.5" customHeight="1">
      <c r="A197" s="37"/>
      <c r="B197" s="38"/>
      <c r="C197" s="261" t="s">
        <v>414</v>
      </c>
      <c r="D197" s="261" t="s">
        <v>218</v>
      </c>
      <c r="E197" s="262" t="s">
        <v>1260</v>
      </c>
      <c r="F197" s="263" t="s">
        <v>1477</v>
      </c>
      <c r="G197" s="264" t="s">
        <v>360</v>
      </c>
      <c r="H197" s="265">
        <v>1</v>
      </c>
      <c r="I197" s="266"/>
      <c r="J197" s="267">
        <f>ROUND(I197*H197,2)</f>
        <v>0</v>
      </c>
      <c r="K197" s="268"/>
      <c r="L197" s="269"/>
      <c r="M197" s="270" t="s">
        <v>1</v>
      </c>
      <c r="N197" s="271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1124</v>
      </c>
      <c r="AT197" s="260" t="s">
        <v>218</v>
      </c>
      <c r="AU197" s="260" t="s">
        <v>82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1124</v>
      </c>
      <c r="BM197" s="260" t="s">
        <v>1881</v>
      </c>
    </row>
    <row r="198" s="2" customFormat="1" ht="24.15" customHeight="1">
      <c r="A198" s="37"/>
      <c r="B198" s="38"/>
      <c r="C198" s="261" t="s">
        <v>319</v>
      </c>
      <c r="D198" s="261" t="s">
        <v>218</v>
      </c>
      <c r="E198" s="262" t="s">
        <v>1479</v>
      </c>
      <c r="F198" s="263" t="s">
        <v>1480</v>
      </c>
      <c r="G198" s="264" t="s">
        <v>360</v>
      </c>
      <c r="H198" s="265">
        <v>1</v>
      </c>
      <c r="I198" s="266"/>
      <c r="J198" s="267">
        <f>ROUND(I198*H198,2)</f>
        <v>0</v>
      </c>
      <c r="K198" s="268"/>
      <c r="L198" s="269"/>
      <c r="M198" s="270" t="s">
        <v>1</v>
      </c>
      <c r="N198" s="271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1124</v>
      </c>
      <c r="AT198" s="260" t="s">
        <v>218</v>
      </c>
      <c r="AU198" s="260" t="s">
        <v>82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1124</v>
      </c>
      <c r="BM198" s="260" t="s">
        <v>1882</v>
      </c>
    </row>
    <row r="199" s="2" customFormat="1" ht="21.75" customHeight="1">
      <c r="A199" s="37"/>
      <c r="B199" s="38"/>
      <c r="C199" s="248" t="s">
        <v>421</v>
      </c>
      <c r="D199" s="248" t="s">
        <v>193</v>
      </c>
      <c r="E199" s="249" t="s">
        <v>1482</v>
      </c>
      <c r="F199" s="250" t="s">
        <v>1483</v>
      </c>
      <c r="G199" s="251" t="s">
        <v>468</v>
      </c>
      <c r="H199" s="252">
        <v>40</v>
      </c>
      <c r="I199" s="253"/>
      <c r="J199" s="254">
        <f>ROUND(I199*H199,2)</f>
        <v>0</v>
      </c>
      <c r="K199" s="255"/>
      <c r="L199" s="40"/>
      <c r="M199" s="256" t="s">
        <v>1</v>
      </c>
      <c r="N199" s="257" t="s">
        <v>40</v>
      </c>
      <c r="O199" s="90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1124</v>
      </c>
      <c r="AT199" s="260" t="s">
        <v>193</v>
      </c>
      <c r="AU199" s="260" t="s">
        <v>82</v>
      </c>
      <c r="AY199" s="14" t="s">
        <v>190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4" t="s">
        <v>82</v>
      </c>
      <c r="BK199" s="150">
        <f>ROUND(I199*H199,2)</f>
        <v>0</v>
      </c>
      <c r="BL199" s="14" t="s">
        <v>1124</v>
      </c>
      <c r="BM199" s="260" t="s">
        <v>1883</v>
      </c>
    </row>
    <row r="200" s="12" customFormat="1" ht="25.92" customHeight="1">
      <c r="A200" s="12"/>
      <c r="B200" s="232"/>
      <c r="C200" s="233"/>
      <c r="D200" s="234" t="s">
        <v>74</v>
      </c>
      <c r="E200" s="235" t="s">
        <v>118</v>
      </c>
      <c r="F200" s="235" t="s">
        <v>1485</v>
      </c>
      <c r="G200" s="233"/>
      <c r="H200" s="233"/>
      <c r="I200" s="236"/>
      <c r="J200" s="237">
        <f>BK200</f>
        <v>0</v>
      </c>
      <c r="K200" s="233"/>
      <c r="L200" s="238"/>
      <c r="M200" s="239"/>
      <c r="N200" s="240"/>
      <c r="O200" s="240"/>
      <c r="P200" s="241">
        <f>P201</f>
        <v>0</v>
      </c>
      <c r="Q200" s="240"/>
      <c r="R200" s="241">
        <f>R201</f>
        <v>0</v>
      </c>
      <c r="S200" s="240"/>
      <c r="T200" s="24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3" t="s">
        <v>210</v>
      </c>
      <c r="AT200" s="244" t="s">
        <v>74</v>
      </c>
      <c r="AU200" s="244" t="s">
        <v>75</v>
      </c>
      <c r="AY200" s="243" t="s">
        <v>190</v>
      </c>
      <c r="BK200" s="245">
        <f>BK201</f>
        <v>0</v>
      </c>
    </row>
    <row r="201" s="12" customFormat="1" ht="22.8" customHeight="1">
      <c r="A201" s="12"/>
      <c r="B201" s="232"/>
      <c r="C201" s="233"/>
      <c r="D201" s="234" t="s">
        <v>74</v>
      </c>
      <c r="E201" s="246" t="s">
        <v>1263</v>
      </c>
      <c r="F201" s="246" t="s">
        <v>1264</v>
      </c>
      <c r="G201" s="233"/>
      <c r="H201" s="233"/>
      <c r="I201" s="236"/>
      <c r="J201" s="247">
        <f>BK201</f>
        <v>0</v>
      </c>
      <c r="K201" s="233"/>
      <c r="L201" s="238"/>
      <c r="M201" s="239"/>
      <c r="N201" s="240"/>
      <c r="O201" s="240"/>
      <c r="P201" s="241">
        <f>P202</f>
        <v>0</v>
      </c>
      <c r="Q201" s="240"/>
      <c r="R201" s="241">
        <f>R202</f>
        <v>0</v>
      </c>
      <c r="S201" s="240"/>
      <c r="T201" s="24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3" t="s">
        <v>210</v>
      </c>
      <c r="AT201" s="244" t="s">
        <v>74</v>
      </c>
      <c r="AU201" s="244" t="s">
        <v>82</v>
      </c>
      <c r="AY201" s="243" t="s">
        <v>190</v>
      </c>
      <c r="BK201" s="245">
        <f>BK202</f>
        <v>0</v>
      </c>
    </row>
    <row r="202" s="2" customFormat="1" ht="16.5" customHeight="1">
      <c r="A202" s="37"/>
      <c r="B202" s="38"/>
      <c r="C202" s="248" t="s">
        <v>323</v>
      </c>
      <c r="D202" s="248" t="s">
        <v>193</v>
      </c>
      <c r="E202" s="249" t="s">
        <v>1486</v>
      </c>
      <c r="F202" s="250" t="s">
        <v>1487</v>
      </c>
      <c r="G202" s="251" t="s">
        <v>360</v>
      </c>
      <c r="H202" s="252">
        <v>1</v>
      </c>
      <c r="I202" s="253"/>
      <c r="J202" s="254">
        <f>ROUND(I202*H202,2)</f>
        <v>0</v>
      </c>
      <c r="K202" s="255"/>
      <c r="L202" s="40"/>
      <c r="M202" s="273" t="s">
        <v>1</v>
      </c>
      <c r="N202" s="274" t="s">
        <v>40</v>
      </c>
      <c r="O202" s="275"/>
      <c r="P202" s="276">
        <f>O202*H202</f>
        <v>0</v>
      </c>
      <c r="Q202" s="276">
        <v>0</v>
      </c>
      <c r="R202" s="276">
        <f>Q202*H202</f>
        <v>0</v>
      </c>
      <c r="S202" s="276">
        <v>0</v>
      </c>
      <c r="T202" s="27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0" t="s">
        <v>1275</v>
      </c>
      <c r="AT202" s="260" t="s">
        <v>193</v>
      </c>
      <c r="AU202" s="260" t="s">
        <v>84</v>
      </c>
      <c r="AY202" s="14" t="s">
        <v>190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4" t="s">
        <v>82</v>
      </c>
      <c r="BK202" s="150">
        <f>ROUND(I202*H202,2)</f>
        <v>0</v>
      </c>
      <c r="BL202" s="14" t="s">
        <v>1275</v>
      </c>
      <c r="BM202" s="260" t="s">
        <v>1884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40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kbvpwMrdcMk2DqiRmBiKZMzF7/3AiDdb7Z9OovRGIO36c0i3szTFc0o5sBOuA8ZJIzX/ooPBkMXshQeO1ntKpA==" hashValue="oRRh3itRTHYXx2iD8NjZ/BYFCbdyXDLhb5xdQDcuiItprZjvTDUkIn9z08gFjVAcdJ7wGL+KobMA39whIzpdDA==" algorithmName="SHA-512" password="CC35"/>
  <autoFilter ref="C134:K20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1885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1886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J126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ROUND((SUM(BE126:BE133) + SUM(BE155:BE393)),  2)</f>
        <v>0</v>
      </c>
      <c r="G37" s="37"/>
      <c r="H37" s="37"/>
      <c r="I37" s="178">
        <v>0.20999999999999999</v>
      </c>
      <c r="J37" s="177">
        <f>ROUND(((SUM(BE126:BE133) + SUM(BE155:BE393))*I37),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ROUND((SUM(BF126:BF133) + SUM(BF155:BF393)),  2)</f>
        <v>0</v>
      </c>
      <c r="G38" s="37"/>
      <c r="H38" s="37"/>
      <c r="I38" s="178">
        <v>0.14999999999999999</v>
      </c>
      <c r="J38" s="177">
        <f>ROUND(((SUM(BF126:BF133) + SUM(BF155:BF393))*I38),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ROUND((SUM(BG126:BG133) + SUM(BG155:BG393)),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ROUND((SUM(BH126:BH133) + SUM(BH155:BH393)),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ROUND((SUM(BI126:BI133) + SUM(BI155:BI393)),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1885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03A - Kotelna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J155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141</v>
      </c>
      <c r="E99" s="204"/>
      <c r="F99" s="204"/>
      <c r="G99" s="204"/>
      <c r="H99" s="204"/>
      <c r="I99" s="204"/>
      <c r="J99" s="205">
        <f>J156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142</v>
      </c>
      <c r="E100" s="209"/>
      <c r="F100" s="209"/>
      <c r="G100" s="209"/>
      <c r="H100" s="209"/>
      <c r="I100" s="209"/>
      <c r="J100" s="210">
        <f>J157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143</v>
      </c>
      <c r="E101" s="209"/>
      <c r="F101" s="209"/>
      <c r="G101" s="209"/>
      <c r="H101" s="209"/>
      <c r="I101" s="209"/>
      <c r="J101" s="210">
        <f>J159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144</v>
      </c>
      <c r="E102" s="209"/>
      <c r="F102" s="209"/>
      <c r="G102" s="209"/>
      <c r="H102" s="209"/>
      <c r="I102" s="209"/>
      <c r="J102" s="210">
        <f>J161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145</v>
      </c>
      <c r="E103" s="209"/>
      <c r="F103" s="209"/>
      <c r="G103" s="209"/>
      <c r="H103" s="209"/>
      <c r="I103" s="209"/>
      <c r="J103" s="210">
        <f>J168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146</v>
      </c>
      <c r="E104" s="209"/>
      <c r="F104" s="209"/>
      <c r="G104" s="209"/>
      <c r="H104" s="209"/>
      <c r="I104" s="209"/>
      <c r="J104" s="210">
        <f>J176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147</v>
      </c>
      <c r="E105" s="204"/>
      <c r="F105" s="204"/>
      <c r="G105" s="204"/>
      <c r="H105" s="204"/>
      <c r="I105" s="204"/>
      <c r="J105" s="205">
        <f>J179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2"/>
      <c r="D106" s="208" t="s">
        <v>148</v>
      </c>
      <c r="E106" s="209"/>
      <c r="F106" s="209"/>
      <c r="G106" s="209"/>
      <c r="H106" s="209"/>
      <c r="I106" s="209"/>
      <c r="J106" s="210">
        <f>J180</f>
        <v>0</v>
      </c>
      <c r="K106" s="132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2"/>
      <c r="D107" s="208" t="s">
        <v>149</v>
      </c>
      <c r="E107" s="209"/>
      <c r="F107" s="209"/>
      <c r="G107" s="209"/>
      <c r="H107" s="209"/>
      <c r="I107" s="209"/>
      <c r="J107" s="210">
        <f>J191</f>
        <v>0</v>
      </c>
      <c r="K107" s="132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2"/>
      <c r="D108" s="208" t="s">
        <v>150</v>
      </c>
      <c r="E108" s="209"/>
      <c r="F108" s="209"/>
      <c r="G108" s="209"/>
      <c r="H108" s="209"/>
      <c r="I108" s="209"/>
      <c r="J108" s="210">
        <f>J197</f>
        <v>0</v>
      </c>
      <c r="K108" s="132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7"/>
      <c r="C109" s="132"/>
      <c r="D109" s="208" t="s">
        <v>151</v>
      </c>
      <c r="E109" s="209"/>
      <c r="F109" s="209"/>
      <c r="G109" s="209"/>
      <c r="H109" s="209"/>
      <c r="I109" s="209"/>
      <c r="J109" s="210">
        <f>J215</f>
        <v>0</v>
      </c>
      <c r="K109" s="132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2"/>
      <c r="D110" s="208" t="s">
        <v>152</v>
      </c>
      <c r="E110" s="209"/>
      <c r="F110" s="209"/>
      <c r="G110" s="209"/>
      <c r="H110" s="209"/>
      <c r="I110" s="209"/>
      <c r="J110" s="210">
        <f>J235</f>
        <v>0</v>
      </c>
      <c r="K110" s="132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2"/>
      <c r="D111" s="208" t="s">
        <v>153</v>
      </c>
      <c r="E111" s="209"/>
      <c r="F111" s="209"/>
      <c r="G111" s="209"/>
      <c r="H111" s="209"/>
      <c r="I111" s="209"/>
      <c r="J111" s="210">
        <f>J240</f>
        <v>0</v>
      </c>
      <c r="K111" s="132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2"/>
      <c r="D112" s="208" t="s">
        <v>154</v>
      </c>
      <c r="E112" s="209"/>
      <c r="F112" s="209"/>
      <c r="G112" s="209"/>
      <c r="H112" s="209"/>
      <c r="I112" s="209"/>
      <c r="J112" s="210">
        <f>J261</f>
        <v>0</v>
      </c>
      <c r="K112" s="132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7"/>
      <c r="C113" s="132"/>
      <c r="D113" s="208" t="s">
        <v>155</v>
      </c>
      <c r="E113" s="209"/>
      <c r="F113" s="209"/>
      <c r="G113" s="209"/>
      <c r="H113" s="209"/>
      <c r="I113" s="209"/>
      <c r="J113" s="210">
        <f>J278</f>
        <v>0</v>
      </c>
      <c r="K113" s="132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7"/>
      <c r="C114" s="132"/>
      <c r="D114" s="208" t="s">
        <v>156</v>
      </c>
      <c r="E114" s="209"/>
      <c r="F114" s="209"/>
      <c r="G114" s="209"/>
      <c r="H114" s="209"/>
      <c r="I114" s="209"/>
      <c r="J114" s="210">
        <f>J288</f>
        <v>0</v>
      </c>
      <c r="K114" s="132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7"/>
      <c r="C115" s="132"/>
      <c r="D115" s="208" t="s">
        <v>157</v>
      </c>
      <c r="E115" s="209"/>
      <c r="F115" s="209"/>
      <c r="G115" s="209"/>
      <c r="H115" s="209"/>
      <c r="I115" s="209"/>
      <c r="J115" s="210">
        <f>J319</f>
        <v>0</v>
      </c>
      <c r="K115" s="132"/>
      <c r="L115" s="21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7"/>
      <c r="C116" s="132"/>
      <c r="D116" s="208" t="s">
        <v>158</v>
      </c>
      <c r="E116" s="209"/>
      <c r="F116" s="209"/>
      <c r="G116" s="209"/>
      <c r="H116" s="209"/>
      <c r="I116" s="209"/>
      <c r="J116" s="210">
        <f>J328</f>
        <v>0</v>
      </c>
      <c r="K116" s="132"/>
      <c r="L116" s="21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7"/>
      <c r="C117" s="132"/>
      <c r="D117" s="208" t="s">
        <v>160</v>
      </c>
      <c r="E117" s="209"/>
      <c r="F117" s="209"/>
      <c r="G117" s="209"/>
      <c r="H117" s="209"/>
      <c r="I117" s="209"/>
      <c r="J117" s="210">
        <f>J333</f>
        <v>0</v>
      </c>
      <c r="K117" s="132"/>
      <c r="L117" s="2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7"/>
      <c r="C118" s="132"/>
      <c r="D118" s="208" t="s">
        <v>161</v>
      </c>
      <c r="E118" s="209"/>
      <c r="F118" s="209"/>
      <c r="G118" s="209"/>
      <c r="H118" s="209"/>
      <c r="I118" s="209"/>
      <c r="J118" s="210">
        <f>J338</f>
        <v>0</v>
      </c>
      <c r="K118" s="132"/>
      <c r="L118" s="2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201"/>
      <c r="C119" s="202"/>
      <c r="D119" s="203" t="s">
        <v>162</v>
      </c>
      <c r="E119" s="204"/>
      <c r="F119" s="204"/>
      <c r="G119" s="204"/>
      <c r="H119" s="204"/>
      <c r="I119" s="204"/>
      <c r="J119" s="205">
        <f>J345</f>
        <v>0</v>
      </c>
      <c r="K119" s="202"/>
      <c r="L119" s="20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207"/>
      <c r="C120" s="132"/>
      <c r="D120" s="208" t="s">
        <v>163</v>
      </c>
      <c r="E120" s="209"/>
      <c r="F120" s="209"/>
      <c r="G120" s="209"/>
      <c r="H120" s="209"/>
      <c r="I120" s="209"/>
      <c r="J120" s="210">
        <f>J346</f>
        <v>0</v>
      </c>
      <c r="K120" s="132"/>
      <c r="L120" s="21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7"/>
      <c r="C121" s="132"/>
      <c r="D121" s="208" t="s">
        <v>164</v>
      </c>
      <c r="E121" s="209"/>
      <c r="F121" s="209"/>
      <c r="G121" s="209"/>
      <c r="H121" s="209"/>
      <c r="I121" s="209"/>
      <c r="J121" s="210">
        <f>J363</f>
        <v>0</v>
      </c>
      <c r="K121" s="132"/>
      <c r="L121" s="21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201"/>
      <c r="C122" s="202"/>
      <c r="D122" s="203" t="s">
        <v>165</v>
      </c>
      <c r="E122" s="204"/>
      <c r="F122" s="204"/>
      <c r="G122" s="204"/>
      <c r="H122" s="204"/>
      <c r="I122" s="204"/>
      <c r="J122" s="205">
        <f>J381</f>
        <v>0</v>
      </c>
      <c r="K122" s="202"/>
      <c r="L122" s="20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201"/>
      <c r="C123" s="202"/>
      <c r="D123" s="203" t="s">
        <v>166</v>
      </c>
      <c r="E123" s="204"/>
      <c r="F123" s="204"/>
      <c r="G123" s="204"/>
      <c r="H123" s="204"/>
      <c r="I123" s="204"/>
      <c r="J123" s="205">
        <f>J390</f>
        <v>0</v>
      </c>
      <c r="K123" s="202"/>
      <c r="L123" s="20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9.28" customHeight="1">
      <c r="A126" s="37"/>
      <c r="B126" s="38"/>
      <c r="C126" s="200" t="s">
        <v>167</v>
      </c>
      <c r="D126" s="39"/>
      <c r="E126" s="39"/>
      <c r="F126" s="39"/>
      <c r="G126" s="39"/>
      <c r="H126" s="39"/>
      <c r="I126" s="39"/>
      <c r="J126" s="212">
        <f>ROUND(J127 + J128 + J129 + J130 + J131 + J132,2)</f>
        <v>0</v>
      </c>
      <c r="K126" s="39"/>
      <c r="L126" s="62"/>
      <c r="N126" s="213" t="s">
        <v>39</v>
      </c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8" customHeight="1">
      <c r="A127" s="37"/>
      <c r="B127" s="38"/>
      <c r="C127" s="39"/>
      <c r="D127" s="151" t="s">
        <v>168</v>
      </c>
      <c r="E127" s="146"/>
      <c r="F127" s="146"/>
      <c r="G127" s="39"/>
      <c r="H127" s="39"/>
      <c r="I127" s="39"/>
      <c r="J127" s="147">
        <v>0</v>
      </c>
      <c r="K127" s="39"/>
      <c r="L127" s="214"/>
      <c r="M127" s="215"/>
      <c r="N127" s="216" t="s">
        <v>40</v>
      </c>
      <c r="O127" s="215"/>
      <c r="P127" s="215"/>
      <c r="Q127" s="215"/>
      <c r="R127" s="215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8" t="s">
        <v>118</v>
      </c>
      <c r="AZ127" s="215"/>
      <c r="BA127" s="215"/>
      <c r="BB127" s="215"/>
      <c r="BC127" s="215"/>
      <c r="BD127" s="215"/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18" t="s">
        <v>82</v>
      </c>
      <c r="BK127" s="215"/>
      <c r="BL127" s="215"/>
      <c r="BM127" s="215"/>
    </row>
    <row r="128" s="2" customFormat="1" ht="18" customHeight="1">
      <c r="A128" s="37"/>
      <c r="B128" s="38"/>
      <c r="C128" s="39"/>
      <c r="D128" s="151" t="s">
        <v>169</v>
      </c>
      <c r="E128" s="146"/>
      <c r="F128" s="146"/>
      <c r="G128" s="39"/>
      <c r="H128" s="39"/>
      <c r="I128" s="39"/>
      <c r="J128" s="147">
        <v>0</v>
      </c>
      <c r="K128" s="39"/>
      <c r="L128" s="214"/>
      <c r="M128" s="215"/>
      <c r="N128" s="216" t="s">
        <v>40</v>
      </c>
      <c r="O128" s="215"/>
      <c r="P128" s="215"/>
      <c r="Q128" s="215"/>
      <c r="R128" s="215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8" t="s">
        <v>118</v>
      </c>
      <c r="AZ128" s="215"/>
      <c r="BA128" s="215"/>
      <c r="BB128" s="215"/>
      <c r="BC128" s="215"/>
      <c r="BD128" s="215"/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18" t="s">
        <v>82</v>
      </c>
      <c r="BK128" s="215"/>
      <c r="BL128" s="215"/>
      <c r="BM128" s="215"/>
    </row>
    <row r="129" s="2" customFormat="1" ht="18" customHeight="1">
      <c r="A129" s="37"/>
      <c r="B129" s="38"/>
      <c r="C129" s="39"/>
      <c r="D129" s="151" t="s">
        <v>170</v>
      </c>
      <c r="E129" s="146"/>
      <c r="F129" s="146"/>
      <c r="G129" s="39"/>
      <c r="H129" s="39"/>
      <c r="I129" s="39"/>
      <c r="J129" s="147">
        <v>0</v>
      </c>
      <c r="K129" s="39"/>
      <c r="L129" s="214"/>
      <c r="M129" s="215"/>
      <c r="N129" s="216" t="s">
        <v>40</v>
      </c>
      <c r="O129" s="215"/>
      <c r="P129" s="215"/>
      <c r="Q129" s="215"/>
      <c r="R129" s="215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8" t="s">
        <v>118</v>
      </c>
      <c r="AZ129" s="215"/>
      <c r="BA129" s="215"/>
      <c r="BB129" s="215"/>
      <c r="BC129" s="215"/>
      <c r="BD129" s="215"/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18" t="s">
        <v>82</v>
      </c>
      <c r="BK129" s="215"/>
      <c r="BL129" s="215"/>
      <c r="BM129" s="215"/>
    </row>
    <row r="130" s="2" customFormat="1" ht="18" customHeight="1">
      <c r="A130" s="37"/>
      <c r="B130" s="38"/>
      <c r="C130" s="39"/>
      <c r="D130" s="151" t="s">
        <v>171</v>
      </c>
      <c r="E130" s="146"/>
      <c r="F130" s="146"/>
      <c r="G130" s="39"/>
      <c r="H130" s="39"/>
      <c r="I130" s="39"/>
      <c r="J130" s="147">
        <v>0</v>
      </c>
      <c r="K130" s="39"/>
      <c r="L130" s="214"/>
      <c r="M130" s="215"/>
      <c r="N130" s="216" t="s">
        <v>40</v>
      </c>
      <c r="O130" s="215"/>
      <c r="P130" s="215"/>
      <c r="Q130" s="215"/>
      <c r="R130" s="215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8" t="s">
        <v>118</v>
      </c>
      <c r="AZ130" s="215"/>
      <c r="BA130" s="215"/>
      <c r="BB130" s="215"/>
      <c r="BC130" s="215"/>
      <c r="BD130" s="215"/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18" t="s">
        <v>82</v>
      </c>
      <c r="BK130" s="215"/>
      <c r="BL130" s="215"/>
      <c r="BM130" s="215"/>
    </row>
    <row r="131" s="2" customFormat="1" ht="18" customHeight="1">
      <c r="A131" s="37"/>
      <c r="B131" s="38"/>
      <c r="C131" s="39"/>
      <c r="D131" s="151" t="s">
        <v>172</v>
      </c>
      <c r="E131" s="146"/>
      <c r="F131" s="146"/>
      <c r="G131" s="39"/>
      <c r="H131" s="39"/>
      <c r="I131" s="39"/>
      <c r="J131" s="147">
        <v>0</v>
      </c>
      <c r="K131" s="39"/>
      <c r="L131" s="214"/>
      <c r="M131" s="215"/>
      <c r="N131" s="216" t="s">
        <v>40</v>
      </c>
      <c r="O131" s="215"/>
      <c r="P131" s="215"/>
      <c r="Q131" s="215"/>
      <c r="R131" s="215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8" t="s">
        <v>118</v>
      </c>
      <c r="AZ131" s="215"/>
      <c r="BA131" s="215"/>
      <c r="BB131" s="215"/>
      <c r="BC131" s="215"/>
      <c r="BD131" s="215"/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18" t="s">
        <v>82</v>
      </c>
      <c r="BK131" s="215"/>
      <c r="BL131" s="215"/>
      <c r="BM131" s="215"/>
    </row>
    <row r="132" s="2" customFormat="1" ht="18" customHeight="1">
      <c r="A132" s="37"/>
      <c r="B132" s="38"/>
      <c r="C132" s="39"/>
      <c r="D132" s="146" t="s">
        <v>173</v>
      </c>
      <c r="E132" s="39"/>
      <c r="F132" s="39"/>
      <c r="G132" s="39"/>
      <c r="H132" s="39"/>
      <c r="I132" s="39"/>
      <c r="J132" s="147">
        <f>ROUND(J32*T132,2)</f>
        <v>0</v>
      </c>
      <c r="K132" s="39"/>
      <c r="L132" s="214"/>
      <c r="M132" s="215"/>
      <c r="N132" s="216" t="s">
        <v>40</v>
      </c>
      <c r="O132" s="215"/>
      <c r="P132" s="215"/>
      <c r="Q132" s="215"/>
      <c r="R132" s="215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8" t="s">
        <v>174</v>
      </c>
      <c r="AZ132" s="215"/>
      <c r="BA132" s="215"/>
      <c r="BB132" s="215"/>
      <c r="BC132" s="215"/>
      <c r="BD132" s="215"/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18" t="s">
        <v>82</v>
      </c>
      <c r="BK132" s="215"/>
      <c r="BL132" s="215"/>
      <c r="BM132" s="215"/>
    </row>
    <row r="133" s="2" customForma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29.28" customHeight="1">
      <c r="A134" s="37"/>
      <c r="B134" s="38"/>
      <c r="C134" s="155" t="s">
        <v>129</v>
      </c>
      <c r="D134" s="156"/>
      <c r="E134" s="156"/>
      <c r="F134" s="156"/>
      <c r="G134" s="156"/>
      <c r="H134" s="156"/>
      <c r="I134" s="156"/>
      <c r="J134" s="157">
        <f>ROUND(J98+J126,2)</f>
        <v>0</v>
      </c>
      <c r="K134" s="156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9" s="2" customFormat="1" ht="6.96" customHeight="1">
      <c r="A139" s="37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24.96" customHeight="1">
      <c r="A140" s="37"/>
      <c r="B140" s="38"/>
      <c r="C140" s="20" t="s">
        <v>175</v>
      </c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29" t="s">
        <v>16</v>
      </c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6.5" customHeight="1">
      <c r="A143" s="37"/>
      <c r="B143" s="38"/>
      <c r="C143" s="39"/>
      <c r="D143" s="39"/>
      <c r="E143" s="197" t="str">
        <f>E7</f>
        <v>Rekonstrukce tepelných zdrojů Trnovany u Litoměřic</v>
      </c>
      <c r="F143" s="29"/>
      <c r="G143" s="29"/>
      <c r="H143" s="2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1" customFormat="1" ht="12" customHeight="1">
      <c r="B144" s="18"/>
      <c r="C144" s="29" t="s">
        <v>131</v>
      </c>
      <c r="D144" s="19"/>
      <c r="E144" s="19"/>
      <c r="F144" s="19"/>
      <c r="G144" s="19"/>
      <c r="H144" s="19"/>
      <c r="I144" s="19"/>
      <c r="J144" s="19"/>
      <c r="K144" s="19"/>
      <c r="L144" s="17"/>
    </row>
    <row r="145" s="2" customFormat="1" ht="16.5" customHeight="1">
      <c r="A145" s="37"/>
      <c r="B145" s="38"/>
      <c r="C145" s="39"/>
      <c r="D145" s="39"/>
      <c r="E145" s="197" t="s">
        <v>1885</v>
      </c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2" customHeight="1">
      <c r="A146" s="37"/>
      <c r="B146" s="38"/>
      <c r="C146" s="29" t="s">
        <v>133</v>
      </c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6.5" customHeight="1">
      <c r="A147" s="37"/>
      <c r="B147" s="38"/>
      <c r="C147" s="39"/>
      <c r="D147" s="39"/>
      <c r="E147" s="75" t="str">
        <f>E11</f>
        <v>SO 03A - Kotelna</v>
      </c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6.96" customHeight="1">
      <c r="A148" s="37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2" customHeight="1">
      <c r="A149" s="37"/>
      <c r="B149" s="38"/>
      <c r="C149" s="29" t="s">
        <v>20</v>
      </c>
      <c r="D149" s="39"/>
      <c r="E149" s="39"/>
      <c r="F149" s="24" t="str">
        <f>F14</f>
        <v xml:space="preserve"> </v>
      </c>
      <c r="G149" s="39"/>
      <c r="H149" s="39"/>
      <c r="I149" s="29" t="s">
        <v>22</v>
      </c>
      <c r="J149" s="78" t="str">
        <f>IF(J14="","",J14)</f>
        <v>3. 4. 2023</v>
      </c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6.96" customHeight="1">
      <c r="A150" s="37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15.15" customHeight="1">
      <c r="A151" s="37"/>
      <c r="B151" s="38"/>
      <c r="C151" s="29" t="s">
        <v>24</v>
      </c>
      <c r="D151" s="39"/>
      <c r="E151" s="39"/>
      <c r="F151" s="24" t="str">
        <f>E17</f>
        <v xml:space="preserve"> </v>
      </c>
      <c r="G151" s="39"/>
      <c r="H151" s="39"/>
      <c r="I151" s="29" t="s">
        <v>29</v>
      </c>
      <c r="J151" s="33" t="str">
        <f>E23</f>
        <v xml:space="preserve"> </v>
      </c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15.15" customHeight="1">
      <c r="A152" s="37"/>
      <c r="B152" s="38"/>
      <c r="C152" s="29" t="s">
        <v>27</v>
      </c>
      <c r="D152" s="39"/>
      <c r="E152" s="39"/>
      <c r="F152" s="24" t="str">
        <f>IF(E20="","",E20)</f>
        <v>Vyplň údaj</v>
      </c>
      <c r="G152" s="39"/>
      <c r="H152" s="39"/>
      <c r="I152" s="29" t="s">
        <v>31</v>
      </c>
      <c r="J152" s="33" t="str">
        <f>E26</f>
        <v xml:space="preserve"> </v>
      </c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0.32" customHeight="1">
      <c r="A153" s="37"/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11" customFormat="1" ht="29.28" customHeight="1">
      <c r="A154" s="220"/>
      <c r="B154" s="221"/>
      <c r="C154" s="222" t="s">
        <v>176</v>
      </c>
      <c r="D154" s="223" t="s">
        <v>60</v>
      </c>
      <c r="E154" s="223" t="s">
        <v>56</v>
      </c>
      <c r="F154" s="223" t="s">
        <v>57</v>
      </c>
      <c r="G154" s="223" t="s">
        <v>177</v>
      </c>
      <c r="H154" s="223" t="s">
        <v>178</v>
      </c>
      <c r="I154" s="223" t="s">
        <v>179</v>
      </c>
      <c r="J154" s="224" t="s">
        <v>138</v>
      </c>
      <c r="K154" s="225" t="s">
        <v>180</v>
      </c>
      <c r="L154" s="226"/>
      <c r="M154" s="99" t="s">
        <v>1</v>
      </c>
      <c r="N154" s="100" t="s">
        <v>39</v>
      </c>
      <c r="O154" s="100" t="s">
        <v>181</v>
      </c>
      <c r="P154" s="100" t="s">
        <v>182</v>
      </c>
      <c r="Q154" s="100" t="s">
        <v>183</v>
      </c>
      <c r="R154" s="100" t="s">
        <v>184</v>
      </c>
      <c r="S154" s="100" t="s">
        <v>185</v>
      </c>
      <c r="T154" s="101" t="s">
        <v>186</v>
      </c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</row>
    <row r="155" s="2" customFormat="1" ht="22.8" customHeight="1">
      <c r="A155" s="37"/>
      <c r="B155" s="38"/>
      <c r="C155" s="106" t="s">
        <v>187</v>
      </c>
      <c r="D155" s="39"/>
      <c r="E155" s="39"/>
      <c r="F155" s="39"/>
      <c r="G155" s="39"/>
      <c r="H155" s="39"/>
      <c r="I155" s="39"/>
      <c r="J155" s="227">
        <f>BK155</f>
        <v>0</v>
      </c>
      <c r="K155" s="39"/>
      <c r="L155" s="40"/>
      <c r="M155" s="102"/>
      <c r="N155" s="228"/>
      <c r="O155" s="103"/>
      <c r="P155" s="229">
        <f>P156+P179+P345+P381+P390</f>
        <v>0</v>
      </c>
      <c r="Q155" s="103"/>
      <c r="R155" s="229">
        <f>R156+R179+R345+R381+R390</f>
        <v>0.0053299999999999997</v>
      </c>
      <c r="S155" s="103"/>
      <c r="T155" s="230">
        <f>T156+T179+T345+T381+T390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4" t="s">
        <v>74</v>
      </c>
      <c r="AU155" s="14" t="s">
        <v>140</v>
      </c>
      <c r="BK155" s="231">
        <f>BK156+BK179+BK345+BK381+BK390</f>
        <v>0</v>
      </c>
    </row>
    <row r="156" s="12" customFormat="1" ht="25.92" customHeight="1">
      <c r="A156" s="12"/>
      <c r="B156" s="232"/>
      <c r="C156" s="233"/>
      <c r="D156" s="234" t="s">
        <v>74</v>
      </c>
      <c r="E156" s="235" t="s">
        <v>188</v>
      </c>
      <c r="F156" s="235" t="s">
        <v>189</v>
      </c>
      <c r="G156" s="233"/>
      <c r="H156" s="233"/>
      <c r="I156" s="236"/>
      <c r="J156" s="237">
        <f>BK156</f>
        <v>0</v>
      </c>
      <c r="K156" s="233"/>
      <c r="L156" s="238"/>
      <c r="M156" s="239"/>
      <c r="N156" s="240"/>
      <c r="O156" s="240"/>
      <c r="P156" s="241">
        <f>P157+P159+P161+P168+P176</f>
        <v>0</v>
      </c>
      <c r="Q156" s="240"/>
      <c r="R156" s="241">
        <f>R157+R159+R161+R168+R176</f>
        <v>0.0053299999999999997</v>
      </c>
      <c r="S156" s="240"/>
      <c r="T156" s="242">
        <f>T157+T159+T161+T168+T176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3" t="s">
        <v>82</v>
      </c>
      <c r="AT156" s="244" t="s">
        <v>74</v>
      </c>
      <c r="AU156" s="244" t="s">
        <v>75</v>
      </c>
      <c r="AY156" s="243" t="s">
        <v>190</v>
      </c>
      <c r="BK156" s="245">
        <f>BK157+BK159+BK161+BK168+BK176</f>
        <v>0</v>
      </c>
    </row>
    <row r="157" s="12" customFormat="1" ht="22.8" customHeight="1">
      <c r="A157" s="12"/>
      <c r="B157" s="232"/>
      <c r="C157" s="233"/>
      <c r="D157" s="234" t="s">
        <v>74</v>
      </c>
      <c r="E157" s="246" t="s">
        <v>191</v>
      </c>
      <c r="F157" s="246" t="s">
        <v>192</v>
      </c>
      <c r="G157" s="233"/>
      <c r="H157" s="233"/>
      <c r="I157" s="236"/>
      <c r="J157" s="247">
        <f>BK157</f>
        <v>0</v>
      </c>
      <c r="K157" s="233"/>
      <c r="L157" s="238"/>
      <c r="M157" s="239"/>
      <c r="N157" s="240"/>
      <c r="O157" s="240"/>
      <c r="P157" s="241">
        <f>P158</f>
        <v>0</v>
      </c>
      <c r="Q157" s="240"/>
      <c r="R157" s="241">
        <f>R158</f>
        <v>0</v>
      </c>
      <c r="S157" s="240"/>
      <c r="T157" s="24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3" t="s">
        <v>82</v>
      </c>
      <c r="AT157" s="244" t="s">
        <v>74</v>
      </c>
      <c r="AU157" s="244" t="s">
        <v>82</v>
      </c>
      <c r="AY157" s="243" t="s">
        <v>190</v>
      </c>
      <c r="BK157" s="245">
        <f>BK158</f>
        <v>0</v>
      </c>
    </row>
    <row r="158" s="2" customFormat="1" ht="37.8" customHeight="1">
      <c r="A158" s="37"/>
      <c r="B158" s="38"/>
      <c r="C158" s="248" t="s">
        <v>82</v>
      </c>
      <c r="D158" s="248" t="s">
        <v>193</v>
      </c>
      <c r="E158" s="249" t="s">
        <v>194</v>
      </c>
      <c r="F158" s="250" t="s">
        <v>195</v>
      </c>
      <c r="G158" s="251" t="s">
        <v>196</v>
      </c>
      <c r="H158" s="252">
        <v>2</v>
      </c>
      <c r="I158" s="253"/>
      <c r="J158" s="254">
        <f>ROUND(I158*H158,2)</f>
        <v>0</v>
      </c>
      <c r="K158" s="255"/>
      <c r="L158" s="40"/>
      <c r="M158" s="256" t="s">
        <v>1</v>
      </c>
      <c r="N158" s="257" t="s">
        <v>40</v>
      </c>
      <c r="O158" s="90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197</v>
      </c>
      <c r="AT158" s="260" t="s">
        <v>193</v>
      </c>
      <c r="AU158" s="260" t="s">
        <v>84</v>
      </c>
      <c r="AY158" s="14" t="s">
        <v>190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197</v>
      </c>
      <c r="BM158" s="260" t="s">
        <v>84</v>
      </c>
    </row>
    <row r="159" s="12" customFormat="1" ht="22.8" customHeight="1">
      <c r="A159" s="12"/>
      <c r="B159" s="232"/>
      <c r="C159" s="233"/>
      <c r="D159" s="234" t="s">
        <v>74</v>
      </c>
      <c r="E159" s="246" t="s">
        <v>198</v>
      </c>
      <c r="F159" s="246" t="s">
        <v>199</v>
      </c>
      <c r="G159" s="233"/>
      <c r="H159" s="233"/>
      <c r="I159" s="236"/>
      <c r="J159" s="247">
        <f>BK159</f>
        <v>0</v>
      </c>
      <c r="K159" s="233"/>
      <c r="L159" s="238"/>
      <c r="M159" s="239"/>
      <c r="N159" s="240"/>
      <c r="O159" s="240"/>
      <c r="P159" s="241">
        <f>P160</f>
        <v>0</v>
      </c>
      <c r="Q159" s="240"/>
      <c r="R159" s="241">
        <f>R160</f>
        <v>0</v>
      </c>
      <c r="S159" s="240"/>
      <c r="T159" s="24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3" t="s">
        <v>82</v>
      </c>
      <c r="AT159" s="244" t="s">
        <v>74</v>
      </c>
      <c r="AU159" s="244" t="s">
        <v>82</v>
      </c>
      <c r="AY159" s="243" t="s">
        <v>190</v>
      </c>
      <c r="BK159" s="245">
        <f>BK160</f>
        <v>0</v>
      </c>
    </row>
    <row r="160" s="2" customFormat="1" ht="33" customHeight="1">
      <c r="A160" s="37"/>
      <c r="B160" s="38"/>
      <c r="C160" s="248" t="s">
        <v>84</v>
      </c>
      <c r="D160" s="248" t="s">
        <v>193</v>
      </c>
      <c r="E160" s="249" t="s">
        <v>200</v>
      </c>
      <c r="F160" s="250" t="s">
        <v>201</v>
      </c>
      <c r="G160" s="251" t="s">
        <v>202</v>
      </c>
      <c r="H160" s="252">
        <v>4</v>
      </c>
      <c r="I160" s="253"/>
      <c r="J160" s="254">
        <f>ROUND(I160*H160,2)</f>
        <v>0</v>
      </c>
      <c r="K160" s="255"/>
      <c r="L160" s="40"/>
      <c r="M160" s="256" t="s">
        <v>1</v>
      </c>
      <c r="N160" s="257" t="s">
        <v>40</v>
      </c>
      <c r="O160" s="90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197</v>
      </c>
      <c r="AT160" s="260" t="s">
        <v>193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197</v>
      </c>
      <c r="BM160" s="260" t="s">
        <v>197</v>
      </c>
    </row>
    <row r="161" s="12" customFormat="1" ht="22.8" customHeight="1">
      <c r="A161" s="12"/>
      <c r="B161" s="232"/>
      <c r="C161" s="233"/>
      <c r="D161" s="234" t="s">
        <v>74</v>
      </c>
      <c r="E161" s="246" t="s">
        <v>203</v>
      </c>
      <c r="F161" s="246" t="s">
        <v>204</v>
      </c>
      <c r="G161" s="233"/>
      <c r="H161" s="233"/>
      <c r="I161" s="236"/>
      <c r="J161" s="247">
        <f>BK161</f>
        <v>0</v>
      </c>
      <c r="K161" s="233"/>
      <c r="L161" s="238"/>
      <c r="M161" s="239"/>
      <c r="N161" s="240"/>
      <c r="O161" s="240"/>
      <c r="P161" s="241">
        <f>SUM(P162:P167)</f>
        <v>0</v>
      </c>
      <c r="Q161" s="240"/>
      <c r="R161" s="241">
        <f>SUM(R162:R167)</f>
        <v>0.0053299999999999997</v>
      </c>
      <c r="S161" s="240"/>
      <c r="T161" s="24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3" t="s">
        <v>82</v>
      </c>
      <c r="AT161" s="244" t="s">
        <v>74</v>
      </c>
      <c r="AU161" s="244" t="s">
        <v>82</v>
      </c>
      <c r="AY161" s="243" t="s">
        <v>190</v>
      </c>
      <c r="BK161" s="245">
        <f>SUM(BK162:BK167)</f>
        <v>0</v>
      </c>
    </row>
    <row r="162" s="2" customFormat="1" ht="33" customHeight="1">
      <c r="A162" s="37"/>
      <c r="B162" s="38"/>
      <c r="C162" s="248" t="s">
        <v>191</v>
      </c>
      <c r="D162" s="248" t="s">
        <v>193</v>
      </c>
      <c r="E162" s="249" t="s">
        <v>205</v>
      </c>
      <c r="F162" s="250" t="s">
        <v>206</v>
      </c>
      <c r="G162" s="251" t="s">
        <v>202</v>
      </c>
      <c r="H162" s="252">
        <v>40</v>
      </c>
      <c r="I162" s="253"/>
      <c r="J162" s="254">
        <f>ROUND(I162*H162,2)</f>
        <v>0</v>
      </c>
      <c r="K162" s="255"/>
      <c r="L162" s="40"/>
      <c r="M162" s="256" t="s">
        <v>1</v>
      </c>
      <c r="N162" s="257" t="s">
        <v>40</v>
      </c>
      <c r="O162" s="90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197</v>
      </c>
      <c r="AT162" s="260" t="s">
        <v>193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197</v>
      </c>
      <c r="BM162" s="260" t="s">
        <v>198</v>
      </c>
    </row>
    <row r="163" s="2" customFormat="1" ht="24.15" customHeight="1">
      <c r="A163" s="37"/>
      <c r="B163" s="38"/>
      <c r="C163" s="248" t="s">
        <v>197</v>
      </c>
      <c r="D163" s="248" t="s">
        <v>193</v>
      </c>
      <c r="E163" s="249" t="s">
        <v>207</v>
      </c>
      <c r="F163" s="250" t="s">
        <v>208</v>
      </c>
      <c r="G163" s="251" t="s">
        <v>202</v>
      </c>
      <c r="H163" s="252">
        <v>40</v>
      </c>
      <c r="I163" s="253"/>
      <c r="J163" s="254">
        <f>ROUND(I163*H163,2)</f>
        <v>0</v>
      </c>
      <c r="K163" s="255"/>
      <c r="L163" s="40"/>
      <c r="M163" s="256" t="s">
        <v>1</v>
      </c>
      <c r="N163" s="257" t="s">
        <v>40</v>
      </c>
      <c r="O163" s="90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197</v>
      </c>
      <c r="AT163" s="260" t="s">
        <v>193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197</v>
      </c>
      <c r="BM163" s="260" t="s">
        <v>209</v>
      </c>
    </row>
    <row r="164" s="2" customFormat="1" ht="16.5" customHeight="1">
      <c r="A164" s="37"/>
      <c r="B164" s="38"/>
      <c r="C164" s="248" t="s">
        <v>210</v>
      </c>
      <c r="D164" s="248" t="s">
        <v>193</v>
      </c>
      <c r="E164" s="249" t="s">
        <v>211</v>
      </c>
      <c r="F164" s="250" t="s">
        <v>212</v>
      </c>
      <c r="G164" s="251" t="s">
        <v>196</v>
      </c>
      <c r="H164" s="252">
        <v>1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197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197</v>
      </c>
      <c r="BM164" s="260" t="s">
        <v>213</v>
      </c>
    </row>
    <row r="165" s="2" customFormat="1" ht="16.5" customHeight="1">
      <c r="A165" s="37"/>
      <c r="B165" s="38"/>
      <c r="C165" s="248" t="s">
        <v>198</v>
      </c>
      <c r="D165" s="248" t="s">
        <v>193</v>
      </c>
      <c r="E165" s="249" t="s">
        <v>214</v>
      </c>
      <c r="F165" s="250" t="s">
        <v>215</v>
      </c>
      <c r="G165" s="251" t="s">
        <v>196</v>
      </c>
      <c r="H165" s="252">
        <v>1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0.00018000000000000001</v>
      </c>
      <c r="R165" s="258">
        <f>Q165*H165</f>
        <v>0.00018000000000000001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197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197</v>
      </c>
      <c r="BM165" s="260" t="s">
        <v>1887</v>
      </c>
    </row>
    <row r="166" s="2" customFormat="1" ht="16.5" customHeight="1">
      <c r="A166" s="37"/>
      <c r="B166" s="38"/>
      <c r="C166" s="261" t="s">
        <v>217</v>
      </c>
      <c r="D166" s="261" t="s">
        <v>218</v>
      </c>
      <c r="E166" s="262" t="s">
        <v>219</v>
      </c>
      <c r="F166" s="263" t="s">
        <v>220</v>
      </c>
      <c r="G166" s="264" t="s">
        <v>196</v>
      </c>
      <c r="H166" s="265">
        <v>1</v>
      </c>
      <c r="I166" s="266"/>
      <c r="J166" s="267">
        <f>ROUND(I166*H166,2)</f>
        <v>0</v>
      </c>
      <c r="K166" s="268"/>
      <c r="L166" s="269"/>
      <c r="M166" s="270" t="s">
        <v>1</v>
      </c>
      <c r="N166" s="271" t="s">
        <v>40</v>
      </c>
      <c r="O166" s="90"/>
      <c r="P166" s="258">
        <f>O166*H166</f>
        <v>0</v>
      </c>
      <c r="Q166" s="258">
        <v>0.0050000000000000001</v>
      </c>
      <c r="R166" s="258">
        <f>Q166*H166</f>
        <v>0.0050000000000000001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209</v>
      </c>
      <c r="AT166" s="260" t="s">
        <v>218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197</v>
      </c>
      <c r="BM166" s="260" t="s">
        <v>1888</v>
      </c>
    </row>
    <row r="167" s="2" customFormat="1" ht="16.5" customHeight="1">
      <c r="A167" s="37"/>
      <c r="B167" s="38"/>
      <c r="C167" s="261" t="s">
        <v>209</v>
      </c>
      <c r="D167" s="261" t="s">
        <v>218</v>
      </c>
      <c r="E167" s="262" t="s">
        <v>222</v>
      </c>
      <c r="F167" s="263" t="s">
        <v>223</v>
      </c>
      <c r="G167" s="264" t="s">
        <v>196</v>
      </c>
      <c r="H167" s="265">
        <v>1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40</v>
      </c>
      <c r="O167" s="90"/>
      <c r="P167" s="258">
        <f>O167*H167</f>
        <v>0</v>
      </c>
      <c r="Q167" s="258">
        <v>0.00014999999999999999</v>
      </c>
      <c r="R167" s="258">
        <f>Q167*H167</f>
        <v>0.00014999999999999999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209</v>
      </c>
      <c r="AT167" s="260" t="s">
        <v>218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197</v>
      </c>
      <c r="BM167" s="260" t="s">
        <v>1889</v>
      </c>
    </row>
    <row r="168" s="12" customFormat="1" ht="22.8" customHeight="1">
      <c r="A168" s="12"/>
      <c r="B168" s="232"/>
      <c r="C168" s="233"/>
      <c r="D168" s="234" t="s">
        <v>74</v>
      </c>
      <c r="E168" s="246" t="s">
        <v>225</v>
      </c>
      <c r="F168" s="246" t="s">
        <v>226</v>
      </c>
      <c r="G168" s="233"/>
      <c r="H168" s="233"/>
      <c r="I168" s="236"/>
      <c r="J168" s="247">
        <f>BK168</f>
        <v>0</v>
      </c>
      <c r="K168" s="233"/>
      <c r="L168" s="238"/>
      <c r="M168" s="239"/>
      <c r="N168" s="240"/>
      <c r="O168" s="240"/>
      <c r="P168" s="241">
        <f>SUM(P169:P175)</f>
        <v>0</v>
      </c>
      <c r="Q168" s="240"/>
      <c r="R168" s="241">
        <f>SUM(R169:R175)</f>
        <v>0</v>
      </c>
      <c r="S168" s="240"/>
      <c r="T168" s="242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3" t="s">
        <v>82</v>
      </c>
      <c r="AT168" s="244" t="s">
        <v>74</v>
      </c>
      <c r="AU168" s="244" t="s">
        <v>82</v>
      </c>
      <c r="AY168" s="243" t="s">
        <v>190</v>
      </c>
      <c r="BK168" s="245">
        <f>SUM(BK169:BK175)</f>
        <v>0</v>
      </c>
    </row>
    <row r="169" s="2" customFormat="1" ht="24.15" customHeight="1">
      <c r="A169" s="37"/>
      <c r="B169" s="38"/>
      <c r="C169" s="248" t="s">
        <v>203</v>
      </c>
      <c r="D169" s="248" t="s">
        <v>193</v>
      </c>
      <c r="E169" s="249" t="s">
        <v>227</v>
      </c>
      <c r="F169" s="250" t="s">
        <v>228</v>
      </c>
      <c r="G169" s="251" t="s">
        <v>229</v>
      </c>
      <c r="H169" s="252">
        <v>1.401</v>
      </c>
      <c r="I169" s="253"/>
      <c r="J169" s="254">
        <f>ROUND(I169*H169,2)</f>
        <v>0</v>
      </c>
      <c r="K169" s="255"/>
      <c r="L169" s="40"/>
      <c r="M169" s="256" t="s">
        <v>1</v>
      </c>
      <c r="N169" s="257" t="s">
        <v>40</v>
      </c>
      <c r="O169" s="90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197</v>
      </c>
      <c r="AT169" s="260" t="s">
        <v>193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197</v>
      </c>
      <c r="BM169" s="260" t="s">
        <v>230</v>
      </c>
    </row>
    <row r="170" s="2" customFormat="1" ht="33" customHeight="1">
      <c r="A170" s="37"/>
      <c r="B170" s="38"/>
      <c r="C170" s="248" t="s">
        <v>213</v>
      </c>
      <c r="D170" s="248" t="s">
        <v>193</v>
      </c>
      <c r="E170" s="249" t="s">
        <v>231</v>
      </c>
      <c r="F170" s="250" t="s">
        <v>232</v>
      </c>
      <c r="G170" s="251" t="s">
        <v>229</v>
      </c>
      <c r="H170" s="252">
        <v>7.0049999999999999</v>
      </c>
      <c r="I170" s="253"/>
      <c r="J170" s="254">
        <f>ROUND(I170*H170,2)</f>
        <v>0</v>
      </c>
      <c r="K170" s="255"/>
      <c r="L170" s="40"/>
      <c r="M170" s="256" t="s">
        <v>1</v>
      </c>
      <c r="N170" s="257" t="s">
        <v>40</v>
      </c>
      <c r="O170" s="90"/>
      <c r="P170" s="258">
        <f>O170*H170</f>
        <v>0</v>
      </c>
      <c r="Q170" s="258">
        <v>0</v>
      </c>
      <c r="R170" s="258">
        <f>Q170*H170</f>
        <v>0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197</v>
      </c>
      <c r="AT170" s="260" t="s">
        <v>193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197</v>
      </c>
      <c r="BM170" s="260" t="s">
        <v>233</v>
      </c>
    </row>
    <row r="171" s="2" customFormat="1" ht="24.15" customHeight="1">
      <c r="A171" s="37"/>
      <c r="B171" s="38"/>
      <c r="C171" s="248" t="s">
        <v>234</v>
      </c>
      <c r="D171" s="248" t="s">
        <v>193</v>
      </c>
      <c r="E171" s="249" t="s">
        <v>235</v>
      </c>
      <c r="F171" s="250" t="s">
        <v>236</v>
      </c>
      <c r="G171" s="251" t="s">
        <v>229</v>
      </c>
      <c r="H171" s="252">
        <v>1.401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197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197</v>
      </c>
      <c r="BM171" s="260" t="s">
        <v>237</v>
      </c>
    </row>
    <row r="172" s="2" customFormat="1" ht="24.15" customHeight="1">
      <c r="A172" s="37"/>
      <c r="B172" s="38"/>
      <c r="C172" s="248" t="s">
        <v>238</v>
      </c>
      <c r="D172" s="248" t="s">
        <v>193</v>
      </c>
      <c r="E172" s="249" t="s">
        <v>239</v>
      </c>
      <c r="F172" s="250" t="s">
        <v>240</v>
      </c>
      <c r="G172" s="251" t="s">
        <v>229</v>
      </c>
      <c r="H172" s="252">
        <v>42.030000000000001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197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197</v>
      </c>
      <c r="BM172" s="260" t="s">
        <v>241</v>
      </c>
    </row>
    <row r="173" s="2" customFormat="1" ht="37.8" customHeight="1">
      <c r="A173" s="37"/>
      <c r="B173" s="38"/>
      <c r="C173" s="248" t="s">
        <v>242</v>
      </c>
      <c r="D173" s="248" t="s">
        <v>193</v>
      </c>
      <c r="E173" s="249" t="s">
        <v>243</v>
      </c>
      <c r="F173" s="250" t="s">
        <v>244</v>
      </c>
      <c r="G173" s="251" t="s">
        <v>229</v>
      </c>
      <c r="H173" s="252">
        <v>1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197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197</v>
      </c>
      <c r="BM173" s="260" t="s">
        <v>245</v>
      </c>
    </row>
    <row r="174" s="2" customFormat="1" ht="33" customHeight="1">
      <c r="A174" s="37"/>
      <c r="B174" s="38"/>
      <c r="C174" s="248" t="s">
        <v>230</v>
      </c>
      <c r="D174" s="248" t="s">
        <v>193</v>
      </c>
      <c r="E174" s="249" t="s">
        <v>246</v>
      </c>
      <c r="F174" s="250" t="s">
        <v>247</v>
      </c>
      <c r="G174" s="251" t="s">
        <v>229</v>
      </c>
      <c r="H174" s="252">
        <v>0.114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197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197</v>
      </c>
      <c r="BM174" s="260" t="s">
        <v>248</v>
      </c>
    </row>
    <row r="175" s="2" customFormat="1" ht="24.15" customHeight="1">
      <c r="A175" s="37"/>
      <c r="B175" s="38"/>
      <c r="C175" s="248" t="s">
        <v>8</v>
      </c>
      <c r="D175" s="248" t="s">
        <v>193</v>
      </c>
      <c r="E175" s="249" t="s">
        <v>249</v>
      </c>
      <c r="F175" s="250" t="s">
        <v>250</v>
      </c>
      <c r="G175" s="251" t="s">
        <v>229</v>
      </c>
      <c r="H175" s="252">
        <v>1.401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197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197</v>
      </c>
      <c r="BM175" s="260" t="s">
        <v>251</v>
      </c>
    </row>
    <row r="176" s="12" customFormat="1" ht="22.8" customHeight="1">
      <c r="A176" s="12"/>
      <c r="B176" s="232"/>
      <c r="C176" s="233"/>
      <c r="D176" s="234" t="s">
        <v>74</v>
      </c>
      <c r="E176" s="246" t="s">
        <v>252</v>
      </c>
      <c r="F176" s="246" t="s">
        <v>253</v>
      </c>
      <c r="G176" s="233"/>
      <c r="H176" s="233"/>
      <c r="I176" s="236"/>
      <c r="J176" s="247">
        <f>BK176</f>
        <v>0</v>
      </c>
      <c r="K176" s="233"/>
      <c r="L176" s="238"/>
      <c r="M176" s="239"/>
      <c r="N176" s="240"/>
      <c r="O176" s="240"/>
      <c r="P176" s="241">
        <f>SUM(P177:P178)</f>
        <v>0</v>
      </c>
      <c r="Q176" s="240"/>
      <c r="R176" s="241">
        <f>SUM(R177:R178)</f>
        <v>0</v>
      </c>
      <c r="S176" s="240"/>
      <c r="T176" s="242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3" t="s">
        <v>82</v>
      </c>
      <c r="AT176" s="244" t="s">
        <v>74</v>
      </c>
      <c r="AU176" s="244" t="s">
        <v>82</v>
      </c>
      <c r="AY176" s="243" t="s">
        <v>190</v>
      </c>
      <c r="BK176" s="245">
        <f>SUM(BK177:BK178)</f>
        <v>0</v>
      </c>
    </row>
    <row r="177" s="2" customFormat="1" ht="16.5" customHeight="1">
      <c r="A177" s="37"/>
      <c r="B177" s="38"/>
      <c r="C177" s="248" t="s">
        <v>233</v>
      </c>
      <c r="D177" s="248" t="s">
        <v>193</v>
      </c>
      <c r="E177" s="249" t="s">
        <v>254</v>
      </c>
      <c r="F177" s="250" t="s">
        <v>255</v>
      </c>
      <c r="G177" s="251" t="s">
        <v>229</v>
      </c>
      <c r="H177" s="252">
        <v>0.96199999999999997</v>
      </c>
      <c r="I177" s="253"/>
      <c r="J177" s="254">
        <f>ROUND(I177*H177,2)</f>
        <v>0</v>
      </c>
      <c r="K177" s="255"/>
      <c r="L177" s="40"/>
      <c r="M177" s="256" t="s">
        <v>1</v>
      </c>
      <c r="N177" s="257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197</v>
      </c>
      <c r="AT177" s="260" t="s">
        <v>193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197</v>
      </c>
      <c r="BM177" s="260" t="s">
        <v>256</v>
      </c>
    </row>
    <row r="178" s="2" customFormat="1" ht="24.15" customHeight="1">
      <c r="A178" s="37"/>
      <c r="B178" s="38"/>
      <c r="C178" s="248" t="s">
        <v>257</v>
      </c>
      <c r="D178" s="248" t="s">
        <v>193</v>
      </c>
      <c r="E178" s="249" t="s">
        <v>258</v>
      </c>
      <c r="F178" s="250" t="s">
        <v>259</v>
      </c>
      <c r="G178" s="251" t="s">
        <v>229</v>
      </c>
      <c r="H178" s="252">
        <v>0.96199999999999997</v>
      </c>
      <c r="I178" s="253"/>
      <c r="J178" s="254">
        <f>ROUND(I178*H178,2)</f>
        <v>0</v>
      </c>
      <c r="K178" s="255"/>
      <c r="L178" s="40"/>
      <c r="M178" s="256" t="s">
        <v>1</v>
      </c>
      <c r="N178" s="257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197</v>
      </c>
      <c r="AT178" s="260" t="s">
        <v>193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197</v>
      </c>
      <c r="BM178" s="260" t="s">
        <v>260</v>
      </c>
    </row>
    <row r="179" s="12" customFormat="1" ht="25.92" customHeight="1">
      <c r="A179" s="12"/>
      <c r="B179" s="232"/>
      <c r="C179" s="233"/>
      <c r="D179" s="234" t="s">
        <v>74</v>
      </c>
      <c r="E179" s="235" t="s">
        <v>261</v>
      </c>
      <c r="F179" s="235" t="s">
        <v>262</v>
      </c>
      <c r="G179" s="233"/>
      <c r="H179" s="233"/>
      <c r="I179" s="236"/>
      <c r="J179" s="237">
        <f>BK179</f>
        <v>0</v>
      </c>
      <c r="K179" s="233"/>
      <c r="L179" s="238"/>
      <c r="M179" s="239"/>
      <c r="N179" s="240"/>
      <c r="O179" s="240"/>
      <c r="P179" s="241">
        <f>P180+P191+P197+P215+P235+P240+P261+P278+P288+P319+P328+P333+P338</f>
        <v>0</v>
      </c>
      <c r="Q179" s="240"/>
      <c r="R179" s="241">
        <f>R180+R191+R197+R215+R235+R240+R261+R278+R288+R319+R328+R333+R338</f>
        <v>0</v>
      </c>
      <c r="S179" s="240"/>
      <c r="T179" s="242">
        <f>T180+T191+T197+T215+T235+T240+T261+T278+T288+T319+T328+T333+T338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3" t="s">
        <v>84</v>
      </c>
      <c r="AT179" s="244" t="s">
        <v>74</v>
      </c>
      <c r="AU179" s="244" t="s">
        <v>75</v>
      </c>
      <c r="AY179" s="243" t="s">
        <v>190</v>
      </c>
      <c r="BK179" s="245">
        <f>BK180+BK191+BK197+BK215+BK235+BK240+BK261+BK278+BK288+BK319+BK328+BK333+BK338</f>
        <v>0</v>
      </c>
    </row>
    <row r="180" s="12" customFormat="1" ht="22.8" customHeight="1">
      <c r="A180" s="12"/>
      <c r="B180" s="232"/>
      <c r="C180" s="233"/>
      <c r="D180" s="234" t="s">
        <v>74</v>
      </c>
      <c r="E180" s="246" t="s">
        <v>263</v>
      </c>
      <c r="F180" s="246" t="s">
        <v>264</v>
      </c>
      <c r="G180" s="233"/>
      <c r="H180" s="233"/>
      <c r="I180" s="236"/>
      <c r="J180" s="247">
        <f>BK180</f>
        <v>0</v>
      </c>
      <c r="K180" s="233"/>
      <c r="L180" s="238"/>
      <c r="M180" s="239"/>
      <c r="N180" s="240"/>
      <c r="O180" s="240"/>
      <c r="P180" s="241">
        <f>SUM(P181:P190)</f>
        <v>0</v>
      </c>
      <c r="Q180" s="240"/>
      <c r="R180" s="241">
        <f>SUM(R181:R190)</f>
        <v>0</v>
      </c>
      <c r="S180" s="240"/>
      <c r="T180" s="242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3" t="s">
        <v>84</v>
      </c>
      <c r="AT180" s="244" t="s">
        <v>74</v>
      </c>
      <c r="AU180" s="244" t="s">
        <v>82</v>
      </c>
      <c r="AY180" s="243" t="s">
        <v>190</v>
      </c>
      <c r="BK180" s="245">
        <f>SUM(BK181:BK190)</f>
        <v>0</v>
      </c>
    </row>
    <row r="181" s="2" customFormat="1" ht="33" customHeight="1">
      <c r="A181" s="37"/>
      <c r="B181" s="38"/>
      <c r="C181" s="248" t="s">
        <v>237</v>
      </c>
      <c r="D181" s="248" t="s">
        <v>193</v>
      </c>
      <c r="E181" s="249" t="s">
        <v>265</v>
      </c>
      <c r="F181" s="250" t="s">
        <v>266</v>
      </c>
      <c r="G181" s="251" t="s">
        <v>267</v>
      </c>
      <c r="H181" s="252">
        <v>21</v>
      </c>
      <c r="I181" s="253"/>
      <c r="J181" s="254">
        <f>ROUND(I181*H181,2)</f>
        <v>0</v>
      </c>
      <c r="K181" s="255"/>
      <c r="L181" s="40"/>
      <c r="M181" s="256" t="s">
        <v>1</v>
      </c>
      <c r="N181" s="257" t="s">
        <v>40</v>
      </c>
      <c r="O181" s="90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233</v>
      </c>
      <c r="AT181" s="260" t="s">
        <v>193</v>
      </c>
      <c r="AU181" s="260" t="s">
        <v>84</v>
      </c>
      <c r="AY181" s="14" t="s">
        <v>190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82</v>
      </c>
      <c r="BK181" s="150">
        <f>ROUND(I181*H181,2)</f>
        <v>0</v>
      </c>
      <c r="BL181" s="14" t="s">
        <v>233</v>
      </c>
      <c r="BM181" s="260" t="s">
        <v>268</v>
      </c>
    </row>
    <row r="182" s="2" customFormat="1" ht="33" customHeight="1">
      <c r="A182" s="37"/>
      <c r="B182" s="38"/>
      <c r="C182" s="248" t="s">
        <v>269</v>
      </c>
      <c r="D182" s="248" t="s">
        <v>193</v>
      </c>
      <c r="E182" s="249" t="s">
        <v>1495</v>
      </c>
      <c r="F182" s="250" t="s">
        <v>1496</v>
      </c>
      <c r="G182" s="251" t="s">
        <v>267</v>
      </c>
      <c r="H182" s="252">
        <v>5.5</v>
      </c>
      <c r="I182" s="253"/>
      <c r="J182" s="254">
        <f>ROUND(I182*H182,2)</f>
        <v>0</v>
      </c>
      <c r="K182" s="255"/>
      <c r="L182" s="40"/>
      <c r="M182" s="256" t="s">
        <v>1</v>
      </c>
      <c r="N182" s="257" t="s">
        <v>40</v>
      </c>
      <c r="O182" s="90"/>
      <c r="P182" s="258">
        <f>O182*H182</f>
        <v>0</v>
      </c>
      <c r="Q182" s="258">
        <v>0</v>
      </c>
      <c r="R182" s="258">
        <f>Q182*H182</f>
        <v>0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233</v>
      </c>
      <c r="AT182" s="260" t="s">
        <v>193</v>
      </c>
      <c r="AU182" s="260" t="s">
        <v>84</v>
      </c>
      <c r="AY182" s="14" t="s">
        <v>190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82</v>
      </c>
      <c r="BK182" s="150">
        <f>ROUND(I182*H182,2)</f>
        <v>0</v>
      </c>
      <c r="BL182" s="14" t="s">
        <v>233</v>
      </c>
      <c r="BM182" s="260" t="s">
        <v>272</v>
      </c>
    </row>
    <row r="183" s="2" customFormat="1" ht="24.15" customHeight="1">
      <c r="A183" s="37"/>
      <c r="B183" s="38"/>
      <c r="C183" s="248" t="s">
        <v>241</v>
      </c>
      <c r="D183" s="248" t="s">
        <v>193</v>
      </c>
      <c r="E183" s="249" t="s">
        <v>1497</v>
      </c>
      <c r="F183" s="250" t="s">
        <v>1498</v>
      </c>
      <c r="G183" s="251" t="s">
        <v>267</v>
      </c>
      <c r="H183" s="252">
        <v>5.5</v>
      </c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275</v>
      </c>
    </row>
    <row r="184" s="2" customFormat="1" ht="33" customHeight="1">
      <c r="A184" s="37"/>
      <c r="B184" s="38"/>
      <c r="C184" s="248" t="s">
        <v>7</v>
      </c>
      <c r="D184" s="248" t="s">
        <v>193</v>
      </c>
      <c r="E184" s="249" t="s">
        <v>279</v>
      </c>
      <c r="F184" s="250" t="s">
        <v>280</v>
      </c>
      <c r="G184" s="251" t="s">
        <v>267</v>
      </c>
      <c r="H184" s="252">
        <v>5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278</v>
      </c>
    </row>
    <row r="185" s="2" customFormat="1" ht="33" customHeight="1">
      <c r="A185" s="37"/>
      <c r="B185" s="38"/>
      <c r="C185" s="248" t="s">
        <v>245</v>
      </c>
      <c r="D185" s="248" t="s">
        <v>193</v>
      </c>
      <c r="E185" s="249" t="s">
        <v>286</v>
      </c>
      <c r="F185" s="250" t="s">
        <v>287</v>
      </c>
      <c r="G185" s="251" t="s">
        <v>267</v>
      </c>
      <c r="H185" s="252">
        <v>5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233</v>
      </c>
      <c r="AT185" s="260" t="s">
        <v>193</v>
      </c>
      <c r="AU185" s="260" t="s">
        <v>84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233</v>
      </c>
      <c r="BM185" s="260" t="s">
        <v>281</v>
      </c>
    </row>
    <row r="186" s="2" customFormat="1" ht="24.15" customHeight="1">
      <c r="A186" s="37"/>
      <c r="B186" s="38"/>
      <c r="C186" s="261" t="s">
        <v>282</v>
      </c>
      <c r="D186" s="261" t="s">
        <v>218</v>
      </c>
      <c r="E186" s="262" t="s">
        <v>304</v>
      </c>
      <c r="F186" s="263" t="s">
        <v>305</v>
      </c>
      <c r="G186" s="264" t="s">
        <v>267</v>
      </c>
      <c r="H186" s="265">
        <v>10</v>
      </c>
      <c r="I186" s="266"/>
      <c r="J186" s="267">
        <f>ROUND(I186*H186,2)</f>
        <v>0</v>
      </c>
      <c r="K186" s="268"/>
      <c r="L186" s="269"/>
      <c r="M186" s="270" t="s">
        <v>1</v>
      </c>
      <c r="N186" s="271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268</v>
      </c>
      <c r="AT186" s="260" t="s">
        <v>218</v>
      </c>
      <c r="AU186" s="260" t="s">
        <v>84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233</v>
      </c>
      <c r="BM186" s="260" t="s">
        <v>285</v>
      </c>
    </row>
    <row r="187" s="2" customFormat="1" ht="24.15" customHeight="1">
      <c r="A187" s="37"/>
      <c r="B187" s="38"/>
      <c r="C187" s="261" t="s">
        <v>248</v>
      </c>
      <c r="D187" s="261" t="s">
        <v>218</v>
      </c>
      <c r="E187" s="262" t="s">
        <v>1890</v>
      </c>
      <c r="F187" s="263" t="s">
        <v>1891</v>
      </c>
      <c r="G187" s="264" t="s">
        <v>267</v>
      </c>
      <c r="H187" s="265">
        <v>7</v>
      </c>
      <c r="I187" s="266"/>
      <c r="J187" s="267">
        <f>ROUND(I187*H187,2)</f>
        <v>0</v>
      </c>
      <c r="K187" s="268"/>
      <c r="L187" s="269"/>
      <c r="M187" s="270" t="s">
        <v>1</v>
      </c>
      <c r="N187" s="271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268</v>
      </c>
      <c r="AT187" s="260" t="s">
        <v>218</v>
      </c>
      <c r="AU187" s="260" t="s">
        <v>84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233</v>
      </c>
      <c r="BM187" s="260" t="s">
        <v>288</v>
      </c>
    </row>
    <row r="188" s="2" customFormat="1" ht="24.15" customHeight="1">
      <c r="A188" s="37"/>
      <c r="B188" s="38"/>
      <c r="C188" s="261" t="s">
        <v>289</v>
      </c>
      <c r="D188" s="261" t="s">
        <v>218</v>
      </c>
      <c r="E188" s="262" t="s">
        <v>1892</v>
      </c>
      <c r="F188" s="263" t="s">
        <v>1893</v>
      </c>
      <c r="G188" s="264" t="s">
        <v>267</v>
      </c>
      <c r="H188" s="265">
        <v>4</v>
      </c>
      <c r="I188" s="266"/>
      <c r="J188" s="267">
        <f>ROUND(I188*H188,2)</f>
        <v>0</v>
      </c>
      <c r="K188" s="268"/>
      <c r="L188" s="269"/>
      <c r="M188" s="270" t="s">
        <v>1</v>
      </c>
      <c r="N188" s="271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268</v>
      </c>
      <c r="AT188" s="260" t="s">
        <v>218</v>
      </c>
      <c r="AU188" s="260" t="s">
        <v>84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233</v>
      </c>
      <c r="BM188" s="260" t="s">
        <v>292</v>
      </c>
    </row>
    <row r="189" s="2" customFormat="1" ht="24.15" customHeight="1">
      <c r="A189" s="37"/>
      <c r="B189" s="38"/>
      <c r="C189" s="248" t="s">
        <v>251</v>
      </c>
      <c r="D189" s="248" t="s">
        <v>193</v>
      </c>
      <c r="E189" s="249" t="s">
        <v>307</v>
      </c>
      <c r="F189" s="250" t="s">
        <v>308</v>
      </c>
      <c r="G189" s="251" t="s">
        <v>309</v>
      </c>
      <c r="H189" s="272"/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233</v>
      </c>
      <c r="AT189" s="260" t="s">
        <v>193</v>
      </c>
      <c r="AU189" s="260" t="s">
        <v>84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233</v>
      </c>
      <c r="BM189" s="260" t="s">
        <v>295</v>
      </c>
    </row>
    <row r="190" s="2" customFormat="1" ht="24.15" customHeight="1">
      <c r="A190" s="37"/>
      <c r="B190" s="38"/>
      <c r="C190" s="248" t="s">
        <v>296</v>
      </c>
      <c r="D190" s="248" t="s">
        <v>193</v>
      </c>
      <c r="E190" s="249" t="s">
        <v>312</v>
      </c>
      <c r="F190" s="250" t="s">
        <v>313</v>
      </c>
      <c r="G190" s="251" t="s">
        <v>309</v>
      </c>
      <c r="H190" s="272"/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233</v>
      </c>
      <c r="AT190" s="260" t="s">
        <v>193</v>
      </c>
      <c r="AU190" s="260" t="s">
        <v>84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233</v>
      </c>
      <c r="BM190" s="260" t="s">
        <v>299</v>
      </c>
    </row>
    <row r="191" s="12" customFormat="1" ht="22.8" customHeight="1">
      <c r="A191" s="12"/>
      <c r="B191" s="232"/>
      <c r="C191" s="233"/>
      <c r="D191" s="234" t="s">
        <v>74</v>
      </c>
      <c r="E191" s="246" t="s">
        <v>315</v>
      </c>
      <c r="F191" s="246" t="s">
        <v>316</v>
      </c>
      <c r="G191" s="233"/>
      <c r="H191" s="233"/>
      <c r="I191" s="236"/>
      <c r="J191" s="247">
        <f>BK191</f>
        <v>0</v>
      </c>
      <c r="K191" s="233"/>
      <c r="L191" s="238"/>
      <c r="M191" s="239"/>
      <c r="N191" s="240"/>
      <c r="O191" s="240"/>
      <c r="P191" s="241">
        <f>SUM(P192:P196)</f>
        <v>0</v>
      </c>
      <c r="Q191" s="240"/>
      <c r="R191" s="241">
        <f>SUM(R192:R196)</f>
        <v>0</v>
      </c>
      <c r="S191" s="240"/>
      <c r="T191" s="242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3" t="s">
        <v>84</v>
      </c>
      <c r="AT191" s="244" t="s">
        <v>74</v>
      </c>
      <c r="AU191" s="244" t="s">
        <v>82</v>
      </c>
      <c r="AY191" s="243" t="s">
        <v>190</v>
      </c>
      <c r="BK191" s="245">
        <f>SUM(BK192:BK196)</f>
        <v>0</v>
      </c>
    </row>
    <row r="192" s="2" customFormat="1" ht="24.15" customHeight="1">
      <c r="A192" s="37"/>
      <c r="B192" s="38"/>
      <c r="C192" s="248" t="s">
        <v>256</v>
      </c>
      <c r="D192" s="248" t="s">
        <v>193</v>
      </c>
      <c r="E192" s="249" t="s">
        <v>1503</v>
      </c>
      <c r="F192" s="250" t="s">
        <v>1504</v>
      </c>
      <c r="G192" s="251" t="s">
        <v>267</v>
      </c>
      <c r="H192" s="252">
        <v>8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233</v>
      </c>
      <c r="AT192" s="260" t="s">
        <v>193</v>
      </c>
      <c r="AU192" s="260" t="s">
        <v>84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233</v>
      </c>
      <c r="BM192" s="260" t="s">
        <v>302</v>
      </c>
    </row>
    <row r="193" s="2" customFormat="1" ht="16.5" customHeight="1">
      <c r="A193" s="37"/>
      <c r="B193" s="38"/>
      <c r="C193" s="248" t="s">
        <v>303</v>
      </c>
      <c r="D193" s="248" t="s">
        <v>193</v>
      </c>
      <c r="E193" s="249" t="s">
        <v>1505</v>
      </c>
      <c r="F193" s="250" t="s">
        <v>1506</v>
      </c>
      <c r="G193" s="251" t="s">
        <v>196</v>
      </c>
      <c r="H193" s="252">
        <v>2</v>
      </c>
      <c r="I193" s="253"/>
      <c r="J193" s="254">
        <f>ROUND(I193*H193,2)</f>
        <v>0</v>
      </c>
      <c r="K193" s="255"/>
      <c r="L193" s="40"/>
      <c r="M193" s="256" t="s">
        <v>1</v>
      </c>
      <c r="N193" s="257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233</v>
      </c>
      <c r="AT193" s="260" t="s">
        <v>193</v>
      </c>
      <c r="AU193" s="260" t="s">
        <v>84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233</v>
      </c>
      <c r="BM193" s="260" t="s">
        <v>306</v>
      </c>
    </row>
    <row r="194" s="2" customFormat="1" ht="21.75" customHeight="1">
      <c r="A194" s="37"/>
      <c r="B194" s="38"/>
      <c r="C194" s="248" t="s">
        <v>260</v>
      </c>
      <c r="D194" s="248" t="s">
        <v>193</v>
      </c>
      <c r="E194" s="249" t="s">
        <v>324</v>
      </c>
      <c r="F194" s="250" t="s">
        <v>325</v>
      </c>
      <c r="G194" s="251" t="s">
        <v>267</v>
      </c>
      <c r="H194" s="252">
        <v>8</v>
      </c>
      <c r="I194" s="253"/>
      <c r="J194" s="254">
        <f>ROUND(I194*H194,2)</f>
        <v>0</v>
      </c>
      <c r="K194" s="255"/>
      <c r="L194" s="40"/>
      <c r="M194" s="256" t="s">
        <v>1</v>
      </c>
      <c r="N194" s="257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233</v>
      </c>
      <c r="AT194" s="260" t="s">
        <v>193</v>
      </c>
      <c r="AU194" s="260" t="s">
        <v>84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233</v>
      </c>
      <c r="BM194" s="260" t="s">
        <v>310</v>
      </c>
    </row>
    <row r="195" s="2" customFormat="1" ht="24.15" customHeight="1">
      <c r="A195" s="37"/>
      <c r="B195" s="38"/>
      <c r="C195" s="248" t="s">
        <v>311</v>
      </c>
      <c r="D195" s="248" t="s">
        <v>193</v>
      </c>
      <c r="E195" s="249" t="s">
        <v>328</v>
      </c>
      <c r="F195" s="250" t="s">
        <v>329</v>
      </c>
      <c r="G195" s="251" t="s">
        <v>309</v>
      </c>
      <c r="H195" s="272"/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233</v>
      </c>
      <c r="AT195" s="260" t="s">
        <v>193</v>
      </c>
      <c r="AU195" s="260" t="s">
        <v>84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233</v>
      </c>
      <c r="BM195" s="260" t="s">
        <v>314</v>
      </c>
    </row>
    <row r="196" s="2" customFormat="1" ht="24.15" customHeight="1">
      <c r="A196" s="37"/>
      <c r="B196" s="38"/>
      <c r="C196" s="248" t="s">
        <v>268</v>
      </c>
      <c r="D196" s="248" t="s">
        <v>193</v>
      </c>
      <c r="E196" s="249" t="s">
        <v>331</v>
      </c>
      <c r="F196" s="250" t="s">
        <v>332</v>
      </c>
      <c r="G196" s="251" t="s">
        <v>309</v>
      </c>
      <c r="H196" s="272"/>
      <c r="I196" s="253"/>
      <c r="J196" s="254">
        <f>ROUND(I196*H196,2)</f>
        <v>0</v>
      </c>
      <c r="K196" s="255"/>
      <c r="L196" s="40"/>
      <c r="M196" s="256" t="s">
        <v>1</v>
      </c>
      <c r="N196" s="257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233</v>
      </c>
      <c r="AT196" s="260" t="s">
        <v>193</v>
      </c>
      <c r="AU196" s="260" t="s">
        <v>84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233</v>
      </c>
      <c r="BM196" s="260" t="s">
        <v>319</v>
      </c>
    </row>
    <row r="197" s="12" customFormat="1" ht="22.8" customHeight="1">
      <c r="A197" s="12"/>
      <c r="B197" s="232"/>
      <c r="C197" s="233"/>
      <c r="D197" s="234" t="s">
        <v>74</v>
      </c>
      <c r="E197" s="246" t="s">
        <v>334</v>
      </c>
      <c r="F197" s="246" t="s">
        <v>335</v>
      </c>
      <c r="G197" s="233"/>
      <c r="H197" s="233"/>
      <c r="I197" s="236"/>
      <c r="J197" s="247">
        <f>BK197</f>
        <v>0</v>
      </c>
      <c r="K197" s="233"/>
      <c r="L197" s="238"/>
      <c r="M197" s="239"/>
      <c r="N197" s="240"/>
      <c r="O197" s="240"/>
      <c r="P197" s="241">
        <f>SUM(P198:P214)</f>
        <v>0</v>
      </c>
      <c r="Q197" s="240"/>
      <c r="R197" s="241">
        <f>SUM(R198:R214)</f>
        <v>0</v>
      </c>
      <c r="S197" s="240"/>
      <c r="T197" s="242">
        <f>SUM(T198:T214)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3" t="s">
        <v>84</v>
      </c>
      <c r="AT197" s="244" t="s">
        <v>74</v>
      </c>
      <c r="AU197" s="244" t="s">
        <v>82</v>
      </c>
      <c r="AY197" s="243" t="s">
        <v>190</v>
      </c>
      <c r="BK197" s="245">
        <f>SUM(BK198:BK214)</f>
        <v>0</v>
      </c>
    </row>
    <row r="198" s="2" customFormat="1" ht="24.15" customHeight="1">
      <c r="A198" s="37"/>
      <c r="B198" s="38"/>
      <c r="C198" s="248" t="s">
        <v>320</v>
      </c>
      <c r="D198" s="248" t="s">
        <v>193</v>
      </c>
      <c r="E198" s="249" t="s">
        <v>1894</v>
      </c>
      <c r="F198" s="250" t="s">
        <v>1895</v>
      </c>
      <c r="G198" s="251" t="s">
        <v>196</v>
      </c>
      <c r="H198" s="252">
        <v>2</v>
      </c>
      <c r="I198" s="253"/>
      <c r="J198" s="254">
        <f>ROUND(I198*H198,2)</f>
        <v>0</v>
      </c>
      <c r="K198" s="255"/>
      <c r="L198" s="40"/>
      <c r="M198" s="256" t="s">
        <v>1</v>
      </c>
      <c r="N198" s="257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233</v>
      </c>
      <c r="AT198" s="260" t="s">
        <v>193</v>
      </c>
      <c r="AU198" s="260" t="s">
        <v>84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233</v>
      </c>
      <c r="BM198" s="260" t="s">
        <v>323</v>
      </c>
    </row>
    <row r="199" s="2" customFormat="1" ht="21.75" customHeight="1">
      <c r="A199" s="37"/>
      <c r="B199" s="38"/>
      <c r="C199" s="248" t="s">
        <v>272</v>
      </c>
      <c r="D199" s="248" t="s">
        <v>193</v>
      </c>
      <c r="E199" s="249" t="s">
        <v>337</v>
      </c>
      <c r="F199" s="250" t="s">
        <v>338</v>
      </c>
      <c r="G199" s="251" t="s">
        <v>196</v>
      </c>
      <c r="H199" s="252">
        <v>5</v>
      </c>
      <c r="I199" s="253"/>
      <c r="J199" s="254">
        <f>ROUND(I199*H199,2)</f>
        <v>0</v>
      </c>
      <c r="K199" s="255"/>
      <c r="L199" s="40"/>
      <c r="M199" s="256" t="s">
        <v>1</v>
      </c>
      <c r="N199" s="257" t="s">
        <v>40</v>
      </c>
      <c r="O199" s="90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233</v>
      </c>
      <c r="AT199" s="260" t="s">
        <v>193</v>
      </c>
      <c r="AU199" s="260" t="s">
        <v>84</v>
      </c>
      <c r="AY199" s="14" t="s">
        <v>190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4" t="s">
        <v>82</v>
      </c>
      <c r="BK199" s="150">
        <f>ROUND(I199*H199,2)</f>
        <v>0</v>
      </c>
      <c r="BL199" s="14" t="s">
        <v>233</v>
      </c>
      <c r="BM199" s="260" t="s">
        <v>326</v>
      </c>
    </row>
    <row r="200" s="2" customFormat="1" ht="16.5" customHeight="1">
      <c r="A200" s="37"/>
      <c r="B200" s="38"/>
      <c r="C200" s="248" t="s">
        <v>327</v>
      </c>
      <c r="D200" s="248" t="s">
        <v>193</v>
      </c>
      <c r="E200" s="249" t="s">
        <v>344</v>
      </c>
      <c r="F200" s="250" t="s">
        <v>345</v>
      </c>
      <c r="G200" s="251" t="s">
        <v>267</v>
      </c>
      <c r="H200" s="252">
        <v>4</v>
      </c>
      <c r="I200" s="253"/>
      <c r="J200" s="254">
        <f>ROUND(I200*H200,2)</f>
        <v>0</v>
      </c>
      <c r="K200" s="255"/>
      <c r="L200" s="40"/>
      <c r="M200" s="256" t="s">
        <v>1</v>
      </c>
      <c r="N200" s="257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233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233</v>
      </c>
      <c r="BM200" s="260" t="s">
        <v>330</v>
      </c>
    </row>
    <row r="201" s="2" customFormat="1" ht="24.15" customHeight="1">
      <c r="A201" s="37"/>
      <c r="B201" s="38"/>
      <c r="C201" s="248" t="s">
        <v>275</v>
      </c>
      <c r="D201" s="248" t="s">
        <v>193</v>
      </c>
      <c r="E201" s="249" t="s">
        <v>1509</v>
      </c>
      <c r="F201" s="250" t="s">
        <v>1510</v>
      </c>
      <c r="G201" s="251" t="s">
        <v>267</v>
      </c>
      <c r="H201" s="252">
        <v>4</v>
      </c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233</v>
      </c>
      <c r="AT201" s="260" t="s">
        <v>193</v>
      </c>
      <c r="AU201" s="260" t="s">
        <v>84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233</v>
      </c>
      <c r="BM201" s="260" t="s">
        <v>333</v>
      </c>
    </row>
    <row r="202" s="2" customFormat="1" ht="16.5" customHeight="1">
      <c r="A202" s="37"/>
      <c r="B202" s="38"/>
      <c r="C202" s="261" t="s">
        <v>336</v>
      </c>
      <c r="D202" s="261" t="s">
        <v>218</v>
      </c>
      <c r="E202" s="262" t="s">
        <v>358</v>
      </c>
      <c r="F202" s="263" t="s">
        <v>359</v>
      </c>
      <c r="G202" s="264" t="s">
        <v>360</v>
      </c>
      <c r="H202" s="265">
        <v>1</v>
      </c>
      <c r="I202" s="266"/>
      <c r="J202" s="267">
        <f>ROUND(I202*H202,2)</f>
        <v>0</v>
      </c>
      <c r="K202" s="268"/>
      <c r="L202" s="269"/>
      <c r="M202" s="270" t="s">
        <v>1</v>
      </c>
      <c r="N202" s="271" t="s">
        <v>40</v>
      </c>
      <c r="O202" s="90"/>
      <c r="P202" s="258">
        <f>O202*H202</f>
        <v>0</v>
      </c>
      <c r="Q202" s="258">
        <v>0</v>
      </c>
      <c r="R202" s="258">
        <f>Q202*H202</f>
        <v>0</v>
      </c>
      <c r="S202" s="258">
        <v>0</v>
      </c>
      <c r="T202" s="25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0" t="s">
        <v>268</v>
      </c>
      <c r="AT202" s="260" t="s">
        <v>218</v>
      </c>
      <c r="AU202" s="260" t="s">
        <v>84</v>
      </c>
      <c r="AY202" s="14" t="s">
        <v>190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4" t="s">
        <v>82</v>
      </c>
      <c r="BK202" s="150">
        <f>ROUND(I202*H202,2)</f>
        <v>0</v>
      </c>
      <c r="BL202" s="14" t="s">
        <v>233</v>
      </c>
      <c r="BM202" s="260" t="s">
        <v>339</v>
      </c>
    </row>
    <row r="203" s="2" customFormat="1" ht="24.15" customHeight="1">
      <c r="A203" s="37"/>
      <c r="B203" s="38"/>
      <c r="C203" s="248" t="s">
        <v>278</v>
      </c>
      <c r="D203" s="248" t="s">
        <v>193</v>
      </c>
      <c r="E203" s="249" t="s">
        <v>362</v>
      </c>
      <c r="F203" s="250" t="s">
        <v>363</v>
      </c>
      <c r="G203" s="251" t="s">
        <v>267</v>
      </c>
      <c r="H203" s="252">
        <v>4</v>
      </c>
      <c r="I203" s="253"/>
      <c r="J203" s="254">
        <f>ROUND(I203*H203,2)</f>
        <v>0</v>
      </c>
      <c r="K203" s="255"/>
      <c r="L203" s="40"/>
      <c r="M203" s="256" t="s">
        <v>1</v>
      </c>
      <c r="N203" s="257" t="s">
        <v>40</v>
      </c>
      <c r="O203" s="90"/>
      <c r="P203" s="258">
        <f>O203*H203</f>
        <v>0</v>
      </c>
      <c r="Q203" s="258">
        <v>0</v>
      </c>
      <c r="R203" s="258">
        <f>Q203*H203</f>
        <v>0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233</v>
      </c>
      <c r="AT203" s="260" t="s">
        <v>193</v>
      </c>
      <c r="AU203" s="260" t="s">
        <v>84</v>
      </c>
      <c r="AY203" s="14" t="s">
        <v>190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4" t="s">
        <v>82</v>
      </c>
      <c r="BK203" s="150">
        <f>ROUND(I203*H203,2)</f>
        <v>0</v>
      </c>
      <c r="BL203" s="14" t="s">
        <v>233</v>
      </c>
      <c r="BM203" s="260" t="s">
        <v>342</v>
      </c>
    </row>
    <row r="204" s="2" customFormat="1" ht="37.8" customHeight="1">
      <c r="A204" s="37"/>
      <c r="B204" s="38"/>
      <c r="C204" s="248" t="s">
        <v>343</v>
      </c>
      <c r="D204" s="248" t="s">
        <v>193</v>
      </c>
      <c r="E204" s="249" t="s">
        <v>369</v>
      </c>
      <c r="F204" s="250" t="s">
        <v>370</v>
      </c>
      <c r="G204" s="251" t="s">
        <v>267</v>
      </c>
      <c r="H204" s="252">
        <v>4</v>
      </c>
      <c r="I204" s="253"/>
      <c r="J204" s="254">
        <f>ROUND(I204*H204,2)</f>
        <v>0</v>
      </c>
      <c r="K204" s="255"/>
      <c r="L204" s="40"/>
      <c r="M204" s="256" t="s">
        <v>1</v>
      </c>
      <c r="N204" s="257" t="s">
        <v>40</v>
      </c>
      <c r="O204" s="90"/>
      <c r="P204" s="258">
        <f>O204*H204</f>
        <v>0</v>
      </c>
      <c r="Q204" s="258">
        <v>0</v>
      </c>
      <c r="R204" s="258">
        <f>Q204*H204</f>
        <v>0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233</v>
      </c>
      <c r="AT204" s="260" t="s">
        <v>193</v>
      </c>
      <c r="AU204" s="260" t="s">
        <v>84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233</v>
      </c>
      <c r="BM204" s="260" t="s">
        <v>346</v>
      </c>
    </row>
    <row r="205" s="2" customFormat="1" ht="24.15" customHeight="1">
      <c r="A205" s="37"/>
      <c r="B205" s="38"/>
      <c r="C205" s="248" t="s">
        <v>281</v>
      </c>
      <c r="D205" s="248" t="s">
        <v>193</v>
      </c>
      <c r="E205" s="249" t="s">
        <v>373</v>
      </c>
      <c r="F205" s="250" t="s">
        <v>374</v>
      </c>
      <c r="G205" s="251" t="s">
        <v>196</v>
      </c>
      <c r="H205" s="252">
        <v>2</v>
      </c>
      <c r="I205" s="253"/>
      <c r="J205" s="254">
        <f>ROUND(I205*H205,2)</f>
        <v>0</v>
      </c>
      <c r="K205" s="255"/>
      <c r="L205" s="40"/>
      <c r="M205" s="256" t="s">
        <v>1</v>
      </c>
      <c r="N205" s="257" t="s">
        <v>40</v>
      </c>
      <c r="O205" s="90"/>
      <c r="P205" s="258">
        <f>O205*H205</f>
        <v>0</v>
      </c>
      <c r="Q205" s="258">
        <v>0</v>
      </c>
      <c r="R205" s="258">
        <f>Q205*H205</f>
        <v>0</v>
      </c>
      <c r="S205" s="258">
        <v>0</v>
      </c>
      <c r="T205" s="25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0" t="s">
        <v>233</v>
      </c>
      <c r="AT205" s="260" t="s">
        <v>193</v>
      </c>
      <c r="AU205" s="260" t="s">
        <v>84</v>
      </c>
      <c r="AY205" s="14" t="s">
        <v>190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82</v>
      </c>
      <c r="BK205" s="150">
        <f>ROUND(I205*H205,2)</f>
        <v>0</v>
      </c>
      <c r="BL205" s="14" t="s">
        <v>233</v>
      </c>
      <c r="BM205" s="260" t="s">
        <v>349</v>
      </c>
    </row>
    <row r="206" s="2" customFormat="1" ht="24.15" customHeight="1">
      <c r="A206" s="37"/>
      <c r="B206" s="38"/>
      <c r="C206" s="248" t="s">
        <v>350</v>
      </c>
      <c r="D206" s="248" t="s">
        <v>193</v>
      </c>
      <c r="E206" s="249" t="s">
        <v>1896</v>
      </c>
      <c r="F206" s="250" t="s">
        <v>1897</v>
      </c>
      <c r="G206" s="251" t="s">
        <v>196</v>
      </c>
      <c r="H206" s="252">
        <v>1</v>
      </c>
      <c r="I206" s="253"/>
      <c r="J206" s="254">
        <f>ROUND(I206*H206,2)</f>
        <v>0</v>
      </c>
      <c r="K206" s="255"/>
      <c r="L206" s="40"/>
      <c r="M206" s="256" t="s">
        <v>1</v>
      </c>
      <c r="N206" s="257" t="s">
        <v>40</v>
      </c>
      <c r="O206" s="90"/>
      <c r="P206" s="258">
        <f>O206*H206</f>
        <v>0</v>
      </c>
      <c r="Q206" s="258">
        <v>0</v>
      </c>
      <c r="R206" s="258">
        <f>Q206*H206</f>
        <v>0</v>
      </c>
      <c r="S206" s="258">
        <v>0</v>
      </c>
      <c r="T206" s="25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0" t="s">
        <v>233</v>
      </c>
      <c r="AT206" s="260" t="s">
        <v>193</v>
      </c>
      <c r="AU206" s="260" t="s">
        <v>84</v>
      </c>
      <c r="AY206" s="14" t="s">
        <v>190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4" t="s">
        <v>82</v>
      </c>
      <c r="BK206" s="150">
        <f>ROUND(I206*H206,2)</f>
        <v>0</v>
      </c>
      <c r="BL206" s="14" t="s">
        <v>233</v>
      </c>
      <c r="BM206" s="260" t="s">
        <v>353</v>
      </c>
    </row>
    <row r="207" s="2" customFormat="1" ht="21.75" customHeight="1">
      <c r="A207" s="37"/>
      <c r="B207" s="38"/>
      <c r="C207" s="248" t="s">
        <v>285</v>
      </c>
      <c r="D207" s="248" t="s">
        <v>193</v>
      </c>
      <c r="E207" s="249" t="s">
        <v>1519</v>
      </c>
      <c r="F207" s="250" t="s">
        <v>1520</v>
      </c>
      <c r="G207" s="251" t="s">
        <v>196</v>
      </c>
      <c r="H207" s="252">
        <v>2</v>
      </c>
      <c r="I207" s="253"/>
      <c r="J207" s="254">
        <f>ROUND(I207*H207,2)</f>
        <v>0</v>
      </c>
      <c r="K207" s="255"/>
      <c r="L207" s="40"/>
      <c r="M207" s="256" t="s">
        <v>1</v>
      </c>
      <c r="N207" s="257" t="s">
        <v>40</v>
      </c>
      <c r="O207" s="90"/>
      <c r="P207" s="258">
        <f>O207*H207</f>
        <v>0</v>
      </c>
      <c r="Q207" s="258">
        <v>0</v>
      </c>
      <c r="R207" s="258">
        <f>Q207*H207</f>
        <v>0</v>
      </c>
      <c r="S207" s="258">
        <v>0</v>
      </c>
      <c r="T207" s="25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0" t="s">
        <v>233</v>
      </c>
      <c r="AT207" s="260" t="s">
        <v>193</v>
      </c>
      <c r="AU207" s="260" t="s">
        <v>84</v>
      </c>
      <c r="AY207" s="14" t="s">
        <v>190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4" t="s">
        <v>82</v>
      </c>
      <c r="BK207" s="150">
        <f>ROUND(I207*H207,2)</f>
        <v>0</v>
      </c>
      <c r="BL207" s="14" t="s">
        <v>233</v>
      </c>
      <c r="BM207" s="260" t="s">
        <v>356</v>
      </c>
    </row>
    <row r="208" s="2" customFormat="1" ht="21.75" customHeight="1">
      <c r="A208" s="37"/>
      <c r="B208" s="38"/>
      <c r="C208" s="248" t="s">
        <v>357</v>
      </c>
      <c r="D208" s="248" t="s">
        <v>193</v>
      </c>
      <c r="E208" s="249" t="s">
        <v>411</v>
      </c>
      <c r="F208" s="250" t="s">
        <v>412</v>
      </c>
      <c r="G208" s="251" t="s">
        <v>267</v>
      </c>
      <c r="H208" s="252">
        <v>4</v>
      </c>
      <c r="I208" s="253"/>
      <c r="J208" s="254">
        <f>ROUND(I208*H208,2)</f>
        <v>0</v>
      </c>
      <c r="K208" s="255"/>
      <c r="L208" s="40"/>
      <c r="M208" s="256" t="s">
        <v>1</v>
      </c>
      <c r="N208" s="257" t="s">
        <v>40</v>
      </c>
      <c r="O208" s="90"/>
      <c r="P208" s="258">
        <f>O208*H208</f>
        <v>0</v>
      </c>
      <c r="Q208" s="258">
        <v>0</v>
      </c>
      <c r="R208" s="258">
        <f>Q208*H208</f>
        <v>0</v>
      </c>
      <c r="S208" s="258">
        <v>0</v>
      </c>
      <c r="T208" s="25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0" t="s">
        <v>233</v>
      </c>
      <c r="AT208" s="260" t="s">
        <v>193</v>
      </c>
      <c r="AU208" s="260" t="s">
        <v>84</v>
      </c>
      <c r="AY208" s="14" t="s">
        <v>190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4" t="s">
        <v>82</v>
      </c>
      <c r="BK208" s="150">
        <f>ROUND(I208*H208,2)</f>
        <v>0</v>
      </c>
      <c r="BL208" s="14" t="s">
        <v>233</v>
      </c>
      <c r="BM208" s="260" t="s">
        <v>361</v>
      </c>
    </row>
    <row r="209" s="2" customFormat="1" ht="16.5" customHeight="1">
      <c r="A209" s="37"/>
      <c r="B209" s="38"/>
      <c r="C209" s="248" t="s">
        <v>288</v>
      </c>
      <c r="D209" s="248" t="s">
        <v>193</v>
      </c>
      <c r="E209" s="249" t="s">
        <v>415</v>
      </c>
      <c r="F209" s="250" t="s">
        <v>416</v>
      </c>
      <c r="G209" s="251" t="s">
        <v>267</v>
      </c>
      <c r="H209" s="252">
        <v>4</v>
      </c>
      <c r="I209" s="253"/>
      <c r="J209" s="254">
        <f>ROUND(I209*H209,2)</f>
        <v>0</v>
      </c>
      <c r="K209" s="255"/>
      <c r="L209" s="40"/>
      <c r="M209" s="256" t="s">
        <v>1</v>
      </c>
      <c r="N209" s="257" t="s">
        <v>40</v>
      </c>
      <c r="O209" s="90"/>
      <c r="P209" s="258">
        <f>O209*H209</f>
        <v>0</v>
      </c>
      <c r="Q209" s="258">
        <v>0</v>
      </c>
      <c r="R209" s="258">
        <f>Q209*H209</f>
        <v>0</v>
      </c>
      <c r="S209" s="258">
        <v>0</v>
      </c>
      <c r="T209" s="25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0" t="s">
        <v>233</v>
      </c>
      <c r="AT209" s="260" t="s">
        <v>193</v>
      </c>
      <c r="AU209" s="260" t="s">
        <v>84</v>
      </c>
      <c r="AY209" s="14" t="s">
        <v>190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82</v>
      </c>
      <c r="BK209" s="150">
        <f>ROUND(I209*H209,2)</f>
        <v>0</v>
      </c>
      <c r="BL209" s="14" t="s">
        <v>233</v>
      </c>
      <c r="BM209" s="260" t="s">
        <v>364</v>
      </c>
    </row>
    <row r="210" s="2" customFormat="1" ht="24.15" customHeight="1">
      <c r="A210" s="37"/>
      <c r="B210" s="38"/>
      <c r="C210" s="248" t="s">
        <v>365</v>
      </c>
      <c r="D210" s="248" t="s">
        <v>193</v>
      </c>
      <c r="E210" s="249" t="s">
        <v>418</v>
      </c>
      <c r="F210" s="250" t="s">
        <v>1537</v>
      </c>
      <c r="G210" s="251" t="s">
        <v>196</v>
      </c>
      <c r="H210" s="252">
        <v>1</v>
      </c>
      <c r="I210" s="253"/>
      <c r="J210" s="254">
        <f>ROUND(I210*H210,2)</f>
        <v>0</v>
      </c>
      <c r="K210" s="255"/>
      <c r="L210" s="40"/>
      <c r="M210" s="256" t="s">
        <v>1</v>
      </c>
      <c r="N210" s="257" t="s">
        <v>40</v>
      </c>
      <c r="O210" s="90"/>
      <c r="P210" s="258">
        <f>O210*H210</f>
        <v>0</v>
      </c>
      <c r="Q210" s="258">
        <v>0</v>
      </c>
      <c r="R210" s="258">
        <f>Q210*H210</f>
        <v>0</v>
      </c>
      <c r="S210" s="258">
        <v>0</v>
      </c>
      <c r="T210" s="25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0" t="s">
        <v>233</v>
      </c>
      <c r="AT210" s="260" t="s">
        <v>193</v>
      </c>
      <c r="AU210" s="260" t="s">
        <v>84</v>
      </c>
      <c r="AY210" s="14" t="s">
        <v>190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4" t="s">
        <v>82</v>
      </c>
      <c r="BK210" s="150">
        <f>ROUND(I210*H210,2)</f>
        <v>0</v>
      </c>
      <c r="BL210" s="14" t="s">
        <v>233</v>
      </c>
      <c r="BM210" s="260" t="s">
        <v>368</v>
      </c>
    </row>
    <row r="211" s="2" customFormat="1" ht="24.15" customHeight="1">
      <c r="A211" s="37"/>
      <c r="B211" s="38"/>
      <c r="C211" s="248" t="s">
        <v>292</v>
      </c>
      <c r="D211" s="248" t="s">
        <v>193</v>
      </c>
      <c r="E211" s="249" t="s">
        <v>422</v>
      </c>
      <c r="F211" s="250" t="s">
        <v>423</v>
      </c>
      <c r="G211" s="251" t="s">
        <v>196</v>
      </c>
      <c r="H211" s="252">
        <v>1</v>
      </c>
      <c r="I211" s="253"/>
      <c r="J211" s="254">
        <f>ROUND(I211*H211,2)</f>
        <v>0</v>
      </c>
      <c r="K211" s="255"/>
      <c r="L211" s="40"/>
      <c r="M211" s="256" t="s">
        <v>1</v>
      </c>
      <c r="N211" s="257" t="s">
        <v>40</v>
      </c>
      <c r="O211" s="90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0" t="s">
        <v>233</v>
      </c>
      <c r="AT211" s="260" t="s">
        <v>193</v>
      </c>
      <c r="AU211" s="260" t="s">
        <v>84</v>
      </c>
      <c r="AY211" s="14" t="s">
        <v>190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82</v>
      </c>
      <c r="BK211" s="150">
        <f>ROUND(I211*H211,2)</f>
        <v>0</v>
      </c>
      <c r="BL211" s="14" t="s">
        <v>233</v>
      </c>
      <c r="BM211" s="260" t="s">
        <v>371</v>
      </c>
    </row>
    <row r="212" s="2" customFormat="1" ht="16.5" customHeight="1">
      <c r="A212" s="37"/>
      <c r="B212" s="38"/>
      <c r="C212" s="248" t="s">
        <v>372</v>
      </c>
      <c r="D212" s="248" t="s">
        <v>193</v>
      </c>
      <c r="E212" s="249" t="s">
        <v>425</v>
      </c>
      <c r="F212" s="250" t="s">
        <v>426</v>
      </c>
      <c r="G212" s="251" t="s">
        <v>196</v>
      </c>
      <c r="H212" s="252">
        <v>1</v>
      </c>
      <c r="I212" s="253"/>
      <c r="J212" s="254">
        <f>ROUND(I212*H212,2)</f>
        <v>0</v>
      </c>
      <c r="K212" s="255"/>
      <c r="L212" s="40"/>
      <c r="M212" s="256" t="s">
        <v>1</v>
      </c>
      <c r="N212" s="257" t="s">
        <v>40</v>
      </c>
      <c r="O212" s="90"/>
      <c r="P212" s="258">
        <f>O212*H212</f>
        <v>0</v>
      </c>
      <c r="Q212" s="258">
        <v>0</v>
      </c>
      <c r="R212" s="258">
        <f>Q212*H212</f>
        <v>0</v>
      </c>
      <c r="S212" s="258">
        <v>0</v>
      </c>
      <c r="T212" s="25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0" t="s">
        <v>233</v>
      </c>
      <c r="AT212" s="260" t="s">
        <v>193</v>
      </c>
      <c r="AU212" s="260" t="s">
        <v>84</v>
      </c>
      <c r="AY212" s="14" t="s">
        <v>190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82</v>
      </c>
      <c r="BK212" s="150">
        <f>ROUND(I212*H212,2)</f>
        <v>0</v>
      </c>
      <c r="BL212" s="14" t="s">
        <v>233</v>
      </c>
      <c r="BM212" s="260" t="s">
        <v>375</v>
      </c>
    </row>
    <row r="213" s="2" customFormat="1" ht="24.15" customHeight="1">
      <c r="A213" s="37"/>
      <c r="B213" s="38"/>
      <c r="C213" s="248" t="s">
        <v>295</v>
      </c>
      <c r="D213" s="248" t="s">
        <v>193</v>
      </c>
      <c r="E213" s="249" t="s">
        <v>429</v>
      </c>
      <c r="F213" s="250" t="s">
        <v>430</v>
      </c>
      <c r="G213" s="251" t="s">
        <v>309</v>
      </c>
      <c r="H213" s="272"/>
      <c r="I213" s="253"/>
      <c r="J213" s="254">
        <f>ROUND(I213*H213,2)</f>
        <v>0</v>
      </c>
      <c r="K213" s="255"/>
      <c r="L213" s="40"/>
      <c r="M213" s="256" t="s">
        <v>1</v>
      </c>
      <c r="N213" s="257" t="s">
        <v>40</v>
      </c>
      <c r="O213" s="90"/>
      <c r="P213" s="258">
        <f>O213*H213</f>
        <v>0</v>
      </c>
      <c r="Q213" s="258">
        <v>0</v>
      </c>
      <c r="R213" s="258">
        <f>Q213*H213</f>
        <v>0</v>
      </c>
      <c r="S213" s="258">
        <v>0</v>
      </c>
      <c r="T213" s="25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0" t="s">
        <v>233</v>
      </c>
      <c r="AT213" s="260" t="s">
        <v>193</v>
      </c>
      <c r="AU213" s="260" t="s">
        <v>84</v>
      </c>
      <c r="AY213" s="14" t="s">
        <v>190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4" t="s">
        <v>82</v>
      </c>
      <c r="BK213" s="150">
        <f>ROUND(I213*H213,2)</f>
        <v>0</v>
      </c>
      <c r="BL213" s="14" t="s">
        <v>233</v>
      </c>
      <c r="BM213" s="260" t="s">
        <v>378</v>
      </c>
    </row>
    <row r="214" s="2" customFormat="1" ht="24.15" customHeight="1">
      <c r="A214" s="37"/>
      <c r="B214" s="38"/>
      <c r="C214" s="248" t="s">
        <v>379</v>
      </c>
      <c r="D214" s="248" t="s">
        <v>193</v>
      </c>
      <c r="E214" s="249" t="s">
        <v>432</v>
      </c>
      <c r="F214" s="250" t="s">
        <v>433</v>
      </c>
      <c r="G214" s="251" t="s">
        <v>309</v>
      </c>
      <c r="H214" s="272"/>
      <c r="I214" s="253"/>
      <c r="J214" s="254">
        <f>ROUND(I214*H214,2)</f>
        <v>0</v>
      </c>
      <c r="K214" s="255"/>
      <c r="L214" s="40"/>
      <c r="M214" s="256" t="s">
        <v>1</v>
      </c>
      <c r="N214" s="257" t="s">
        <v>40</v>
      </c>
      <c r="O214" s="90"/>
      <c r="P214" s="258">
        <f>O214*H214</f>
        <v>0</v>
      </c>
      <c r="Q214" s="258">
        <v>0</v>
      </c>
      <c r="R214" s="258">
        <f>Q214*H214</f>
        <v>0</v>
      </c>
      <c r="S214" s="258">
        <v>0</v>
      </c>
      <c r="T214" s="25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0" t="s">
        <v>233</v>
      </c>
      <c r="AT214" s="260" t="s">
        <v>193</v>
      </c>
      <c r="AU214" s="260" t="s">
        <v>84</v>
      </c>
      <c r="AY214" s="14" t="s">
        <v>190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82</v>
      </c>
      <c r="BK214" s="150">
        <f>ROUND(I214*H214,2)</f>
        <v>0</v>
      </c>
      <c r="BL214" s="14" t="s">
        <v>233</v>
      </c>
      <c r="BM214" s="260" t="s">
        <v>382</v>
      </c>
    </row>
    <row r="215" s="12" customFormat="1" ht="22.8" customHeight="1">
      <c r="A215" s="12"/>
      <c r="B215" s="232"/>
      <c r="C215" s="233"/>
      <c r="D215" s="234" t="s">
        <v>74</v>
      </c>
      <c r="E215" s="246" t="s">
        <v>435</v>
      </c>
      <c r="F215" s="246" t="s">
        <v>436</v>
      </c>
      <c r="G215" s="233"/>
      <c r="H215" s="233"/>
      <c r="I215" s="236"/>
      <c r="J215" s="247">
        <f>BK215</f>
        <v>0</v>
      </c>
      <c r="K215" s="233"/>
      <c r="L215" s="238"/>
      <c r="M215" s="239"/>
      <c r="N215" s="240"/>
      <c r="O215" s="240"/>
      <c r="P215" s="241">
        <f>SUM(P216:P234)</f>
        <v>0</v>
      </c>
      <c r="Q215" s="240"/>
      <c r="R215" s="241">
        <f>SUM(R216:R234)</f>
        <v>0</v>
      </c>
      <c r="S215" s="240"/>
      <c r="T215" s="242">
        <f>SUM(T216:T234)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3" t="s">
        <v>84</v>
      </c>
      <c r="AT215" s="244" t="s">
        <v>74</v>
      </c>
      <c r="AU215" s="244" t="s">
        <v>82</v>
      </c>
      <c r="AY215" s="243" t="s">
        <v>190</v>
      </c>
      <c r="BK215" s="245">
        <f>SUM(BK216:BK234)</f>
        <v>0</v>
      </c>
    </row>
    <row r="216" s="2" customFormat="1" ht="24.15" customHeight="1">
      <c r="A216" s="37"/>
      <c r="B216" s="38"/>
      <c r="C216" s="248" t="s">
        <v>299</v>
      </c>
      <c r="D216" s="248" t="s">
        <v>193</v>
      </c>
      <c r="E216" s="249" t="s">
        <v>474</v>
      </c>
      <c r="F216" s="250" t="s">
        <v>475</v>
      </c>
      <c r="G216" s="251" t="s">
        <v>196</v>
      </c>
      <c r="H216" s="252">
        <v>3</v>
      </c>
      <c r="I216" s="253"/>
      <c r="J216" s="254">
        <f>ROUND(I216*H216,2)</f>
        <v>0</v>
      </c>
      <c r="K216" s="255"/>
      <c r="L216" s="40"/>
      <c r="M216" s="256" t="s">
        <v>1</v>
      </c>
      <c r="N216" s="257" t="s">
        <v>40</v>
      </c>
      <c r="O216" s="90"/>
      <c r="P216" s="258">
        <f>O216*H216</f>
        <v>0</v>
      </c>
      <c r="Q216" s="258">
        <v>0</v>
      </c>
      <c r="R216" s="258">
        <f>Q216*H216</f>
        <v>0</v>
      </c>
      <c r="S216" s="258">
        <v>0</v>
      </c>
      <c r="T216" s="25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0" t="s">
        <v>233</v>
      </c>
      <c r="AT216" s="260" t="s">
        <v>193</v>
      </c>
      <c r="AU216" s="260" t="s">
        <v>84</v>
      </c>
      <c r="AY216" s="14" t="s">
        <v>190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4" t="s">
        <v>82</v>
      </c>
      <c r="BK216" s="150">
        <f>ROUND(I216*H216,2)</f>
        <v>0</v>
      </c>
      <c r="BL216" s="14" t="s">
        <v>233</v>
      </c>
      <c r="BM216" s="260" t="s">
        <v>385</v>
      </c>
    </row>
    <row r="217" s="2" customFormat="1" ht="24.15" customHeight="1">
      <c r="A217" s="37"/>
      <c r="B217" s="38"/>
      <c r="C217" s="248" t="s">
        <v>386</v>
      </c>
      <c r="D217" s="248" t="s">
        <v>193</v>
      </c>
      <c r="E217" s="249" t="s">
        <v>1100</v>
      </c>
      <c r="F217" s="250" t="s">
        <v>1101</v>
      </c>
      <c r="G217" s="251" t="s">
        <v>196</v>
      </c>
      <c r="H217" s="252">
        <v>5</v>
      </c>
      <c r="I217" s="253"/>
      <c r="J217" s="254">
        <f>ROUND(I217*H217,2)</f>
        <v>0</v>
      </c>
      <c r="K217" s="255"/>
      <c r="L217" s="40"/>
      <c r="M217" s="256" t="s">
        <v>1</v>
      </c>
      <c r="N217" s="257" t="s">
        <v>40</v>
      </c>
      <c r="O217" s="90"/>
      <c r="P217" s="258">
        <f>O217*H217</f>
        <v>0</v>
      </c>
      <c r="Q217" s="258">
        <v>0</v>
      </c>
      <c r="R217" s="258">
        <f>Q217*H217</f>
        <v>0</v>
      </c>
      <c r="S217" s="258">
        <v>0</v>
      </c>
      <c r="T217" s="25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0" t="s">
        <v>233</v>
      </c>
      <c r="AT217" s="260" t="s">
        <v>193</v>
      </c>
      <c r="AU217" s="260" t="s">
        <v>84</v>
      </c>
      <c r="AY217" s="14" t="s">
        <v>190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4" t="s">
        <v>82</v>
      </c>
      <c r="BK217" s="150">
        <f>ROUND(I217*H217,2)</f>
        <v>0</v>
      </c>
      <c r="BL217" s="14" t="s">
        <v>233</v>
      </c>
      <c r="BM217" s="260" t="s">
        <v>389</v>
      </c>
    </row>
    <row r="218" s="2" customFormat="1" ht="24.15" customHeight="1">
      <c r="A218" s="37"/>
      <c r="B218" s="38"/>
      <c r="C218" s="248" t="s">
        <v>302</v>
      </c>
      <c r="D218" s="248" t="s">
        <v>193</v>
      </c>
      <c r="E218" s="249" t="s">
        <v>488</v>
      </c>
      <c r="F218" s="250" t="s">
        <v>489</v>
      </c>
      <c r="G218" s="251" t="s">
        <v>267</v>
      </c>
      <c r="H218" s="252">
        <v>2</v>
      </c>
      <c r="I218" s="253"/>
      <c r="J218" s="254">
        <f>ROUND(I218*H218,2)</f>
        <v>0</v>
      </c>
      <c r="K218" s="255"/>
      <c r="L218" s="40"/>
      <c r="M218" s="256" t="s">
        <v>1</v>
      </c>
      <c r="N218" s="257" t="s">
        <v>40</v>
      </c>
      <c r="O218" s="90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0" t="s">
        <v>233</v>
      </c>
      <c r="AT218" s="260" t="s">
        <v>193</v>
      </c>
      <c r="AU218" s="260" t="s">
        <v>84</v>
      </c>
      <c r="AY218" s="14" t="s">
        <v>190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4" t="s">
        <v>82</v>
      </c>
      <c r="BK218" s="150">
        <f>ROUND(I218*H218,2)</f>
        <v>0</v>
      </c>
      <c r="BL218" s="14" t="s">
        <v>233</v>
      </c>
      <c r="BM218" s="260" t="s">
        <v>392</v>
      </c>
    </row>
    <row r="219" s="2" customFormat="1" ht="24.15" customHeight="1">
      <c r="A219" s="37"/>
      <c r="B219" s="38"/>
      <c r="C219" s="248" t="s">
        <v>393</v>
      </c>
      <c r="D219" s="248" t="s">
        <v>193</v>
      </c>
      <c r="E219" s="249" t="s">
        <v>1898</v>
      </c>
      <c r="F219" s="250" t="s">
        <v>1899</v>
      </c>
      <c r="G219" s="251" t="s">
        <v>267</v>
      </c>
      <c r="H219" s="252">
        <v>2</v>
      </c>
      <c r="I219" s="253"/>
      <c r="J219" s="254">
        <f>ROUND(I219*H219,2)</f>
        <v>0</v>
      </c>
      <c r="K219" s="255"/>
      <c r="L219" s="40"/>
      <c r="M219" s="256" t="s">
        <v>1</v>
      </c>
      <c r="N219" s="257" t="s">
        <v>40</v>
      </c>
      <c r="O219" s="90"/>
      <c r="P219" s="258">
        <f>O219*H219</f>
        <v>0</v>
      </c>
      <c r="Q219" s="258">
        <v>0</v>
      </c>
      <c r="R219" s="258">
        <f>Q219*H219</f>
        <v>0</v>
      </c>
      <c r="S219" s="258">
        <v>0</v>
      </c>
      <c r="T219" s="25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0" t="s">
        <v>233</v>
      </c>
      <c r="AT219" s="260" t="s">
        <v>193</v>
      </c>
      <c r="AU219" s="260" t="s">
        <v>84</v>
      </c>
      <c r="AY219" s="14" t="s">
        <v>190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4" t="s">
        <v>82</v>
      </c>
      <c r="BK219" s="150">
        <f>ROUND(I219*H219,2)</f>
        <v>0</v>
      </c>
      <c r="BL219" s="14" t="s">
        <v>233</v>
      </c>
      <c r="BM219" s="260" t="s">
        <v>396</v>
      </c>
    </row>
    <row r="220" s="2" customFormat="1" ht="21.75" customHeight="1">
      <c r="A220" s="37"/>
      <c r="B220" s="38"/>
      <c r="C220" s="261" t="s">
        <v>306</v>
      </c>
      <c r="D220" s="261" t="s">
        <v>218</v>
      </c>
      <c r="E220" s="262" t="s">
        <v>445</v>
      </c>
      <c r="F220" s="263" t="s">
        <v>446</v>
      </c>
      <c r="G220" s="264" t="s">
        <v>196</v>
      </c>
      <c r="H220" s="265">
        <v>3</v>
      </c>
      <c r="I220" s="266"/>
      <c r="J220" s="267">
        <f>ROUND(I220*H220,2)</f>
        <v>0</v>
      </c>
      <c r="K220" s="268"/>
      <c r="L220" s="269"/>
      <c r="M220" s="270" t="s">
        <v>1</v>
      </c>
      <c r="N220" s="271" t="s">
        <v>40</v>
      </c>
      <c r="O220" s="90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0" t="s">
        <v>268</v>
      </c>
      <c r="AT220" s="260" t="s">
        <v>218</v>
      </c>
      <c r="AU220" s="260" t="s">
        <v>84</v>
      </c>
      <c r="AY220" s="14" t="s">
        <v>190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4" t="s">
        <v>82</v>
      </c>
      <c r="BK220" s="150">
        <f>ROUND(I220*H220,2)</f>
        <v>0</v>
      </c>
      <c r="BL220" s="14" t="s">
        <v>233</v>
      </c>
      <c r="BM220" s="260" t="s">
        <v>399</v>
      </c>
    </row>
    <row r="221" s="2" customFormat="1" ht="24.15" customHeight="1">
      <c r="A221" s="37"/>
      <c r="B221" s="38"/>
      <c r="C221" s="261" t="s">
        <v>400</v>
      </c>
      <c r="D221" s="261" t="s">
        <v>218</v>
      </c>
      <c r="E221" s="262" t="s">
        <v>1117</v>
      </c>
      <c r="F221" s="263" t="s">
        <v>1118</v>
      </c>
      <c r="G221" s="264" t="s">
        <v>196</v>
      </c>
      <c r="H221" s="265">
        <v>3</v>
      </c>
      <c r="I221" s="266"/>
      <c r="J221" s="267">
        <f>ROUND(I221*H221,2)</f>
        <v>0</v>
      </c>
      <c r="K221" s="268"/>
      <c r="L221" s="269"/>
      <c r="M221" s="270" t="s">
        <v>1</v>
      </c>
      <c r="N221" s="271" t="s">
        <v>40</v>
      </c>
      <c r="O221" s="90"/>
      <c r="P221" s="258">
        <f>O221*H221</f>
        <v>0</v>
      </c>
      <c r="Q221" s="258">
        <v>0</v>
      </c>
      <c r="R221" s="258">
        <f>Q221*H221</f>
        <v>0</v>
      </c>
      <c r="S221" s="258">
        <v>0</v>
      </c>
      <c r="T221" s="25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0" t="s">
        <v>268</v>
      </c>
      <c r="AT221" s="260" t="s">
        <v>218</v>
      </c>
      <c r="AU221" s="260" t="s">
        <v>84</v>
      </c>
      <c r="AY221" s="14" t="s">
        <v>190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4" t="s">
        <v>82</v>
      </c>
      <c r="BK221" s="150">
        <f>ROUND(I221*H221,2)</f>
        <v>0</v>
      </c>
      <c r="BL221" s="14" t="s">
        <v>233</v>
      </c>
      <c r="BM221" s="260" t="s">
        <v>403</v>
      </c>
    </row>
    <row r="222" s="2" customFormat="1" ht="16.5" customHeight="1">
      <c r="A222" s="37"/>
      <c r="B222" s="38"/>
      <c r="C222" s="261" t="s">
        <v>310</v>
      </c>
      <c r="D222" s="261" t="s">
        <v>218</v>
      </c>
      <c r="E222" s="262" t="s">
        <v>1900</v>
      </c>
      <c r="F222" s="263" t="s">
        <v>1720</v>
      </c>
      <c r="G222" s="264" t="s">
        <v>196</v>
      </c>
      <c r="H222" s="265">
        <v>1</v>
      </c>
      <c r="I222" s="266"/>
      <c r="J222" s="267">
        <f>ROUND(I222*H222,2)</f>
        <v>0</v>
      </c>
      <c r="K222" s="268"/>
      <c r="L222" s="269"/>
      <c r="M222" s="270" t="s">
        <v>1</v>
      </c>
      <c r="N222" s="271" t="s">
        <v>40</v>
      </c>
      <c r="O222" s="90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0" t="s">
        <v>268</v>
      </c>
      <c r="AT222" s="260" t="s">
        <v>218</v>
      </c>
      <c r="AU222" s="260" t="s">
        <v>84</v>
      </c>
      <c r="AY222" s="14" t="s">
        <v>190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4" t="s">
        <v>82</v>
      </c>
      <c r="BK222" s="150">
        <f>ROUND(I222*H222,2)</f>
        <v>0</v>
      </c>
      <c r="BL222" s="14" t="s">
        <v>233</v>
      </c>
      <c r="BM222" s="260" t="s">
        <v>406</v>
      </c>
    </row>
    <row r="223" s="2" customFormat="1" ht="21.75" customHeight="1">
      <c r="A223" s="37"/>
      <c r="B223" s="38"/>
      <c r="C223" s="248" t="s">
        <v>407</v>
      </c>
      <c r="D223" s="248" t="s">
        <v>193</v>
      </c>
      <c r="E223" s="249" t="s">
        <v>1901</v>
      </c>
      <c r="F223" s="250" t="s">
        <v>1902</v>
      </c>
      <c r="G223" s="251" t="s">
        <v>196</v>
      </c>
      <c r="H223" s="252">
        <v>1</v>
      </c>
      <c r="I223" s="253"/>
      <c r="J223" s="254">
        <f>ROUND(I223*H223,2)</f>
        <v>0</v>
      </c>
      <c r="K223" s="255"/>
      <c r="L223" s="40"/>
      <c r="M223" s="256" t="s">
        <v>1</v>
      </c>
      <c r="N223" s="257" t="s">
        <v>40</v>
      </c>
      <c r="O223" s="90"/>
      <c r="P223" s="258">
        <f>O223*H223</f>
        <v>0</v>
      </c>
      <c r="Q223" s="258">
        <v>0</v>
      </c>
      <c r="R223" s="258">
        <f>Q223*H223</f>
        <v>0</v>
      </c>
      <c r="S223" s="258">
        <v>0</v>
      </c>
      <c r="T223" s="25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0" t="s">
        <v>233</v>
      </c>
      <c r="AT223" s="260" t="s">
        <v>193</v>
      </c>
      <c r="AU223" s="260" t="s">
        <v>84</v>
      </c>
      <c r="AY223" s="14" t="s">
        <v>190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4" t="s">
        <v>82</v>
      </c>
      <c r="BK223" s="150">
        <f>ROUND(I223*H223,2)</f>
        <v>0</v>
      </c>
      <c r="BL223" s="14" t="s">
        <v>233</v>
      </c>
      <c r="BM223" s="260" t="s">
        <v>410</v>
      </c>
    </row>
    <row r="224" s="2" customFormat="1" ht="21.75" customHeight="1">
      <c r="A224" s="37"/>
      <c r="B224" s="38"/>
      <c r="C224" s="248" t="s">
        <v>314</v>
      </c>
      <c r="D224" s="248" t="s">
        <v>193</v>
      </c>
      <c r="E224" s="249" t="s">
        <v>455</v>
      </c>
      <c r="F224" s="250" t="s">
        <v>456</v>
      </c>
      <c r="G224" s="251" t="s">
        <v>267</v>
      </c>
      <c r="H224" s="252">
        <v>2</v>
      </c>
      <c r="I224" s="253"/>
      <c r="J224" s="254">
        <f>ROUND(I224*H224,2)</f>
        <v>0</v>
      </c>
      <c r="K224" s="255"/>
      <c r="L224" s="40"/>
      <c r="M224" s="256" t="s">
        <v>1</v>
      </c>
      <c r="N224" s="257" t="s">
        <v>40</v>
      </c>
      <c r="O224" s="90"/>
      <c r="P224" s="258">
        <f>O224*H224</f>
        <v>0</v>
      </c>
      <c r="Q224" s="258">
        <v>0</v>
      </c>
      <c r="R224" s="258">
        <f>Q224*H224</f>
        <v>0</v>
      </c>
      <c r="S224" s="258">
        <v>0</v>
      </c>
      <c r="T224" s="25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0" t="s">
        <v>233</v>
      </c>
      <c r="AT224" s="260" t="s">
        <v>193</v>
      </c>
      <c r="AU224" s="260" t="s">
        <v>84</v>
      </c>
      <c r="AY224" s="14" t="s">
        <v>190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4" t="s">
        <v>82</v>
      </c>
      <c r="BK224" s="150">
        <f>ROUND(I224*H224,2)</f>
        <v>0</v>
      </c>
      <c r="BL224" s="14" t="s">
        <v>233</v>
      </c>
      <c r="BM224" s="260" t="s">
        <v>413</v>
      </c>
    </row>
    <row r="225" s="2" customFormat="1" ht="24.15" customHeight="1">
      <c r="A225" s="37"/>
      <c r="B225" s="38"/>
      <c r="C225" s="248" t="s">
        <v>414</v>
      </c>
      <c r="D225" s="248" t="s">
        <v>193</v>
      </c>
      <c r="E225" s="249" t="s">
        <v>459</v>
      </c>
      <c r="F225" s="250" t="s">
        <v>460</v>
      </c>
      <c r="G225" s="251" t="s">
        <v>267</v>
      </c>
      <c r="H225" s="252">
        <v>2</v>
      </c>
      <c r="I225" s="253"/>
      <c r="J225" s="254">
        <f>ROUND(I225*H225,2)</f>
        <v>0</v>
      </c>
      <c r="K225" s="255"/>
      <c r="L225" s="40"/>
      <c r="M225" s="256" t="s">
        <v>1</v>
      </c>
      <c r="N225" s="257" t="s">
        <v>40</v>
      </c>
      <c r="O225" s="90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0" t="s">
        <v>233</v>
      </c>
      <c r="AT225" s="260" t="s">
        <v>193</v>
      </c>
      <c r="AU225" s="260" t="s">
        <v>84</v>
      </c>
      <c r="AY225" s="14" t="s">
        <v>190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4" t="s">
        <v>82</v>
      </c>
      <c r="BK225" s="150">
        <f>ROUND(I225*H225,2)</f>
        <v>0</v>
      </c>
      <c r="BL225" s="14" t="s">
        <v>233</v>
      </c>
      <c r="BM225" s="260" t="s">
        <v>417</v>
      </c>
    </row>
    <row r="226" s="2" customFormat="1" ht="16.5" customHeight="1">
      <c r="A226" s="37"/>
      <c r="B226" s="38"/>
      <c r="C226" s="248" t="s">
        <v>319</v>
      </c>
      <c r="D226" s="248" t="s">
        <v>193</v>
      </c>
      <c r="E226" s="249" t="s">
        <v>498</v>
      </c>
      <c r="F226" s="250" t="s">
        <v>499</v>
      </c>
      <c r="G226" s="251" t="s">
        <v>196</v>
      </c>
      <c r="H226" s="252">
        <v>2</v>
      </c>
      <c r="I226" s="253"/>
      <c r="J226" s="254">
        <f>ROUND(I226*H226,2)</f>
        <v>0</v>
      </c>
      <c r="K226" s="255"/>
      <c r="L226" s="40"/>
      <c r="M226" s="256" t="s">
        <v>1</v>
      </c>
      <c r="N226" s="257" t="s">
        <v>40</v>
      </c>
      <c r="O226" s="90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0" t="s">
        <v>233</v>
      </c>
      <c r="AT226" s="260" t="s">
        <v>193</v>
      </c>
      <c r="AU226" s="260" t="s">
        <v>84</v>
      </c>
      <c r="AY226" s="14" t="s">
        <v>190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4" t="s">
        <v>82</v>
      </c>
      <c r="BK226" s="150">
        <f>ROUND(I226*H226,2)</f>
        <v>0</v>
      </c>
      <c r="BL226" s="14" t="s">
        <v>233</v>
      </c>
      <c r="BM226" s="260" t="s">
        <v>420</v>
      </c>
    </row>
    <row r="227" s="2" customFormat="1" ht="24.15" customHeight="1">
      <c r="A227" s="37"/>
      <c r="B227" s="38"/>
      <c r="C227" s="248" t="s">
        <v>421</v>
      </c>
      <c r="D227" s="248" t="s">
        <v>193</v>
      </c>
      <c r="E227" s="249" t="s">
        <v>512</v>
      </c>
      <c r="F227" s="250" t="s">
        <v>513</v>
      </c>
      <c r="G227" s="251" t="s">
        <v>196</v>
      </c>
      <c r="H227" s="252">
        <v>2</v>
      </c>
      <c r="I227" s="253"/>
      <c r="J227" s="254">
        <f>ROUND(I227*H227,2)</f>
        <v>0</v>
      </c>
      <c r="K227" s="255"/>
      <c r="L227" s="40"/>
      <c r="M227" s="256" t="s">
        <v>1</v>
      </c>
      <c r="N227" s="257" t="s">
        <v>40</v>
      </c>
      <c r="O227" s="90"/>
      <c r="P227" s="258">
        <f>O227*H227</f>
        <v>0</v>
      </c>
      <c r="Q227" s="258">
        <v>0</v>
      </c>
      <c r="R227" s="258">
        <f>Q227*H227</f>
        <v>0</v>
      </c>
      <c r="S227" s="258">
        <v>0</v>
      </c>
      <c r="T227" s="25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0" t="s">
        <v>233</v>
      </c>
      <c r="AT227" s="260" t="s">
        <v>193</v>
      </c>
      <c r="AU227" s="260" t="s">
        <v>84</v>
      </c>
      <c r="AY227" s="14" t="s">
        <v>190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82</v>
      </c>
      <c r="BK227" s="150">
        <f>ROUND(I227*H227,2)</f>
        <v>0</v>
      </c>
      <c r="BL227" s="14" t="s">
        <v>233</v>
      </c>
      <c r="BM227" s="260" t="s">
        <v>424</v>
      </c>
    </row>
    <row r="228" s="2" customFormat="1" ht="24.15" customHeight="1">
      <c r="A228" s="37"/>
      <c r="B228" s="38"/>
      <c r="C228" s="248" t="s">
        <v>323</v>
      </c>
      <c r="D228" s="248" t="s">
        <v>193</v>
      </c>
      <c r="E228" s="249" t="s">
        <v>1903</v>
      </c>
      <c r="F228" s="250" t="s">
        <v>1904</v>
      </c>
      <c r="G228" s="251" t="s">
        <v>196</v>
      </c>
      <c r="H228" s="252">
        <v>1</v>
      </c>
      <c r="I228" s="253"/>
      <c r="J228" s="254">
        <f>ROUND(I228*H228,2)</f>
        <v>0</v>
      </c>
      <c r="K228" s="255"/>
      <c r="L228" s="40"/>
      <c r="M228" s="256" t="s">
        <v>1</v>
      </c>
      <c r="N228" s="257" t="s">
        <v>40</v>
      </c>
      <c r="O228" s="90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0" t="s">
        <v>233</v>
      </c>
      <c r="AT228" s="260" t="s">
        <v>193</v>
      </c>
      <c r="AU228" s="260" t="s">
        <v>84</v>
      </c>
      <c r="AY228" s="14" t="s">
        <v>190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4" t="s">
        <v>82</v>
      </c>
      <c r="BK228" s="150">
        <f>ROUND(I228*H228,2)</f>
        <v>0</v>
      </c>
      <c r="BL228" s="14" t="s">
        <v>233</v>
      </c>
      <c r="BM228" s="260" t="s">
        <v>427</v>
      </c>
    </row>
    <row r="229" s="2" customFormat="1" ht="16.5" customHeight="1">
      <c r="A229" s="37"/>
      <c r="B229" s="38"/>
      <c r="C229" s="248" t="s">
        <v>428</v>
      </c>
      <c r="D229" s="248" t="s">
        <v>193</v>
      </c>
      <c r="E229" s="249" t="s">
        <v>466</v>
      </c>
      <c r="F229" s="250" t="s">
        <v>467</v>
      </c>
      <c r="G229" s="251" t="s">
        <v>468</v>
      </c>
      <c r="H229" s="252">
        <v>8</v>
      </c>
      <c r="I229" s="253"/>
      <c r="J229" s="254">
        <f>ROUND(I229*H229,2)</f>
        <v>0</v>
      </c>
      <c r="K229" s="255"/>
      <c r="L229" s="40"/>
      <c r="M229" s="256" t="s">
        <v>1</v>
      </c>
      <c r="N229" s="257" t="s">
        <v>40</v>
      </c>
      <c r="O229" s="90"/>
      <c r="P229" s="258">
        <f>O229*H229</f>
        <v>0</v>
      </c>
      <c r="Q229" s="258">
        <v>0</v>
      </c>
      <c r="R229" s="258">
        <f>Q229*H229</f>
        <v>0</v>
      </c>
      <c r="S229" s="258">
        <v>0</v>
      </c>
      <c r="T229" s="25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0" t="s">
        <v>233</v>
      </c>
      <c r="AT229" s="260" t="s">
        <v>193</v>
      </c>
      <c r="AU229" s="260" t="s">
        <v>84</v>
      </c>
      <c r="AY229" s="14" t="s">
        <v>190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4" t="s">
        <v>82</v>
      </c>
      <c r="BK229" s="150">
        <f>ROUND(I229*H229,2)</f>
        <v>0</v>
      </c>
      <c r="BL229" s="14" t="s">
        <v>233</v>
      </c>
      <c r="BM229" s="260" t="s">
        <v>431</v>
      </c>
    </row>
    <row r="230" s="2" customFormat="1" ht="16.5" customHeight="1">
      <c r="A230" s="37"/>
      <c r="B230" s="38"/>
      <c r="C230" s="248" t="s">
        <v>326</v>
      </c>
      <c r="D230" s="248" t="s">
        <v>193</v>
      </c>
      <c r="E230" s="249" t="s">
        <v>425</v>
      </c>
      <c r="F230" s="250" t="s">
        <v>426</v>
      </c>
      <c r="G230" s="251" t="s">
        <v>196</v>
      </c>
      <c r="H230" s="252">
        <v>1</v>
      </c>
      <c r="I230" s="253"/>
      <c r="J230" s="254">
        <f>ROUND(I230*H230,2)</f>
        <v>0</v>
      </c>
      <c r="K230" s="255"/>
      <c r="L230" s="40"/>
      <c r="M230" s="256" t="s">
        <v>1</v>
      </c>
      <c r="N230" s="257" t="s">
        <v>40</v>
      </c>
      <c r="O230" s="90"/>
      <c r="P230" s="258">
        <f>O230*H230</f>
        <v>0</v>
      </c>
      <c r="Q230" s="258">
        <v>0</v>
      </c>
      <c r="R230" s="258">
        <f>Q230*H230</f>
        <v>0</v>
      </c>
      <c r="S230" s="258">
        <v>0</v>
      </c>
      <c r="T230" s="25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0" t="s">
        <v>233</v>
      </c>
      <c r="AT230" s="260" t="s">
        <v>193</v>
      </c>
      <c r="AU230" s="260" t="s">
        <v>84</v>
      </c>
      <c r="AY230" s="14" t="s">
        <v>190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4" t="s">
        <v>82</v>
      </c>
      <c r="BK230" s="150">
        <f>ROUND(I230*H230,2)</f>
        <v>0</v>
      </c>
      <c r="BL230" s="14" t="s">
        <v>233</v>
      </c>
      <c r="BM230" s="260" t="s">
        <v>434</v>
      </c>
    </row>
    <row r="231" s="2" customFormat="1" ht="24.15" customHeight="1">
      <c r="A231" s="37"/>
      <c r="B231" s="38"/>
      <c r="C231" s="248" t="s">
        <v>437</v>
      </c>
      <c r="D231" s="248" t="s">
        <v>193</v>
      </c>
      <c r="E231" s="249" t="s">
        <v>418</v>
      </c>
      <c r="F231" s="250" t="s">
        <v>1537</v>
      </c>
      <c r="G231" s="251" t="s">
        <v>196</v>
      </c>
      <c r="H231" s="252">
        <v>1</v>
      </c>
      <c r="I231" s="253"/>
      <c r="J231" s="254">
        <f>ROUND(I231*H231,2)</f>
        <v>0</v>
      </c>
      <c r="K231" s="255"/>
      <c r="L231" s="40"/>
      <c r="M231" s="256" t="s">
        <v>1</v>
      </c>
      <c r="N231" s="257" t="s">
        <v>40</v>
      </c>
      <c r="O231" s="90"/>
      <c r="P231" s="258">
        <f>O231*H231</f>
        <v>0</v>
      </c>
      <c r="Q231" s="258">
        <v>0</v>
      </c>
      <c r="R231" s="258">
        <f>Q231*H231</f>
        <v>0</v>
      </c>
      <c r="S231" s="258">
        <v>0</v>
      </c>
      <c r="T231" s="25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0" t="s">
        <v>233</v>
      </c>
      <c r="AT231" s="260" t="s">
        <v>193</v>
      </c>
      <c r="AU231" s="260" t="s">
        <v>84</v>
      </c>
      <c r="AY231" s="14" t="s">
        <v>190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4" t="s">
        <v>82</v>
      </c>
      <c r="BK231" s="150">
        <f>ROUND(I231*H231,2)</f>
        <v>0</v>
      </c>
      <c r="BL231" s="14" t="s">
        <v>233</v>
      </c>
      <c r="BM231" s="260" t="s">
        <v>440</v>
      </c>
    </row>
    <row r="232" s="2" customFormat="1" ht="24.15" customHeight="1">
      <c r="A232" s="37"/>
      <c r="B232" s="38"/>
      <c r="C232" s="248" t="s">
        <v>330</v>
      </c>
      <c r="D232" s="248" t="s">
        <v>193</v>
      </c>
      <c r="E232" s="249" t="s">
        <v>422</v>
      </c>
      <c r="F232" s="250" t="s">
        <v>423</v>
      </c>
      <c r="G232" s="251" t="s">
        <v>196</v>
      </c>
      <c r="H232" s="252">
        <v>1</v>
      </c>
      <c r="I232" s="253"/>
      <c r="J232" s="254">
        <f>ROUND(I232*H232,2)</f>
        <v>0</v>
      </c>
      <c r="K232" s="255"/>
      <c r="L232" s="40"/>
      <c r="M232" s="256" t="s">
        <v>1</v>
      </c>
      <c r="N232" s="257" t="s">
        <v>40</v>
      </c>
      <c r="O232" s="90"/>
      <c r="P232" s="258">
        <f>O232*H232</f>
        <v>0</v>
      </c>
      <c r="Q232" s="258">
        <v>0</v>
      </c>
      <c r="R232" s="258">
        <f>Q232*H232</f>
        <v>0</v>
      </c>
      <c r="S232" s="258">
        <v>0</v>
      </c>
      <c r="T232" s="25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0" t="s">
        <v>233</v>
      </c>
      <c r="AT232" s="260" t="s">
        <v>193</v>
      </c>
      <c r="AU232" s="260" t="s">
        <v>84</v>
      </c>
      <c r="AY232" s="14" t="s">
        <v>190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4" t="s">
        <v>82</v>
      </c>
      <c r="BK232" s="150">
        <f>ROUND(I232*H232,2)</f>
        <v>0</v>
      </c>
      <c r="BL232" s="14" t="s">
        <v>233</v>
      </c>
      <c r="BM232" s="260" t="s">
        <v>443</v>
      </c>
    </row>
    <row r="233" s="2" customFormat="1" ht="24.15" customHeight="1">
      <c r="A233" s="37"/>
      <c r="B233" s="38"/>
      <c r="C233" s="248" t="s">
        <v>444</v>
      </c>
      <c r="D233" s="248" t="s">
        <v>193</v>
      </c>
      <c r="E233" s="249" t="s">
        <v>524</v>
      </c>
      <c r="F233" s="250" t="s">
        <v>525</v>
      </c>
      <c r="G233" s="251" t="s">
        <v>309</v>
      </c>
      <c r="H233" s="272"/>
      <c r="I233" s="253"/>
      <c r="J233" s="254">
        <f>ROUND(I233*H233,2)</f>
        <v>0</v>
      </c>
      <c r="K233" s="255"/>
      <c r="L233" s="40"/>
      <c r="M233" s="256" t="s">
        <v>1</v>
      </c>
      <c r="N233" s="257" t="s">
        <v>40</v>
      </c>
      <c r="O233" s="90"/>
      <c r="P233" s="258">
        <f>O233*H233</f>
        <v>0</v>
      </c>
      <c r="Q233" s="258">
        <v>0</v>
      </c>
      <c r="R233" s="258">
        <f>Q233*H233</f>
        <v>0</v>
      </c>
      <c r="S233" s="258">
        <v>0</v>
      </c>
      <c r="T233" s="25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0" t="s">
        <v>233</v>
      </c>
      <c r="AT233" s="260" t="s">
        <v>193</v>
      </c>
      <c r="AU233" s="260" t="s">
        <v>84</v>
      </c>
      <c r="AY233" s="14" t="s">
        <v>190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4" t="s">
        <v>82</v>
      </c>
      <c r="BK233" s="150">
        <f>ROUND(I233*H233,2)</f>
        <v>0</v>
      </c>
      <c r="BL233" s="14" t="s">
        <v>233</v>
      </c>
      <c r="BM233" s="260" t="s">
        <v>447</v>
      </c>
    </row>
    <row r="234" s="2" customFormat="1" ht="24.15" customHeight="1">
      <c r="A234" s="37"/>
      <c r="B234" s="38"/>
      <c r="C234" s="248" t="s">
        <v>333</v>
      </c>
      <c r="D234" s="248" t="s">
        <v>193</v>
      </c>
      <c r="E234" s="249" t="s">
        <v>527</v>
      </c>
      <c r="F234" s="250" t="s">
        <v>528</v>
      </c>
      <c r="G234" s="251" t="s">
        <v>309</v>
      </c>
      <c r="H234" s="272"/>
      <c r="I234" s="253"/>
      <c r="J234" s="254">
        <f>ROUND(I234*H234,2)</f>
        <v>0</v>
      </c>
      <c r="K234" s="255"/>
      <c r="L234" s="40"/>
      <c r="M234" s="256" t="s">
        <v>1</v>
      </c>
      <c r="N234" s="257" t="s">
        <v>40</v>
      </c>
      <c r="O234" s="90"/>
      <c r="P234" s="258">
        <f>O234*H234</f>
        <v>0</v>
      </c>
      <c r="Q234" s="258">
        <v>0</v>
      </c>
      <c r="R234" s="258">
        <f>Q234*H234</f>
        <v>0</v>
      </c>
      <c r="S234" s="258">
        <v>0</v>
      </c>
      <c r="T234" s="25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0" t="s">
        <v>233</v>
      </c>
      <c r="AT234" s="260" t="s">
        <v>193</v>
      </c>
      <c r="AU234" s="260" t="s">
        <v>84</v>
      </c>
      <c r="AY234" s="14" t="s">
        <v>190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4" t="s">
        <v>82</v>
      </c>
      <c r="BK234" s="150">
        <f>ROUND(I234*H234,2)</f>
        <v>0</v>
      </c>
      <c r="BL234" s="14" t="s">
        <v>233</v>
      </c>
      <c r="BM234" s="260" t="s">
        <v>450</v>
      </c>
    </row>
    <row r="235" s="12" customFormat="1" ht="22.8" customHeight="1">
      <c r="A235" s="12"/>
      <c r="B235" s="232"/>
      <c r="C235" s="233"/>
      <c r="D235" s="234" t="s">
        <v>74</v>
      </c>
      <c r="E235" s="246" t="s">
        <v>530</v>
      </c>
      <c r="F235" s="246" t="s">
        <v>531</v>
      </c>
      <c r="G235" s="233"/>
      <c r="H235" s="233"/>
      <c r="I235" s="236"/>
      <c r="J235" s="247">
        <f>BK235</f>
        <v>0</v>
      </c>
      <c r="K235" s="233"/>
      <c r="L235" s="238"/>
      <c r="M235" s="239"/>
      <c r="N235" s="240"/>
      <c r="O235" s="240"/>
      <c r="P235" s="241">
        <f>SUM(P236:P239)</f>
        <v>0</v>
      </c>
      <c r="Q235" s="240"/>
      <c r="R235" s="241">
        <f>SUM(R236:R239)</f>
        <v>0</v>
      </c>
      <c r="S235" s="240"/>
      <c r="T235" s="242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43" t="s">
        <v>84</v>
      </c>
      <c r="AT235" s="244" t="s">
        <v>74</v>
      </c>
      <c r="AU235" s="244" t="s">
        <v>82</v>
      </c>
      <c r="AY235" s="243" t="s">
        <v>190</v>
      </c>
      <c r="BK235" s="245">
        <f>SUM(BK236:BK239)</f>
        <v>0</v>
      </c>
    </row>
    <row r="236" s="2" customFormat="1" ht="16.5" customHeight="1">
      <c r="A236" s="37"/>
      <c r="B236" s="38"/>
      <c r="C236" s="248" t="s">
        <v>451</v>
      </c>
      <c r="D236" s="248" t="s">
        <v>193</v>
      </c>
      <c r="E236" s="249" t="s">
        <v>543</v>
      </c>
      <c r="F236" s="250" t="s">
        <v>1905</v>
      </c>
      <c r="G236" s="251" t="s">
        <v>360</v>
      </c>
      <c r="H236" s="252">
        <v>1</v>
      </c>
      <c r="I236" s="253"/>
      <c r="J236" s="254">
        <f>ROUND(I236*H236,2)</f>
        <v>0</v>
      </c>
      <c r="K236" s="255"/>
      <c r="L236" s="40"/>
      <c r="M236" s="256" t="s">
        <v>1</v>
      </c>
      <c r="N236" s="257" t="s">
        <v>40</v>
      </c>
      <c r="O236" s="90"/>
      <c r="P236" s="258">
        <f>O236*H236</f>
        <v>0</v>
      </c>
      <c r="Q236" s="258">
        <v>0</v>
      </c>
      <c r="R236" s="258">
        <f>Q236*H236</f>
        <v>0</v>
      </c>
      <c r="S236" s="258">
        <v>0</v>
      </c>
      <c r="T236" s="25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0" t="s">
        <v>233</v>
      </c>
      <c r="AT236" s="260" t="s">
        <v>193</v>
      </c>
      <c r="AU236" s="260" t="s">
        <v>84</v>
      </c>
      <c r="AY236" s="14" t="s">
        <v>190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4" t="s">
        <v>82</v>
      </c>
      <c r="BK236" s="150">
        <f>ROUND(I236*H236,2)</f>
        <v>0</v>
      </c>
      <c r="BL236" s="14" t="s">
        <v>233</v>
      </c>
      <c r="BM236" s="260" t="s">
        <v>454</v>
      </c>
    </row>
    <row r="237" s="2" customFormat="1" ht="16.5" customHeight="1">
      <c r="A237" s="37"/>
      <c r="B237" s="38"/>
      <c r="C237" s="261" t="s">
        <v>339</v>
      </c>
      <c r="D237" s="261" t="s">
        <v>218</v>
      </c>
      <c r="E237" s="262" t="s">
        <v>1906</v>
      </c>
      <c r="F237" s="263" t="s">
        <v>1907</v>
      </c>
      <c r="G237" s="264" t="s">
        <v>196</v>
      </c>
      <c r="H237" s="265">
        <v>1</v>
      </c>
      <c r="I237" s="266"/>
      <c r="J237" s="267">
        <f>ROUND(I237*H237,2)</f>
        <v>0</v>
      </c>
      <c r="K237" s="268"/>
      <c r="L237" s="269"/>
      <c r="M237" s="270" t="s">
        <v>1</v>
      </c>
      <c r="N237" s="271" t="s">
        <v>40</v>
      </c>
      <c r="O237" s="90"/>
      <c r="P237" s="258">
        <f>O237*H237</f>
        <v>0</v>
      </c>
      <c r="Q237" s="258">
        <v>0</v>
      </c>
      <c r="R237" s="258">
        <f>Q237*H237</f>
        <v>0</v>
      </c>
      <c r="S237" s="258">
        <v>0</v>
      </c>
      <c r="T237" s="25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0" t="s">
        <v>268</v>
      </c>
      <c r="AT237" s="260" t="s">
        <v>218</v>
      </c>
      <c r="AU237" s="260" t="s">
        <v>84</v>
      </c>
      <c r="AY237" s="14" t="s">
        <v>190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4" t="s">
        <v>82</v>
      </c>
      <c r="BK237" s="150">
        <f>ROUND(I237*H237,2)</f>
        <v>0</v>
      </c>
      <c r="BL237" s="14" t="s">
        <v>233</v>
      </c>
      <c r="BM237" s="260" t="s">
        <v>457</v>
      </c>
    </row>
    <row r="238" s="2" customFormat="1" ht="24.15" customHeight="1">
      <c r="A238" s="37"/>
      <c r="B238" s="38"/>
      <c r="C238" s="248" t="s">
        <v>458</v>
      </c>
      <c r="D238" s="248" t="s">
        <v>193</v>
      </c>
      <c r="E238" s="249" t="s">
        <v>557</v>
      </c>
      <c r="F238" s="250" t="s">
        <v>558</v>
      </c>
      <c r="G238" s="251" t="s">
        <v>309</v>
      </c>
      <c r="H238" s="272"/>
      <c r="I238" s="253"/>
      <c r="J238" s="254">
        <f>ROUND(I238*H238,2)</f>
        <v>0</v>
      </c>
      <c r="K238" s="255"/>
      <c r="L238" s="40"/>
      <c r="M238" s="256" t="s">
        <v>1</v>
      </c>
      <c r="N238" s="257" t="s">
        <v>40</v>
      </c>
      <c r="O238" s="90"/>
      <c r="P238" s="258">
        <f>O238*H238</f>
        <v>0</v>
      </c>
      <c r="Q238" s="258">
        <v>0</v>
      </c>
      <c r="R238" s="258">
        <f>Q238*H238</f>
        <v>0</v>
      </c>
      <c r="S238" s="258">
        <v>0</v>
      </c>
      <c r="T238" s="25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0" t="s">
        <v>233</v>
      </c>
      <c r="AT238" s="260" t="s">
        <v>193</v>
      </c>
      <c r="AU238" s="260" t="s">
        <v>84</v>
      </c>
      <c r="AY238" s="14" t="s">
        <v>190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4" t="s">
        <v>82</v>
      </c>
      <c r="BK238" s="150">
        <f>ROUND(I238*H238,2)</f>
        <v>0</v>
      </c>
      <c r="BL238" s="14" t="s">
        <v>233</v>
      </c>
      <c r="BM238" s="260" t="s">
        <v>461</v>
      </c>
    </row>
    <row r="239" s="2" customFormat="1" ht="24.15" customHeight="1">
      <c r="A239" s="37"/>
      <c r="B239" s="38"/>
      <c r="C239" s="248" t="s">
        <v>342</v>
      </c>
      <c r="D239" s="248" t="s">
        <v>193</v>
      </c>
      <c r="E239" s="249" t="s">
        <v>561</v>
      </c>
      <c r="F239" s="250" t="s">
        <v>562</v>
      </c>
      <c r="G239" s="251" t="s">
        <v>309</v>
      </c>
      <c r="H239" s="272"/>
      <c r="I239" s="253"/>
      <c r="J239" s="254">
        <f>ROUND(I239*H239,2)</f>
        <v>0</v>
      </c>
      <c r="K239" s="255"/>
      <c r="L239" s="40"/>
      <c r="M239" s="256" t="s">
        <v>1</v>
      </c>
      <c r="N239" s="257" t="s">
        <v>40</v>
      </c>
      <c r="O239" s="90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0" t="s">
        <v>233</v>
      </c>
      <c r="AT239" s="260" t="s">
        <v>193</v>
      </c>
      <c r="AU239" s="260" t="s">
        <v>84</v>
      </c>
      <c r="AY239" s="14" t="s">
        <v>190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4" t="s">
        <v>82</v>
      </c>
      <c r="BK239" s="150">
        <f>ROUND(I239*H239,2)</f>
        <v>0</v>
      </c>
      <c r="BL239" s="14" t="s">
        <v>233</v>
      </c>
      <c r="BM239" s="260" t="s">
        <v>464</v>
      </c>
    </row>
    <row r="240" s="12" customFormat="1" ht="22.8" customHeight="1">
      <c r="A240" s="12"/>
      <c r="B240" s="232"/>
      <c r="C240" s="233"/>
      <c r="D240" s="234" t="s">
        <v>74</v>
      </c>
      <c r="E240" s="246" t="s">
        <v>564</v>
      </c>
      <c r="F240" s="246" t="s">
        <v>565</v>
      </c>
      <c r="G240" s="233"/>
      <c r="H240" s="233"/>
      <c r="I240" s="236"/>
      <c r="J240" s="247">
        <f>BK240</f>
        <v>0</v>
      </c>
      <c r="K240" s="233"/>
      <c r="L240" s="238"/>
      <c r="M240" s="239"/>
      <c r="N240" s="240"/>
      <c r="O240" s="240"/>
      <c r="P240" s="241">
        <f>SUM(P241:P260)</f>
        <v>0</v>
      </c>
      <c r="Q240" s="240"/>
      <c r="R240" s="241">
        <f>SUM(R241:R260)</f>
        <v>0</v>
      </c>
      <c r="S240" s="240"/>
      <c r="T240" s="242">
        <f>SUM(T241:T260)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3" t="s">
        <v>84</v>
      </c>
      <c r="AT240" s="244" t="s">
        <v>74</v>
      </c>
      <c r="AU240" s="244" t="s">
        <v>82</v>
      </c>
      <c r="AY240" s="243" t="s">
        <v>190</v>
      </c>
      <c r="BK240" s="245">
        <f>SUM(BK241:BK260)</f>
        <v>0</v>
      </c>
    </row>
    <row r="241" s="2" customFormat="1" ht="24.15" customHeight="1">
      <c r="A241" s="37"/>
      <c r="B241" s="38"/>
      <c r="C241" s="248" t="s">
        <v>465</v>
      </c>
      <c r="D241" s="248" t="s">
        <v>193</v>
      </c>
      <c r="E241" s="249" t="s">
        <v>1908</v>
      </c>
      <c r="F241" s="250" t="s">
        <v>1909</v>
      </c>
      <c r="G241" s="251" t="s">
        <v>360</v>
      </c>
      <c r="H241" s="252">
        <v>1</v>
      </c>
      <c r="I241" s="253"/>
      <c r="J241" s="254">
        <f>ROUND(I241*H241,2)</f>
        <v>0</v>
      </c>
      <c r="K241" s="255"/>
      <c r="L241" s="40"/>
      <c r="M241" s="256" t="s">
        <v>1</v>
      </c>
      <c r="N241" s="257" t="s">
        <v>40</v>
      </c>
      <c r="O241" s="90"/>
      <c r="P241" s="258">
        <f>O241*H241</f>
        <v>0</v>
      </c>
      <c r="Q241" s="258">
        <v>0</v>
      </c>
      <c r="R241" s="258">
        <f>Q241*H241</f>
        <v>0</v>
      </c>
      <c r="S241" s="258">
        <v>0</v>
      </c>
      <c r="T241" s="25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0" t="s">
        <v>233</v>
      </c>
      <c r="AT241" s="260" t="s">
        <v>193</v>
      </c>
      <c r="AU241" s="260" t="s">
        <v>84</v>
      </c>
      <c r="AY241" s="14" t="s">
        <v>190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4" t="s">
        <v>82</v>
      </c>
      <c r="BK241" s="150">
        <f>ROUND(I241*H241,2)</f>
        <v>0</v>
      </c>
      <c r="BL241" s="14" t="s">
        <v>233</v>
      </c>
      <c r="BM241" s="260" t="s">
        <v>469</v>
      </c>
    </row>
    <row r="242" s="2" customFormat="1" ht="33" customHeight="1">
      <c r="A242" s="37"/>
      <c r="B242" s="38"/>
      <c r="C242" s="261" t="s">
        <v>346</v>
      </c>
      <c r="D242" s="261" t="s">
        <v>218</v>
      </c>
      <c r="E242" s="262" t="s">
        <v>1910</v>
      </c>
      <c r="F242" s="263" t="s">
        <v>1911</v>
      </c>
      <c r="G242" s="264" t="s">
        <v>196</v>
      </c>
      <c r="H242" s="265">
        <v>1</v>
      </c>
      <c r="I242" s="266"/>
      <c r="J242" s="267">
        <f>ROUND(I242*H242,2)</f>
        <v>0</v>
      </c>
      <c r="K242" s="268"/>
      <c r="L242" s="269"/>
      <c r="M242" s="270" t="s">
        <v>1</v>
      </c>
      <c r="N242" s="271" t="s">
        <v>40</v>
      </c>
      <c r="O242" s="90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0" t="s">
        <v>268</v>
      </c>
      <c r="AT242" s="260" t="s">
        <v>218</v>
      </c>
      <c r="AU242" s="260" t="s">
        <v>84</v>
      </c>
      <c r="AY242" s="14" t="s">
        <v>190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4" t="s">
        <v>82</v>
      </c>
      <c r="BK242" s="150">
        <f>ROUND(I242*H242,2)</f>
        <v>0</v>
      </c>
      <c r="BL242" s="14" t="s">
        <v>233</v>
      </c>
      <c r="BM242" s="260" t="s">
        <v>472</v>
      </c>
    </row>
    <row r="243" s="2" customFormat="1" ht="24.15" customHeight="1">
      <c r="A243" s="37"/>
      <c r="B243" s="38"/>
      <c r="C243" s="248" t="s">
        <v>473</v>
      </c>
      <c r="D243" s="248" t="s">
        <v>193</v>
      </c>
      <c r="E243" s="249" t="s">
        <v>1912</v>
      </c>
      <c r="F243" s="250" t="s">
        <v>1913</v>
      </c>
      <c r="G243" s="251" t="s">
        <v>196</v>
      </c>
      <c r="H243" s="252">
        <v>2</v>
      </c>
      <c r="I243" s="253"/>
      <c r="J243" s="254">
        <f>ROUND(I243*H243,2)</f>
        <v>0</v>
      </c>
      <c r="K243" s="255"/>
      <c r="L243" s="40"/>
      <c r="M243" s="256" t="s">
        <v>1</v>
      </c>
      <c r="N243" s="257" t="s">
        <v>40</v>
      </c>
      <c r="O243" s="90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0" t="s">
        <v>233</v>
      </c>
      <c r="AT243" s="260" t="s">
        <v>193</v>
      </c>
      <c r="AU243" s="260" t="s">
        <v>84</v>
      </c>
      <c r="AY243" s="14" t="s">
        <v>190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4" t="s">
        <v>82</v>
      </c>
      <c r="BK243" s="150">
        <f>ROUND(I243*H243,2)</f>
        <v>0</v>
      </c>
      <c r="BL243" s="14" t="s">
        <v>233</v>
      </c>
      <c r="BM243" s="260" t="s">
        <v>476</v>
      </c>
    </row>
    <row r="244" s="2" customFormat="1" ht="24.15" customHeight="1">
      <c r="A244" s="37"/>
      <c r="B244" s="38"/>
      <c r="C244" s="248" t="s">
        <v>349</v>
      </c>
      <c r="D244" s="248" t="s">
        <v>193</v>
      </c>
      <c r="E244" s="249" t="s">
        <v>577</v>
      </c>
      <c r="F244" s="250" t="s">
        <v>578</v>
      </c>
      <c r="G244" s="251" t="s">
        <v>196</v>
      </c>
      <c r="H244" s="252">
        <v>2</v>
      </c>
      <c r="I244" s="253"/>
      <c r="J244" s="254">
        <f>ROUND(I244*H244,2)</f>
        <v>0</v>
      </c>
      <c r="K244" s="255"/>
      <c r="L244" s="40"/>
      <c r="M244" s="256" t="s">
        <v>1</v>
      </c>
      <c r="N244" s="257" t="s">
        <v>40</v>
      </c>
      <c r="O244" s="90"/>
      <c r="P244" s="258">
        <f>O244*H244</f>
        <v>0</v>
      </c>
      <c r="Q244" s="258">
        <v>0</v>
      </c>
      <c r="R244" s="258">
        <f>Q244*H244</f>
        <v>0</v>
      </c>
      <c r="S244" s="258">
        <v>0</v>
      </c>
      <c r="T244" s="25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0" t="s">
        <v>233</v>
      </c>
      <c r="AT244" s="260" t="s">
        <v>193</v>
      </c>
      <c r="AU244" s="260" t="s">
        <v>84</v>
      </c>
      <c r="AY244" s="14" t="s">
        <v>190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4" t="s">
        <v>82</v>
      </c>
      <c r="BK244" s="150">
        <f>ROUND(I244*H244,2)</f>
        <v>0</v>
      </c>
      <c r="BL244" s="14" t="s">
        <v>233</v>
      </c>
      <c r="BM244" s="260" t="s">
        <v>479</v>
      </c>
    </row>
    <row r="245" s="2" customFormat="1" ht="21.75" customHeight="1">
      <c r="A245" s="37"/>
      <c r="B245" s="38"/>
      <c r="C245" s="248" t="s">
        <v>480</v>
      </c>
      <c r="D245" s="248" t="s">
        <v>193</v>
      </c>
      <c r="E245" s="249" t="s">
        <v>1914</v>
      </c>
      <c r="F245" s="250" t="s">
        <v>1915</v>
      </c>
      <c r="G245" s="251" t="s">
        <v>196</v>
      </c>
      <c r="H245" s="252">
        <v>2</v>
      </c>
      <c r="I245" s="253"/>
      <c r="J245" s="254">
        <f>ROUND(I245*H245,2)</f>
        <v>0</v>
      </c>
      <c r="K245" s="255"/>
      <c r="L245" s="40"/>
      <c r="M245" s="256" t="s">
        <v>1</v>
      </c>
      <c r="N245" s="257" t="s">
        <v>40</v>
      </c>
      <c r="O245" s="90"/>
      <c r="P245" s="258">
        <f>O245*H245</f>
        <v>0</v>
      </c>
      <c r="Q245" s="258">
        <v>0</v>
      </c>
      <c r="R245" s="258">
        <f>Q245*H245</f>
        <v>0</v>
      </c>
      <c r="S245" s="258">
        <v>0</v>
      </c>
      <c r="T245" s="25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0" t="s">
        <v>233</v>
      </c>
      <c r="AT245" s="260" t="s">
        <v>193</v>
      </c>
      <c r="AU245" s="260" t="s">
        <v>84</v>
      </c>
      <c r="AY245" s="14" t="s">
        <v>190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4" t="s">
        <v>82</v>
      </c>
      <c r="BK245" s="150">
        <f>ROUND(I245*H245,2)</f>
        <v>0</v>
      </c>
      <c r="BL245" s="14" t="s">
        <v>233</v>
      </c>
      <c r="BM245" s="260" t="s">
        <v>483</v>
      </c>
    </row>
    <row r="246" s="2" customFormat="1" ht="24.15" customHeight="1">
      <c r="A246" s="37"/>
      <c r="B246" s="38"/>
      <c r="C246" s="248" t="s">
        <v>353</v>
      </c>
      <c r="D246" s="248" t="s">
        <v>193</v>
      </c>
      <c r="E246" s="249" t="s">
        <v>584</v>
      </c>
      <c r="F246" s="250" t="s">
        <v>585</v>
      </c>
      <c r="G246" s="251" t="s">
        <v>468</v>
      </c>
      <c r="H246" s="252">
        <v>16</v>
      </c>
      <c r="I246" s="253"/>
      <c r="J246" s="254">
        <f>ROUND(I246*H246,2)</f>
        <v>0</v>
      </c>
      <c r="K246" s="255"/>
      <c r="L246" s="40"/>
      <c r="M246" s="256" t="s">
        <v>1</v>
      </c>
      <c r="N246" s="257" t="s">
        <v>40</v>
      </c>
      <c r="O246" s="90"/>
      <c r="P246" s="258">
        <f>O246*H246</f>
        <v>0</v>
      </c>
      <c r="Q246" s="258">
        <v>0</v>
      </c>
      <c r="R246" s="258">
        <f>Q246*H246</f>
        <v>0</v>
      </c>
      <c r="S246" s="258">
        <v>0</v>
      </c>
      <c r="T246" s="25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0" t="s">
        <v>233</v>
      </c>
      <c r="AT246" s="260" t="s">
        <v>193</v>
      </c>
      <c r="AU246" s="260" t="s">
        <v>84</v>
      </c>
      <c r="AY246" s="14" t="s">
        <v>190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4" t="s">
        <v>82</v>
      </c>
      <c r="BK246" s="150">
        <f>ROUND(I246*H246,2)</f>
        <v>0</v>
      </c>
      <c r="BL246" s="14" t="s">
        <v>233</v>
      </c>
      <c r="BM246" s="260" t="s">
        <v>486</v>
      </c>
    </row>
    <row r="247" s="2" customFormat="1" ht="16.5" customHeight="1">
      <c r="A247" s="37"/>
      <c r="B247" s="38"/>
      <c r="C247" s="248" t="s">
        <v>487</v>
      </c>
      <c r="D247" s="248" t="s">
        <v>193</v>
      </c>
      <c r="E247" s="249" t="s">
        <v>587</v>
      </c>
      <c r="F247" s="250" t="s">
        <v>588</v>
      </c>
      <c r="G247" s="251" t="s">
        <v>196</v>
      </c>
      <c r="H247" s="252">
        <v>1</v>
      </c>
      <c r="I247" s="253"/>
      <c r="J247" s="254">
        <f>ROUND(I247*H247,2)</f>
        <v>0</v>
      </c>
      <c r="K247" s="255"/>
      <c r="L247" s="40"/>
      <c r="M247" s="256" t="s">
        <v>1</v>
      </c>
      <c r="N247" s="257" t="s">
        <v>40</v>
      </c>
      <c r="O247" s="90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0" t="s">
        <v>233</v>
      </c>
      <c r="AT247" s="260" t="s">
        <v>193</v>
      </c>
      <c r="AU247" s="260" t="s">
        <v>84</v>
      </c>
      <c r="AY247" s="14" t="s">
        <v>190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4" t="s">
        <v>82</v>
      </c>
      <c r="BK247" s="150">
        <f>ROUND(I247*H247,2)</f>
        <v>0</v>
      </c>
      <c r="BL247" s="14" t="s">
        <v>233</v>
      </c>
      <c r="BM247" s="260" t="s">
        <v>490</v>
      </c>
    </row>
    <row r="248" s="2" customFormat="1" ht="24.15" customHeight="1">
      <c r="A248" s="37"/>
      <c r="B248" s="38"/>
      <c r="C248" s="261" t="s">
        <v>356</v>
      </c>
      <c r="D248" s="261" t="s">
        <v>218</v>
      </c>
      <c r="E248" s="262" t="s">
        <v>1555</v>
      </c>
      <c r="F248" s="263" t="s">
        <v>1556</v>
      </c>
      <c r="G248" s="264" t="s">
        <v>267</v>
      </c>
      <c r="H248" s="265">
        <v>1</v>
      </c>
      <c r="I248" s="266"/>
      <c r="J248" s="267">
        <f>ROUND(I248*H248,2)</f>
        <v>0</v>
      </c>
      <c r="K248" s="268"/>
      <c r="L248" s="269"/>
      <c r="M248" s="270" t="s">
        <v>1</v>
      </c>
      <c r="N248" s="271" t="s">
        <v>40</v>
      </c>
      <c r="O248" s="90"/>
      <c r="P248" s="258">
        <f>O248*H248</f>
        <v>0</v>
      </c>
      <c r="Q248" s="258">
        <v>0</v>
      </c>
      <c r="R248" s="258">
        <f>Q248*H248</f>
        <v>0</v>
      </c>
      <c r="S248" s="258">
        <v>0</v>
      </c>
      <c r="T248" s="25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0" t="s">
        <v>268</v>
      </c>
      <c r="AT248" s="260" t="s">
        <v>218</v>
      </c>
      <c r="AU248" s="260" t="s">
        <v>84</v>
      </c>
      <c r="AY248" s="14" t="s">
        <v>190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4" t="s">
        <v>82</v>
      </c>
      <c r="BK248" s="150">
        <f>ROUND(I248*H248,2)</f>
        <v>0</v>
      </c>
      <c r="BL248" s="14" t="s">
        <v>233</v>
      </c>
      <c r="BM248" s="260" t="s">
        <v>493</v>
      </c>
    </row>
    <row r="249" s="2" customFormat="1" ht="24.15" customHeight="1">
      <c r="A249" s="37"/>
      <c r="B249" s="38"/>
      <c r="C249" s="261" t="s">
        <v>494</v>
      </c>
      <c r="D249" s="261" t="s">
        <v>218</v>
      </c>
      <c r="E249" s="262" t="s">
        <v>1916</v>
      </c>
      <c r="F249" s="263" t="s">
        <v>1558</v>
      </c>
      <c r="G249" s="264" t="s">
        <v>360</v>
      </c>
      <c r="H249" s="265">
        <v>1</v>
      </c>
      <c r="I249" s="266"/>
      <c r="J249" s="267">
        <f>ROUND(I249*H249,2)</f>
        <v>0</v>
      </c>
      <c r="K249" s="268"/>
      <c r="L249" s="269"/>
      <c r="M249" s="270" t="s">
        <v>1</v>
      </c>
      <c r="N249" s="271" t="s">
        <v>40</v>
      </c>
      <c r="O249" s="90"/>
      <c r="P249" s="258">
        <f>O249*H249</f>
        <v>0</v>
      </c>
      <c r="Q249" s="258">
        <v>0</v>
      </c>
      <c r="R249" s="258">
        <f>Q249*H249</f>
        <v>0</v>
      </c>
      <c r="S249" s="258">
        <v>0</v>
      </c>
      <c r="T249" s="25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0" t="s">
        <v>268</v>
      </c>
      <c r="AT249" s="260" t="s">
        <v>218</v>
      </c>
      <c r="AU249" s="260" t="s">
        <v>84</v>
      </c>
      <c r="AY249" s="14" t="s">
        <v>190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4" t="s">
        <v>82</v>
      </c>
      <c r="BK249" s="150">
        <f>ROUND(I249*H249,2)</f>
        <v>0</v>
      </c>
      <c r="BL249" s="14" t="s">
        <v>233</v>
      </c>
      <c r="BM249" s="260" t="s">
        <v>497</v>
      </c>
    </row>
    <row r="250" s="2" customFormat="1" ht="21.75" customHeight="1">
      <c r="A250" s="37"/>
      <c r="B250" s="38"/>
      <c r="C250" s="248" t="s">
        <v>361</v>
      </c>
      <c r="D250" s="248" t="s">
        <v>193</v>
      </c>
      <c r="E250" s="249" t="s">
        <v>598</v>
      </c>
      <c r="F250" s="250" t="s">
        <v>599</v>
      </c>
      <c r="G250" s="251" t="s">
        <v>600</v>
      </c>
      <c r="H250" s="252">
        <v>16</v>
      </c>
      <c r="I250" s="253"/>
      <c r="J250" s="254">
        <f>ROUND(I250*H250,2)</f>
        <v>0</v>
      </c>
      <c r="K250" s="255"/>
      <c r="L250" s="40"/>
      <c r="M250" s="256" t="s">
        <v>1</v>
      </c>
      <c r="N250" s="257" t="s">
        <v>40</v>
      </c>
      <c r="O250" s="90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0" t="s">
        <v>233</v>
      </c>
      <c r="AT250" s="260" t="s">
        <v>193</v>
      </c>
      <c r="AU250" s="260" t="s">
        <v>84</v>
      </c>
      <c r="AY250" s="14" t="s">
        <v>190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4" t="s">
        <v>82</v>
      </c>
      <c r="BK250" s="150">
        <f>ROUND(I250*H250,2)</f>
        <v>0</v>
      </c>
      <c r="BL250" s="14" t="s">
        <v>233</v>
      </c>
      <c r="BM250" s="260" t="s">
        <v>500</v>
      </c>
    </row>
    <row r="251" s="2" customFormat="1" ht="24.15" customHeight="1">
      <c r="A251" s="37"/>
      <c r="B251" s="38"/>
      <c r="C251" s="261" t="s">
        <v>501</v>
      </c>
      <c r="D251" s="261" t="s">
        <v>218</v>
      </c>
      <c r="E251" s="262" t="s">
        <v>1917</v>
      </c>
      <c r="F251" s="263" t="s">
        <v>1918</v>
      </c>
      <c r="G251" s="264" t="s">
        <v>360</v>
      </c>
      <c r="H251" s="265">
        <v>2</v>
      </c>
      <c r="I251" s="266"/>
      <c r="J251" s="267">
        <f>ROUND(I251*H251,2)</f>
        <v>0</v>
      </c>
      <c r="K251" s="268"/>
      <c r="L251" s="269"/>
      <c r="M251" s="270" t="s">
        <v>1</v>
      </c>
      <c r="N251" s="271" t="s">
        <v>40</v>
      </c>
      <c r="O251" s="90"/>
      <c r="P251" s="258">
        <f>O251*H251</f>
        <v>0</v>
      </c>
      <c r="Q251" s="258">
        <v>0</v>
      </c>
      <c r="R251" s="258">
        <f>Q251*H251</f>
        <v>0</v>
      </c>
      <c r="S251" s="258">
        <v>0</v>
      </c>
      <c r="T251" s="25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0" t="s">
        <v>268</v>
      </c>
      <c r="AT251" s="260" t="s">
        <v>218</v>
      </c>
      <c r="AU251" s="260" t="s">
        <v>84</v>
      </c>
      <c r="AY251" s="14" t="s">
        <v>190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4" t="s">
        <v>82</v>
      </c>
      <c r="BK251" s="150">
        <f>ROUND(I251*H251,2)</f>
        <v>0</v>
      </c>
      <c r="BL251" s="14" t="s">
        <v>233</v>
      </c>
      <c r="BM251" s="260" t="s">
        <v>504</v>
      </c>
    </row>
    <row r="252" s="2" customFormat="1" ht="24.15" customHeight="1">
      <c r="A252" s="37"/>
      <c r="B252" s="38"/>
      <c r="C252" s="261" t="s">
        <v>364</v>
      </c>
      <c r="D252" s="261" t="s">
        <v>218</v>
      </c>
      <c r="E252" s="262" t="s">
        <v>1919</v>
      </c>
      <c r="F252" s="263" t="s">
        <v>614</v>
      </c>
      <c r="G252" s="264" t="s">
        <v>360</v>
      </c>
      <c r="H252" s="265">
        <v>1</v>
      </c>
      <c r="I252" s="266"/>
      <c r="J252" s="267">
        <f>ROUND(I252*H252,2)</f>
        <v>0</v>
      </c>
      <c r="K252" s="268"/>
      <c r="L252" s="269"/>
      <c r="M252" s="270" t="s">
        <v>1</v>
      </c>
      <c r="N252" s="271" t="s">
        <v>40</v>
      </c>
      <c r="O252" s="90"/>
      <c r="P252" s="258">
        <f>O252*H252</f>
        <v>0</v>
      </c>
      <c r="Q252" s="258">
        <v>0</v>
      </c>
      <c r="R252" s="258">
        <f>Q252*H252</f>
        <v>0</v>
      </c>
      <c r="S252" s="258">
        <v>0</v>
      </c>
      <c r="T252" s="25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0" t="s">
        <v>268</v>
      </c>
      <c r="AT252" s="260" t="s">
        <v>218</v>
      </c>
      <c r="AU252" s="260" t="s">
        <v>84</v>
      </c>
      <c r="AY252" s="14" t="s">
        <v>190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4" t="s">
        <v>82</v>
      </c>
      <c r="BK252" s="150">
        <f>ROUND(I252*H252,2)</f>
        <v>0</v>
      </c>
      <c r="BL252" s="14" t="s">
        <v>233</v>
      </c>
      <c r="BM252" s="260" t="s">
        <v>507</v>
      </c>
    </row>
    <row r="253" s="2" customFormat="1" ht="24.15" customHeight="1">
      <c r="A253" s="37"/>
      <c r="B253" s="38"/>
      <c r="C253" s="261" t="s">
        <v>508</v>
      </c>
      <c r="D253" s="261" t="s">
        <v>218</v>
      </c>
      <c r="E253" s="262" t="s">
        <v>1920</v>
      </c>
      <c r="F253" s="263" t="s">
        <v>1562</v>
      </c>
      <c r="G253" s="264" t="s">
        <v>360</v>
      </c>
      <c r="H253" s="265">
        <v>2</v>
      </c>
      <c r="I253" s="266"/>
      <c r="J253" s="267">
        <f>ROUND(I253*H253,2)</f>
        <v>0</v>
      </c>
      <c r="K253" s="268"/>
      <c r="L253" s="269"/>
      <c r="M253" s="270" t="s">
        <v>1</v>
      </c>
      <c r="N253" s="271" t="s">
        <v>40</v>
      </c>
      <c r="O253" s="90"/>
      <c r="P253" s="258">
        <f>O253*H253</f>
        <v>0</v>
      </c>
      <c r="Q253" s="258">
        <v>0</v>
      </c>
      <c r="R253" s="258">
        <f>Q253*H253</f>
        <v>0</v>
      </c>
      <c r="S253" s="258">
        <v>0</v>
      </c>
      <c r="T253" s="25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0" t="s">
        <v>268</v>
      </c>
      <c r="AT253" s="260" t="s">
        <v>218</v>
      </c>
      <c r="AU253" s="260" t="s">
        <v>84</v>
      </c>
      <c r="AY253" s="14" t="s">
        <v>190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4" t="s">
        <v>82</v>
      </c>
      <c r="BK253" s="150">
        <f>ROUND(I253*H253,2)</f>
        <v>0</v>
      </c>
      <c r="BL253" s="14" t="s">
        <v>233</v>
      </c>
      <c r="BM253" s="260" t="s">
        <v>511</v>
      </c>
    </row>
    <row r="254" s="2" customFormat="1" ht="16.5" customHeight="1">
      <c r="A254" s="37"/>
      <c r="B254" s="38"/>
      <c r="C254" s="261" t="s">
        <v>368</v>
      </c>
      <c r="D254" s="261" t="s">
        <v>218</v>
      </c>
      <c r="E254" s="262" t="s">
        <v>1921</v>
      </c>
      <c r="F254" s="263" t="s">
        <v>1922</v>
      </c>
      <c r="G254" s="264" t="s">
        <v>360</v>
      </c>
      <c r="H254" s="265">
        <v>1</v>
      </c>
      <c r="I254" s="266"/>
      <c r="J254" s="267">
        <f>ROUND(I254*H254,2)</f>
        <v>0</v>
      </c>
      <c r="K254" s="268"/>
      <c r="L254" s="269"/>
      <c r="M254" s="270" t="s">
        <v>1</v>
      </c>
      <c r="N254" s="271" t="s">
        <v>40</v>
      </c>
      <c r="O254" s="90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0" t="s">
        <v>268</v>
      </c>
      <c r="AT254" s="260" t="s">
        <v>218</v>
      </c>
      <c r="AU254" s="260" t="s">
        <v>84</v>
      </c>
      <c r="AY254" s="14" t="s">
        <v>190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82</v>
      </c>
      <c r="BK254" s="150">
        <f>ROUND(I254*H254,2)</f>
        <v>0</v>
      </c>
      <c r="BL254" s="14" t="s">
        <v>233</v>
      </c>
      <c r="BM254" s="260" t="s">
        <v>514</v>
      </c>
    </row>
    <row r="255" s="2" customFormat="1" ht="16.5" customHeight="1">
      <c r="A255" s="37"/>
      <c r="B255" s="38"/>
      <c r="C255" s="248" t="s">
        <v>515</v>
      </c>
      <c r="D255" s="248" t="s">
        <v>193</v>
      </c>
      <c r="E255" s="249" t="s">
        <v>1573</v>
      </c>
      <c r="F255" s="250" t="s">
        <v>1574</v>
      </c>
      <c r="G255" s="251" t="s">
        <v>360</v>
      </c>
      <c r="H255" s="252">
        <v>1</v>
      </c>
      <c r="I255" s="253"/>
      <c r="J255" s="254">
        <f>ROUND(I255*H255,2)</f>
        <v>0</v>
      </c>
      <c r="K255" s="255"/>
      <c r="L255" s="40"/>
      <c r="M255" s="256" t="s">
        <v>1</v>
      </c>
      <c r="N255" s="257" t="s">
        <v>40</v>
      </c>
      <c r="O255" s="90"/>
      <c r="P255" s="258">
        <f>O255*H255</f>
        <v>0</v>
      </c>
      <c r="Q255" s="258">
        <v>0</v>
      </c>
      <c r="R255" s="258">
        <f>Q255*H255</f>
        <v>0</v>
      </c>
      <c r="S255" s="258">
        <v>0</v>
      </c>
      <c r="T255" s="25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0" t="s">
        <v>233</v>
      </c>
      <c r="AT255" s="260" t="s">
        <v>193</v>
      </c>
      <c r="AU255" s="260" t="s">
        <v>84</v>
      </c>
      <c r="AY255" s="14" t="s">
        <v>190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4" t="s">
        <v>82</v>
      </c>
      <c r="BK255" s="150">
        <f>ROUND(I255*H255,2)</f>
        <v>0</v>
      </c>
      <c r="BL255" s="14" t="s">
        <v>233</v>
      </c>
      <c r="BM255" s="260" t="s">
        <v>518</v>
      </c>
    </row>
    <row r="256" s="2" customFormat="1" ht="33" customHeight="1">
      <c r="A256" s="37"/>
      <c r="B256" s="38"/>
      <c r="C256" s="261" t="s">
        <v>371</v>
      </c>
      <c r="D256" s="261" t="s">
        <v>218</v>
      </c>
      <c r="E256" s="262" t="s">
        <v>1575</v>
      </c>
      <c r="F256" s="263" t="s">
        <v>1923</v>
      </c>
      <c r="G256" s="264" t="s">
        <v>360</v>
      </c>
      <c r="H256" s="265">
        <v>1</v>
      </c>
      <c r="I256" s="266"/>
      <c r="J256" s="267">
        <f>ROUND(I256*H256,2)</f>
        <v>0</v>
      </c>
      <c r="K256" s="268"/>
      <c r="L256" s="269"/>
      <c r="M256" s="270" t="s">
        <v>1</v>
      </c>
      <c r="N256" s="271" t="s">
        <v>40</v>
      </c>
      <c r="O256" s="90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0" t="s">
        <v>268</v>
      </c>
      <c r="AT256" s="260" t="s">
        <v>218</v>
      </c>
      <c r="AU256" s="260" t="s">
        <v>84</v>
      </c>
      <c r="AY256" s="14" t="s">
        <v>190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4" t="s">
        <v>82</v>
      </c>
      <c r="BK256" s="150">
        <f>ROUND(I256*H256,2)</f>
        <v>0</v>
      </c>
      <c r="BL256" s="14" t="s">
        <v>233</v>
      </c>
      <c r="BM256" s="260" t="s">
        <v>519</v>
      </c>
    </row>
    <row r="257" s="2" customFormat="1" ht="16.5" customHeight="1">
      <c r="A257" s="37"/>
      <c r="B257" s="38"/>
      <c r="C257" s="248" t="s">
        <v>520</v>
      </c>
      <c r="D257" s="248" t="s">
        <v>193</v>
      </c>
      <c r="E257" s="249" t="s">
        <v>1577</v>
      </c>
      <c r="F257" s="250" t="s">
        <v>1578</v>
      </c>
      <c r="G257" s="251" t="s">
        <v>196</v>
      </c>
      <c r="H257" s="252">
        <v>1</v>
      </c>
      <c r="I257" s="253"/>
      <c r="J257" s="254">
        <f>ROUND(I257*H257,2)</f>
        <v>0</v>
      </c>
      <c r="K257" s="255"/>
      <c r="L257" s="40"/>
      <c r="M257" s="256" t="s">
        <v>1</v>
      </c>
      <c r="N257" s="257" t="s">
        <v>40</v>
      </c>
      <c r="O257" s="90"/>
      <c r="P257" s="258">
        <f>O257*H257</f>
        <v>0</v>
      </c>
      <c r="Q257" s="258">
        <v>0</v>
      </c>
      <c r="R257" s="258">
        <f>Q257*H257</f>
        <v>0</v>
      </c>
      <c r="S257" s="258">
        <v>0</v>
      </c>
      <c r="T257" s="25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0" t="s">
        <v>233</v>
      </c>
      <c r="AT257" s="260" t="s">
        <v>193</v>
      </c>
      <c r="AU257" s="260" t="s">
        <v>84</v>
      </c>
      <c r="AY257" s="14" t="s">
        <v>190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4" t="s">
        <v>82</v>
      </c>
      <c r="BK257" s="150">
        <f>ROUND(I257*H257,2)</f>
        <v>0</v>
      </c>
      <c r="BL257" s="14" t="s">
        <v>233</v>
      </c>
      <c r="BM257" s="260" t="s">
        <v>521</v>
      </c>
    </row>
    <row r="258" s="2" customFormat="1" ht="16.5" customHeight="1">
      <c r="A258" s="37"/>
      <c r="B258" s="38"/>
      <c r="C258" s="261" t="s">
        <v>375</v>
      </c>
      <c r="D258" s="261" t="s">
        <v>218</v>
      </c>
      <c r="E258" s="262" t="s">
        <v>1579</v>
      </c>
      <c r="F258" s="263" t="s">
        <v>1924</v>
      </c>
      <c r="G258" s="264" t="s">
        <v>196</v>
      </c>
      <c r="H258" s="265">
        <v>1</v>
      </c>
      <c r="I258" s="266"/>
      <c r="J258" s="267">
        <f>ROUND(I258*H258,2)</f>
        <v>0</v>
      </c>
      <c r="K258" s="268"/>
      <c r="L258" s="269"/>
      <c r="M258" s="270" t="s">
        <v>1</v>
      </c>
      <c r="N258" s="271" t="s">
        <v>40</v>
      </c>
      <c r="O258" s="90"/>
      <c r="P258" s="258">
        <f>O258*H258</f>
        <v>0</v>
      </c>
      <c r="Q258" s="258">
        <v>0</v>
      </c>
      <c r="R258" s="258">
        <f>Q258*H258</f>
        <v>0</v>
      </c>
      <c r="S258" s="258">
        <v>0</v>
      </c>
      <c r="T258" s="25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0" t="s">
        <v>268</v>
      </c>
      <c r="AT258" s="260" t="s">
        <v>218</v>
      </c>
      <c r="AU258" s="260" t="s">
        <v>84</v>
      </c>
      <c r="AY258" s="14" t="s">
        <v>190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82</v>
      </c>
      <c r="BK258" s="150">
        <f>ROUND(I258*H258,2)</f>
        <v>0</v>
      </c>
      <c r="BL258" s="14" t="s">
        <v>233</v>
      </c>
      <c r="BM258" s="260" t="s">
        <v>522</v>
      </c>
    </row>
    <row r="259" s="2" customFormat="1" ht="21.75" customHeight="1">
      <c r="A259" s="37"/>
      <c r="B259" s="38"/>
      <c r="C259" s="248" t="s">
        <v>523</v>
      </c>
      <c r="D259" s="248" t="s">
        <v>193</v>
      </c>
      <c r="E259" s="249" t="s">
        <v>679</v>
      </c>
      <c r="F259" s="250" t="s">
        <v>680</v>
      </c>
      <c r="G259" s="251" t="s">
        <v>309</v>
      </c>
      <c r="H259" s="272"/>
      <c r="I259" s="253"/>
      <c r="J259" s="254">
        <f>ROUND(I259*H259,2)</f>
        <v>0</v>
      </c>
      <c r="K259" s="255"/>
      <c r="L259" s="40"/>
      <c r="M259" s="256" t="s">
        <v>1</v>
      </c>
      <c r="N259" s="257" t="s">
        <v>40</v>
      </c>
      <c r="O259" s="90"/>
      <c r="P259" s="258">
        <f>O259*H259</f>
        <v>0</v>
      </c>
      <c r="Q259" s="258">
        <v>0</v>
      </c>
      <c r="R259" s="258">
        <f>Q259*H259</f>
        <v>0</v>
      </c>
      <c r="S259" s="258">
        <v>0</v>
      </c>
      <c r="T259" s="25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0" t="s">
        <v>233</v>
      </c>
      <c r="AT259" s="260" t="s">
        <v>193</v>
      </c>
      <c r="AU259" s="260" t="s">
        <v>84</v>
      </c>
      <c r="AY259" s="14" t="s">
        <v>190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82</v>
      </c>
      <c r="BK259" s="150">
        <f>ROUND(I259*H259,2)</f>
        <v>0</v>
      </c>
      <c r="BL259" s="14" t="s">
        <v>233</v>
      </c>
      <c r="BM259" s="260" t="s">
        <v>526</v>
      </c>
    </row>
    <row r="260" s="2" customFormat="1" ht="24.15" customHeight="1">
      <c r="A260" s="37"/>
      <c r="B260" s="38"/>
      <c r="C260" s="248" t="s">
        <v>378</v>
      </c>
      <c r="D260" s="248" t="s">
        <v>193</v>
      </c>
      <c r="E260" s="249" t="s">
        <v>683</v>
      </c>
      <c r="F260" s="250" t="s">
        <v>684</v>
      </c>
      <c r="G260" s="251" t="s">
        <v>309</v>
      </c>
      <c r="H260" s="272"/>
      <c r="I260" s="253"/>
      <c r="J260" s="254">
        <f>ROUND(I260*H260,2)</f>
        <v>0</v>
      </c>
      <c r="K260" s="255"/>
      <c r="L260" s="40"/>
      <c r="M260" s="256" t="s">
        <v>1</v>
      </c>
      <c r="N260" s="257" t="s">
        <v>40</v>
      </c>
      <c r="O260" s="90"/>
      <c r="P260" s="258">
        <f>O260*H260</f>
        <v>0</v>
      </c>
      <c r="Q260" s="258">
        <v>0</v>
      </c>
      <c r="R260" s="258">
        <f>Q260*H260</f>
        <v>0</v>
      </c>
      <c r="S260" s="258">
        <v>0</v>
      </c>
      <c r="T260" s="25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60" t="s">
        <v>233</v>
      </c>
      <c r="AT260" s="260" t="s">
        <v>193</v>
      </c>
      <c r="AU260" s="260" t="s">
        <v>84</v>
      </c>
      <c r="AY260" s="14" t="s">
        <v>190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4" t="s">
        <v>82</v>
      </c>
      <c r="BK260" s="150">
        <f>ROUND(I260*H260,2)</f>
        <v>0</v>
      </c>
      <c r="BL260" s="14" t="s">
        <v>233</v>
      </c>
      <c r="BM260" s="260" t="s">
        <v>529</v>
      </c>
    </row>
    <row r="261" s="12" customFormat="1" ht="22.8" customHeight="1">
      <c r="A261" s="12"/>
      <c r="B261" s="232"/>
      <c r="C261" s="233"/>
      <c r="D261" s="234" t="s">
        <v>74</v>
      </c>
      <c r="E261" s="246" t="s">
        <v>686</v>
      </c>
      <c r="F261" s="246" t="s">
        <v>687</v>
      </c>
      <c r="G261" s="233"/>
      <c r="H261" s="233"/>
      <c r="I261" s="236"/>
      <c r="J261" s="247">
        <f>BK261</f>
        <v>0</v>
      </c>
      <c r="K261" s="233"/>
      <c r="L261" s="238"/>
      <c r="M261" s="239"/>
      <c r="N261" s="240"/>
      <c r="O261" s="240"/>
      <c r="P261" s="241">
        <f>SUM(P262:P277)</f>
        <v>0</v>
      </c>
      <c r="Q261" s="240"/>
      <c r="R261" s="241">
        <f>SUM(R262:R277)</f>
        <v>0</v>
      </c>
      <c r="S261" s="240"/>
      <c r="T261" s="242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43" t="s">
        <v>84</v>
      </c>
      <c r="AT261" s="244" t="s">
        <v>74</v>
      </c>
      <c r="AU261" s="244" t="s">
        <v>82</v>
      </c>
      <c r="AY261" s="243" t="s">
        <v>190</v>
      </c>
      <c r="BK261" s="245">
        <f>SUM(BK262:BK277)</f>
        <v>0</v>
      </c>
    </row>
    <row r="262" s="2" customFormat="1" ht="24.15" customHeight="1">
      <c r="A262" s="37"/>
      <c r="B262" s="38"/>
      <c r="C262" s="248" t="s">
        <v>532</v>
      </c>
      <c r="D262" s="248" t="s">
        <v>193</v>
      </c>
      <c r="E262" s="249" t="s">
        <v>1925</v>
      </c>
      <c r="F262" s="250" t="s">
        <v>1926</v>
      </c>
      <c r="G262" s="251" t="s">
        <v>196</v>
      </c>
      <c r="H262" s="252">
        <v>1</v>
      </c>
      <c r="I262" s="253"/>
      <c r="J262" s="254">
        <f>ROUND(I262*H262,2)</f>
        <v>0</v>
      </c>
      <c r="K262" s="255"/>
      <c r="L262" s="40"/>
      <c r="M262" s="256" t="s">
        <v>1</v>
      </c>
      <c r="N262" s="257" t="s">
        <v>40</v>
      </c>
      <c r="O262" s="90"/>
      <c r="P262" s="258">
        <f>O262*H262</f>
        <v>0</v>
      </c>
      <c r="Q262" s="258">
        <v>0</v>
      </c>
      <c r="R262" s="258">
        <f>Q262*H262</f>
        <v>0</v>
      </c>
      <c r="S262" s="258">
        <v>0</v>
      </c>
      <c r="T262" s="25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60" t="s">
        <v>233</v>
      </c>
      <c r="AT262" s="260" t="s">
        <v>193</v>
      </c>
      <c r="AU262" s="260" t="s">
        <v>84</v>
      </c>
      <c r="AY262" s="14" t="s">
        <v>190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4" t="s">
        <v>82</v>
      </c>
      <c r="BK262" s="150">
        <f>ROUND(I262*H262,2)</f>
        <v>0</v>
      </c>
      <c r="BL262" s="14" t="s">
        <v>233</v>
      </c>
      <c r="BM262" s="260" t="s">
        <v>535</v>
      </c>
    </row>
    <row r="263" s="2" customFormat="1" ht="37.8" customHeight="1">
      <c r="A263" s="37"/>
      <c r="B263" s="38"/>
      <c r="C263" s="248" t="s">
        <v>382</v>
      </c>
      <c r="D263" s="248" t="s">
        <v>193</v>
      </c>
      <c r="E263" s="249" t="s">
        <v>1927</v>
      </c>
      <c r="F263" s="250" t="s">
        <v>1928</v>
      </c>
      <c r="G263" s="251" t="s">
        <v>360</v>
      </c>
      <c r="H263" s="252">
        <v>1</v>
      </c>
      <c r="I263" s="253"/>
      <c r="J263" s="254">
        <f>ROUND(I263*H263,2)</f>
        <v>0</v>
      </c>
      <c r="K263" s="255"/>
      <c r="L263" s="40"/>
      <c r="M263" s="256" t="s">
        <v>1</v>
      </c>
      <c r="N263" s="257" t="s">
        <v>40</v>
      </c>
      <c r="O263" s="90"/>
      <c r="P263" s="258">
        <f>O263*H263</f>
        <v>0</v>
      </c>
      <c r="Q263" s="258">
        <v>0</v>
      </c>
      <c r="R263" s="258">
        <f>Q263*H263</f>
        <v>0</v>
      </c>
      <c r="S263" s="258">
        <v>0</v>
      </c>
      <c r="T263" s="25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0" t="s">
        <v>233</v>
      </c>
      <c r="AT263" s="260" t="s">
        <v>193</v>
      </c>
      <c r="AU263" s="260" t="s">
        <v>84</v>
      </c>
      <c r="AY263" s="14" t="s">
        <v>190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4" t="s">
        <v>82</v>
      </c>
      <c r="BK263" s="150">
        <f>ROUND(I263*H263,2)</f>
        <v>0</v>
      </c>
      <c r="BL263" s="14" t="s">
        <v>233</v>
      </c>
      <c r="BM263" s="260" t="s">
        <v>538</v>
      </c>
    </row>
    <row r="264" s="2" customFormat="1" ht="24.15" customHeight="1">
      <c r="A264" s="37"/>
      <c r="B264" s="38"/>
      <c r="C264" s="248" t="s">
        <v>539</v>
      </c>
      <c r="D264" s="248" t="s">
        <v>193</v>
      </c>
      <c r="E264" s="249" t="s">
        <v>688</v>
      </c>
      <c r="F264" s="250" t="s">
        <v>689</v>
      </c>
      <c r="G264" s="251" t="s">
        <v>267</v>
      </c>
      <c r="H264" s="252">
        <v>1.2749999999999999</v>
      </c>
      <c r="I264" s="253"/>
      <c r="J264" s="254">
        <f>ROUND(I264*H264,2)</f>
        <v>0</v>
      </c>
      <c r="K264" s="255"/>
      <c r="L264" s="40"/>
      <c r="M264" s="256" t="s">
        <v>1</v>
      </c>
      <c r="N264" s="257" t="s">
        <v>40</v>
      </c>
      <c r="O264" s="90"/>
      <c r="P264" s="258">
        <f>O264*H264</f>
        <v>0</v>
      </c>
      <c r="Q264" s="258">
        <v>0</v>
      </c>
      <c r="R264" s="258">
        <f>Q264*H264</f>
        <v>0</v>
      </c>
      <c r="S264" s="258">
        <v>0</v>
      </c>
      <c r="T264" s="25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0" t="s">
        <v>233</v>
      </c>
      <c r="AT264" s="260" t="s">
        <v>193</v>
      </c>
      <c r="AU264" s="260" t="s">
        <v>84</v>
      </c>
      <c r="AY264" s="14" t="s">
        <v>190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4" t="s">
        <v>82</v>
      </c>
      <c r="BK264" s="150">
        <f>ROUND(I264*H264,2)</f>
        <v>0</v>
      </c>
      <c r="BL264" s="14" t="s">
        <v>233</v>
      </c>
      <c r="BM264" s="260" t="s">
        <v>542</v>
      </c>
    </row>
    <row r="265" s="2" customFormat="1" ht="24.15" customHeight="1">
      <c r="A265" s="37"/>
      <c r="B265" s="38"/>
      <c r="C265" s="248" t="s">
        <v>385</v>
      </c>
      <c r="D265" s="248" t="s">
        <v>193</v>
      </c>
      <c r="E265" s="249" t="s">
        <v>1929</v>
      </c>
      <c r="F265" s="250" t="s">
        <v>1930</v>
      </c>
      <c r="G265" s="251" t="s">
        <v>196</v>
      </c>
      <c r="H265" s="252">
        <v>2</v>
      </c>
      <c r="I265" s="253"/>
      <c r="J265" s="254">
        <f>ROUND(I265*H265,2)</f>
        <v>0</v>
      </c>
      <c r="K265" s="255"/>
      <c r="L265" s="40"/>
      <c r="M265" s="256" t="s">
        <v>1</v>
      </c>
      <c r="N265" s="257" t="s">
        <v>40</v>
      </c>
      <c r="O265" s="90"/>
      <c r="P265" s="258">
        <f>O265*H265</f>
        <v>0</v>
      </c>
      <c r="Q265" s="258">
        <v>0</v>
      </c>
      <c r="R265" s="258">
        <f>Q265*H265</f>
        <v>0</v>
      </c>
      <c r="S265" s="258">
        <v>0</v>
      </c>
      <c r="T265" s="25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0" t="s">
        <v>233</v>
      </c>
      <c r="AT265" s="260" t="s">
        <v>193</v>
      </c>
      <c r="AU265" s="260" t="s">
        <v>84</v>
      </c>
      <c r="AY265" s="14" t="s">
        <v>190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4" t="s">
        <v>82</v>
      </c>
      <c r="BK265" s="150">
        <f>ROUND(I265*H265,2)</f>
        <v>0</v>
      </c>
      <c r="BL265" s="14" t="s">
        <v>233</v>
      </c>
      <c r="BM265" s="260" t="s">
        <v>545</v>
      </c>
    </row>
    <row r="266" s="2" customFormat="1" ht="16.5" customHeight="1">
      <c r="A266" s="37"/>
      <c r="B266" s="38"/>
      <c r="C266" s="248" t="s">
        <v>546</v>
      </c>
      <c r="D266" s="248" t="s">
        <v>193</v>
      </c>
      <c r="E266" s="249" t="s">
        <v>1620</v>
      </c>
      <c r="F266" s="250" t="s">
        <v>1621</v>
      </c>
      <c r="G266" s="251" t="s">
        <v>196</v>
      </c>
      <c r="H266" s="252">
        <v>1</v>
      </c>
      <c r="I266" s="253"/>
      <c r="J266" s="254">
        <f>ROUND(I266*H266,2)</f>
        <v>0</v>
      </c>
      <c r="K266" s="255"/>
      <c r="L266" s="40"/>
      <c r="M266" s="256" t="s">
        <v>1</v>
      </c>
      <c r="N266" s="257" t="s">
        <v>40</v>
      </c>
      <c r="O266" s="90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0" t="s">
        <v>233</v>
      </c>
      <c r="AT266" s="260" t="s">
        <v>193</v>
      </c>
      <c r="AU266" s="260" t="s">
        <v>84</v>
      </c>
      <c r="AY266" s="14" t="s">
        <v>190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4" t="s">
        <v>82</v>
      </c>
      <c r="BK266" s="150">
        <f>ROUND(I266*H266,2)</f>
        <v>0</v>
      </c>
      <c r="BL266" s="14" t="s">
        <v>233</v>
      </c>
      <c r="BM266" s="260" t="s">
        <v>549</v>
      </c>
    </row>
    <row r="267" s="2" customFormat="1" ht="16.5" customHeight="1">
      <c r="A267" s="37"/>
      <c r="B267" s="38"/>
      <c r="C267" s="248" t="s">
        <v>389</v>
      </c>
      <c r="D267" s="248" t="s">
        <v>193</v>
      </c>
      <c r="E267" s="249" t="s">
        <v>692</v>
      </c>
      <c r="F267" s="250" t="s">
        <v>693</v>
      </c>
      <c r="G267" s="251" t="s">
        <v>360</v>
      </c>
      <c r="H267" s="252">
        <v>9</v>
      </c>
      <c r="I267" s="253"/>
      <c r="J267" s="254">
        <f>ROUND(I267*H267,2)</f>
        <v>0</v>
      </c>
      <c r="K267" s="255"/>
      <c r="L267" s="40"/>
      <c r="M267" s="256" t="s">
        <v>1</v>
      </c>
      <c r="N267" s="257" t="s">
        <v>40</v>
      </c>
      <c r="O267" s="90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0" t="s">
        <v>233</v>
      </c>
      <c r="AT267" s="260" t="s">
        <v>193</v>
      </c>
      <c r="AU267" s="260" t="s">
        <v>84</v>
      </c>
      <c r="AY267" s="14" t="s">
        <v>190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4" t="s">
        <v>82</v>
      </c>
      <c r="BK267" s="150">
        <f>ROUND(I267*H267,2)</f>
        <v>0</v>
      </c>
      <c r="BL267" s="14" t="s">
        <v>233</v>
      </c>
      <c r="BM267" s="260" t="s">
        <v>552</v>
      </c>
    </row>
    <row r="268" s="2" customFormat="1" ht="16.5" customHeight="1">
      <c r="A268" s="37"/>
      <c r="B268" s="38"/>
      <c r="C268" s="261" t="s">
        <v>553</v>
      </c>
      <c r="D268" s="261" t="s">
        <v>218</v>
      </c>
      <c r="E268" s="262" t="s">
        <v>695</v>
      </c>
      <c r="F268" s="263" t="s">
        <v>1931</v>
      </c>
      <c r="G268" s="264" t="s">
        <v>196</v>
      </c>
      <c r="H268" s="265">
        <v>9</v>
      </c>
      <c r="I268" s="266"/>
      <c r="J268" s="267">
        <f>ROUND(I268*H268,2)</f>
        <v>0</v>
      </c>
      <c r="K268" s="268"/>
      <c r="L268" s="269"/>
      <c r="M268" s="270" t="s">
        <v>1</v>
      </c>
      <c r="N268" s="271" t="s">
        <v>40</v>
      </c>
      <c r="O268" s="90"/>
      <c r="P268" s="258">
        <f>O268*H268</f>
        <v>0</v>
      </c>
      <c r="Q268" s="258">
        <v>0</v>
      </c>
      <c r="R268" s="258">
        <f>Q268*H268</f>
        <v>0</v>
      </c>
      <c r="S268" s="258">
        <v>0</v>
      </c>
      <c r="T268" s="25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0" t="s">
        <v>268</v>
      </c>
      <c r="AT268" s="260" t="s">
        <v>218</v>
      </c>
      <c r="AU268" s="260" t="s">
        <v>84</v>
      </c>
      <c r="AY268" s="14" t="s">
        <v>190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4" t="s">
        <v>82</v>
      </c>
      <c r="BK268" s="150">
        <f>ROUND(I268*H268,2)</f>
        <v>0</v>
      </c>
      <c r="BL268" s="14" t="s">
        <v>233</v>
      </c>
      <c r="BM268" s="260" t="s">
        <v>556</v>
      </c>
    </row>
    <row r="269" s="2" customFormat="1" ht="24.15" customHeight="1">
      <c r="A269" s="37"/>
      <c r="B269" s="38"/>
      <c r="C269" s="248" t="s">
        <v>392</v>
      </c>
      <c r="D269" s="248" t="s">
        <v>193</v>
      </c>
      <c r="E269" s="249" t="s">
        <v>744</v>
      </c>
      <c r="F269" s="250" t="s">
        <v>1932</v>
      </c>
      <c r="G269" s="251" t="s">
        <v>360</v>
      </c>
      <c r="H269" s="252">
        <v>1</v>
      </c>
      <c r="I269" s="253"/>
      <c r="J269" s="254">
        <f>ROUND(I269*H269,2)</f>
        <v>0</v>
      </c>
      <c r="K269" s="255"/>
      <c r="L269" s="40"/>
      <c r="M269" s="256" t="s">
        <v>1</v>
      </c>
      <c r="N269" s="257" t="s">
        <v>40</v>
      </c>
      <c r="O269" s="90"/>
      <c r="P269" s="258">
        <f>O269*H269</f>
        <v>0</v>
      </c>
      <c r="Q269" s="258">
        <v>0</v>
      </c>
      <c r="R269" s="258">
        <f>Q269*H269</f>
        <v>0</v>
      </c>
      <c r="S269" s="258">
        <v>0</v>
      </c>
      <c r="T269" s="25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60" t="s">
        <v>233</v>
      </c>
      <c r="AT269" s="260" t="s">
        <v>193</v>
      </c>
      <c r="AU269" s="260" t="s">
        <v>84</v>
      </c>
      <c r="AY269" s="14" t="s">
        <v>190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4" t="s">
        <v>82</v>
      </c>
      <c r="BK269" s="150">
        <f>ROUND(I269*H269,2)</f>
        <v>0</v>
      </c>
      <c r="BL269" s="14" t="s">
        <v>233</v>
      </c>
      <c r="BM269" s="260" t="s">
        <v>559</v>
      </c>
    </row>
    <row r="270" s="2" customFormat="1" ht="16.5" customHeight="1">
      <c r="A270" s="37"/>
      <c r="B270" s="38"/>
      <c r="C270" s="261" t="s">
        <v>560</v>
      </c>
      <c r="D270" s="261" t="s">
        <v>218</v>
      </c>
      <c r="E270" s="262" t="s">
        <v>1933</v>
      </c>
      <c r="F270" s="263" t="s">
        <v>1626</v>
      </c>
      <c r="G270" s="264" t="s">
        <v>196</v>
      </c>
      <c r="H270" s="265">
        <v>1</v>
      </c>
      <c r="I270" s="266"/>
      <c r="J270" s="267">
        <f>ROUND(I270*H270,2)</f>
        <v>0</v>
      </c>
      <c r="K270" s="268"/>
      <c r="L270" s="269"/>
      <c r="M270" s="270" t="s">
        <v>1</v>
      </c>
      <c r="N270" s="271" t="s">
        <v>40</v>
      </c>
      <c r="O270" s="90"/>
      <c r="P270" s="258">
        <f>O270*H270</f>
        <v>0</v>
      </c>
      <c r="Q270" s="258">
        <v>0</v>
      </c>
      <c r="R270" s="258">
        <f>Q270*H270</f>
        <v>0</v>
      </c>
      <c r="S270" s="258">
        <v>0</v>
      </c>
      <c r="T270" s="25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60" t="s">
        <v>268</v>
      </c>
      <c r="AT270" s="260" t="s">
        <v>218</v>
      </c>
      <c r="AU270" s="260" t="s">
        <v>84</v>
      </c>
      <c r="AY270" s="14" t="s">
        <v>190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4" t="s">
        <v>82</v>
      </c>
      <c r="BK270" s="150">
        <f>ROUND(I270*H270,2)</f>
        <v>0</v>
      </c>
      <c r="BL270" s="14" t="s">
        <v>233</v>
      </c>
      <c r="BM270" s="260" t="s">
        <v>563</v>
      </c>
    </row>
    <row r="271" s="2" customFormat="1" ht="16.5" customHeight="1">
      <c r="A271" s="37"/>
      <c r="B271" s="38"/>
      <c r="C271" s="261" t="s">
        <v>396</v>
      </c>
      <c r="D271" s="261" t="s">
        <v>218</v>
      </c>
      <c r="E271" s="262" t="s">
        <v>755</v>
      </c>
      <c r="F271" s="263" t="s">
        <v>756</v>
      </c>
      <c r="G271" s="264" t="s">
        <v>196</v>
      </c>
      <c r="H271" s="265">
        <v>1</v>
      </c>
      <c r="I271" s="266"/>
      <c r="J271" s="267">
        <f>ROUND(I271*H271,2)</f>
        <v>0</v>
      </c>
      <c r="K271" s="268"/>
      <c r="L271" s="269"/>
      <c r="M271" s="270" t="s">
        <v>1</v>
      </c>
      <c r="N271" s="271" t="s">
        <v>40</v>
      </c>
      <c r="O271" s="90"/>
      <c r="P271" s="258">
        <f>O271*H271</f>
        <v>0</v>
      </c>
      <c r="Q271" s="258">
        <v>0</v>
      </c>
      <c r="R271" s="258">
        <f>Q271*H271</f>
        <v>0</v>
      </c>
      <c r="S271" s="258">
        <v>0</v>
      </c>
      <c r="T271" s="25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0" t="s">
        <v>268</v>
      </c>
      <c r="AT271" s="260" t="s">
        <v>218</v>
      </c>
      <c r="AU271" s="260" t="s">
        <v>84</v>
      </c>
      <c r="AY271" s="14" t="s">
        <v>190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4" t="s">
        <v>82</v>
      </c>
      <c r="BK271" s="150">
        <f>ROUND(I271*H271,2)</f>
        <v>0</v>
      </c>
      <c r="BL271" s="14" t="s">
        <v>233</v>
      </c>
      <c r="BM271" s="260" t="s">
        <v>568</v>
      </c>
    </row>
    <row r="272" s="2" customFormat="1" ht="24.15" customHeight="1">
      <c r="A272" s="37"/>
      <c r="B272" s="38"/>
      <c r="C272" s="248" t="s">
        <v>569</v>
      </c>
      <c r="D272" s="248" t="s">
        <v>193</v>
      </c>
      <c r="E272" s="249" t="s">
        <v>758</v>
      </c>
      <c r="F272" s="250" t="s">
        <v>759</v>
      </c>
      <c r="G272" s="251" t="s">
        <v>360</v>
      </c>
      <c r="H272" s="252">
        <v>2</v>
      </c>
      <c r="I272" s="253"/>
      <c r="J272" s="254">
        <f>ROUND(I272*H272,2)</f>
        <v>0</v>
      </c>
      <c r="K272" s="255"/>
      <c r="L272" s="40"/>
      <c r="M272" s="256" t="s">
        <v>1</v>
      </c>
      <c r="N272" s="257" t="s">
        <v>40</v>
      </c>
      <c r="O272" s="90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0" t="s">
        <v>233</v>
      </c>
      <c r="AT272" s="260" t="s">
        <v>193</v>
      </c>
      <c r="AU272" s="260" t="s">
        <v>84</v>
      </c>
      <c r="AY272" s="14" t="s">
        <v>190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4" t="s">
        <v>82</v>
      </c>
      <c r="BK272" s="150">
        <f>ROUND(I272*H272,2)</f>
        <v>0</v>
      </c>
      <c r="BL272" s="14" t="s">
        <v>233</v>
      </c>
      <c r="BM272" s="260" t="s">
        <v>572</v>
      </c>
    </row>
    <row r="273" s="2" customFormat="1" ht="16.5" customHeight="1">
      <c r="A273" s="37"/>
      <c r="B273" s="38"/>
      <c r="C273" s="261" t="s">
        <v>399</v>
      </c>
      <c r="D273" s="261" t="s">
        <v>218</v>
      </c>
      <c r="E273" s="262" t="s">
        <v>765</v>
      </c>
      <c r="F273" s="263" t="s">
        <v>766</v>
      </c>
      <c r="G273" s="264" t="s">
        <v>196</v>
      </c>
      <c r="H273" s="265">
        <v>2</v>
      </c>
      <c r="I273" s="266"/>
      <c r="J273" s="267">
        <f>ROUND(I273*H273,2)</f>
        <v>0</v>
      </c>
      <c r="K273" s="268"/>
      <c r="L273" s="269"/>
      <c r="M273" s="270" t="s">
        <v>1</v>
      </c>
      <c r="N273" s="271" t="s">
        <v>40</v>
      </c>
      <c r="O273" s="90"/>
      <c r="P273" s="258">
        <f>O273*H273</f>
        <v>0</v>
      </c>
      <c r="Q273" s="258">
        <v>0</v>
      </c>
      <c r="R273" s="258">
        <f>Q273*H273</f>
        <v>0</v>
      </c>
      <c r="S273" s="258">
        <v>0</v>
      </c>
      <c r="T273" s="25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60" t="s">
        <v>268</v>
      </c>
      <c r="AT273" s="260" t="s">
        <v>218</v>
      </c>
      <c r="AU273" s="260" t="s">
        <v>84</v>
      </c>
      <c r="AY273" s="14" t="s">
        <v>190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4" t="s">
        <v>82</v>
      </c>
      <c r="BK273" s="150">
        <f>ROUND(I273*H273,2)</f>
        <v>0</v>
      </c>
      <c r="BL273" s="14" t="s">
        <v>233</v>
      </c>
      <c r="BM273" s="260" t="s">
        <v>575</v>
      </c>
    </row>
    <row r="274" s="2" customFormat="1" ht="16.5" customHeight="1">
      <c r="A274" s="37"/>
      <c r="B274" s="38"/>
      <c r="C274" s="248" t="s">
        <v>576</v>
      </c>
      <c r="D274" s="248" t="s">
        <v>193</v>
      </c>
      <c r="E274" s="249" t="s">
        <v>772</v>
      </c>
      <c r="F274" s="250" t="s">
        <v>773</v>
      </c>
      <c r="G274" s="251" t="s">
        <v>196</v>
      </c>
      <c r="H274" s="252">
        <v>1</v>
      </c>
      <c r="I274" s="253"/>
      <c r="J274" s="254">
        <f>ROUND(I274*H274,2)</f>
        <v>0</v>
      </c>
      <c r="K274" s="255"/>
      <c r="L274" s="40"/>
      <c r="M274" s="256" t="s">
        <v>1</v>
      </c>
      <c r="N274" s="257" t="s">
        <v>40</v>
      </c>
      <c r="O274" s="90"/>
      <c r="P274" s="258">
        <f>O274*H274</f>
        <v>0</v>
      </c>
      <c r="Q274" s="258">
        <v>0</v>
      </c>
      <c r="R274" s="258">
        <f>Q274*H274</f>
        <v>0</v>
      </c>
      <c r="S274" s="258">
        <v>0</v>
      </c>
      <c r="T274" s="25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0" t="s">
        <v>233</v>
      </c>
      <c r="AT274" s="260" t="s">
        <v>193</v>
      </c>
      <c r="AU274" s="260" t="s">
        <v>84</v>
      </c>
      <c r="AY274" s="14" t="s">
        <v>190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4" t="s">
        <v>82</v>
      </c>
      <c r="BK274" s="150">
        <f>ROUND(I274*H274,2)</f>
        <v>0</v>
      </c>
      <c r="BL274" s="14" t="s">
        <v>233</v>
      </c>
      <c r="BM274" s="260" t="s">
        <v>579</v>
      </c>
    </row>
    <row r="275" s="2" customFormat="1" ht="16.5" customHeight="1">
      <c r="A275" s="37"/>
      <c r="B275" s="38"/>
      <c r="C275" s="261" t="s">
        <v>403</v>
      </c>
      <c r="D275" s="261" t="s">
        <v>218</v>
      </c>
      <c r="E275" s="262" t="s">
        <v>776</v>
      </c>
      <c r="F275" s="263" t="s">
        <v>777</v>
      </c>
      <c r="G275" s="264" t="s">
        <v>196</v>
      </c>
      <c r="H275" s="265">
        <v>1</v>
      </c>
      <c r="I275" s="266"/>
      <c r="J275" s="267">
        <f>ROUND(I275*H275,2)</f>
        <v>0</v>
      </c>
      <c r="K275" s="268"/>
      <c r="L275" s="269"/>
      <c r="M275" s="270" t="s">
        <v>1</v>
      </c>
      <c r="N275" s="271" t="s">
        <v>40</v>
      </c>
      <c r="O275" s="90"/>
      <c r="P275" s="258">
        <f>O275*H275</f>
        <v>0</v>
      </c>
      <c r="Q275" s="258">
        <v>0</v>
      </c>
      <c r="R275" s="258">
        <f>Q275*H275</f>
        <v>0</v>
      </c>
      <c r="S275" s="258">
        <v>0</v>
      </c>
      <c r="T275" s="25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0" t="s">
        <v>268</v>
      </c>
      <c r="AT275" s="260" t="s">
        <v>218</v>
      </c>
      <c r="AU275" s="260" t="s">
        <v>84</v>
      </c>
      <c r="AY275" s="14" t="s">
        <v>190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4" t="s">
        <v>82</v>
      </c>
      <c r="BK275" s="150">
        <f>ROUND(I275*H275,2)</f>
        <v>0</v>
      </c>
      <c r="BL275" s="14" t="s">
        <v>233</v>
      </c>
      <c r="BM275" s="260" t="s">
        <v>582</v>
      </c>
    </row>
    <row r="276" s="2" customFormat="1" ht="24.15" customHeight="1">
      <c r="A276" s="37"/>
      <c r="B276" s="38"/>
      <c r="C276" s="248" t="s">
        <v>583</v>
      </c>
      <c r="D276" s="248" t="s">
        <v>193</v>
      </c>
      <c r="E276" s="249" t="s">
        <v>779</v>
      </c>
      <c r="F276" s="250" t="s">
        <v>780</v>
      </c>
      <c r="G276" s="251" t="s">
        <v>309</v>
      </c>
      <c r="H276" s="272"/>
      <c r="I276" s="253"/>
      <c r="J276" s="254">
        <f>ROUND(I276*H276,2)</f>
        <v>0</v>
      </c>
      <c r="K276" s="255"/>
      <c r="L276" s="40"/>
      <c r="M276" s="256" t="s">
        <v>1</v>
      </c>
      <c r="N276" s="257" t="s">
        <v>40</v>
      </c>
      <c r="O276" s="90"/>
      <c r="P276" s="258">
        <f>O276*H276</f>
        <v>0</v>
      </c>
      <c r="Q276" s="258">
        <v>0</v>
      </c>
      <c r="R276" s="258">
        <f>Q276*H276</f>
        <v>0</v>
      </c>
      <c r="S276" s="258">
        <v>0</v>
      </c>
      <c r="T276" s="25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0" t="s">
        <v>233</v>
      </c>
      <c r="AT276" s="260" t="s">
        <v>193</v>
      </c>
      <c r="AU276" s="260" t="s">
        <v>84</v>
      </c>
      <c r="AY276" s="14" t="s">
        <v>190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4" t="s">
        <v>82</v>
      </c>
      <c r="BK276" s="150">
        <f>ROUND(I276*H276,2)</f>
        <v>0</v>
      </c>
      <c r="BL276" s="14" t="s">
        <v>233</v>
      </c>
      <c r="BM276" s="260" t="s">
        <v>586</v>
      </c>
    </row>
    <row r="277" s="2" customFormat="1" ht="24.15" customHeight="1">
      <c r="A277" s="37"/>
      <c r="B277" s="38"/>
      <c r="C277" s="248" t="s">
        <v>406</v>
      </c>
      <c r="D277" s="248" t="s">
        <v>193</v>
      </c>
      <c r="E277" s="249" t="s">
        <v>783</v>
      </c>
      <c r="F277" s="250" t="s">
        <v>784</v>
      </c>
      <c r="G277" s="251" t="s">
        <v>309</v>
      </c>
      <c r="H277" s="272"/>
      <c r="I277" s="253"/>
      <c r="J277" s="254">
        <f>ROUND(I277*H277,2)</f>
        <v>0</v>
      </c>
      <c r="K277" s="255"/>
      <c r="L277" s="40"/>
      <c r="M277" s="256" t="s">
        <v>1</v>
      </c>
      <c r="N277" s="257" t="s">
        <v>40</v>
      </c>
      <c r="O277" s="90"/>
      <c r="P277" s="258">
        <f>O277*H277</f>
        <v>0</v>
      </c>
      <c r="Q277" s="258">
        <v>0</v>
      </c>
      <c r="R277" s="258">
        <f>Q277*H277</f>
        <v>0</v>
      </c>
      <c r="S277" s="258">
        <v>0</v>
      </c>
      <c r="T277" s="25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0" t="s">
        <v>233</v>
      </c>
      <c r="AT277" s="260" t="s">
        <v>193</v>
      </c>
      <c r="AU277" s="260" t="s">
        <v>84</v>
      </c>
      <c r="AY277" s="14" t="s">
        <v>190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4" t="s">
        <v>82</v>
      </c>
      <c r="BK277" s="150">
        <f>ROUND(I277*H277,2)</f>
        <v>0</v>
      </c>
      <c r="BL277" s="14" t="s">
        <v>233</v>
      </c>
      <c r="BM277" s="260" t="s">
        <v>589</v>
      </c>
    </row>
    <row r="278" s="12" customFormat="1" ht="22.8" customHeight="1">
      <c r="A278" s="12"/>
      <c r="B278" s="232"/>
      <c r="C278" s="233"/>
      <c r="D278" s="234" t="s">
        <v>74</v>
      </c>
      <c r="E278" s="246" t="s">
        <v>786</v>
      </c>
      <c r="F278" s="246" t="s">
        <v>787</v>
      </c>
      <c r="G278" s="233"/>
      <c r="H278" s="233"/>
      <c r="I278" s="236"/>
      <c r="J278" s="247">
        <f>BK278</f>
        <v>0</v>
      </c>
      <c r="K278" s="233"/>
      <c r="L278" s="238"/>
      <c r="M278" s="239"/>
      <c r="N278" s="240"/>
      <c r="O278" s="240"/>
      <c r="P278" s="241">
        <f>SUM(P279:P287)</f>
        <v>0</v>
      </c>
      <c r="Q278" s="240"/>
      <c r="R278" s="241">
        <f>SUM(R279:R287)</f>
        <v>0</v>
      </c>
      <c r="S278" s="240"/>
      <c r="T278" s="242">
        <f>SUM(T279:T287)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43" t="s">
        <v>84</v>
      </c>
      <c r="AT278" s="244" t="s">
        <v>74</v>
      </c>
      <c r="AU278" s="244" t="s">
        <v>82</v>
      </c>
      <c r="AY278" s="243" t="s">
        <v>190</v>
      </c>
      <c r="BK278" s="245">
        <f>SUM(BK279:BK287)</f>
        <v>0</v>
      </c>
    </row>
    <row r="279" s="2" customFormat="1" ht="16.5" customHeight="1">
      <c r="A279" s="37"/>
      <c r="B279" s="38"/>
      <c r="C279" s="248" t="s">
        <v>590</v>
      </c>
      <c r="D279" s="248" t="s">
        <v>193</v>
      </c>
      <c r="E279" s="249" t="s">
        <v>788</v>
      </c>
      <c r="F279" s="250" t="s">
        <v>789</v>
      </c>
      <c r="G279" s="251" t="s">
        <v>267</v>
      </c>
      <c r="H279" s="252">
        <v>11</v>
      </c>
      <c r="I279" s="253"/>
      <c r="J279" s="254">
        <f>ROUND(I279*H279,2)</f>
        <v>0</v>
      </c>
      <c r="K279" s="255"/>
      <c r="L279" s="40"/>
      <c r="M279" s="256" t="s">
        <v>1</v>
      </c>
      <c r="N279" s="257" t="s">
        <v>40</v>
      </c>
      <c r="O279" s="90"/>
      <c r="P279" s="258">
        <f>O279*H279</f>
        <v>0</v>
      </c>
      <c r="Q279" s="258">
        <v>0</v>
      </c>
      <c r="R279" s="258">
        <f>Q279*H279</f>
        <v>0</v>
      </c>
      <c r="S279" s="258">
        <v>0</v>
      </c>
      <c r="T279" s="25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0" t="s">
        <v>233</v>
      </c>
      <c r="AT279" s="260" t="s">
        <v>193</v>
      </c>
      <c r="AU279" s="260" t="s">
        <v>84</v>
      </c>
      <c r="AY279" s="14" t="s">
        <v>190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4" t="s">
        <v>82</v>
      </c>
      <c r="BK279" s="150">
        <f>ROUND(I279*H279,2)</f>
        <v>0</v>
      </c>
      <c r="BL279" s="14" t="s">
        <v>233</v>
      </c>
      <c r="BM279" s="260" t="s">
        <v>593</v>
      </c>
    </row>
    <row r="280" s="2" customFormat="1" ht="24.15" customHeight="1">
      <c r="A280" s="37"/>
      <c r="B280" s="38"/>
      <c r="C280" s="248" t="s">
        <v>410</v>
      </c>
      <c r="D280" s="248" t="s">
        <v>193</v>
      </c>
      <c r="E280" s="249" t="s">
        <v>792</v>
      </c>
      <c r="F280" s="250" t="s">
        <v>793</v>
      </c>
      <c r="G280" s="251" t="s">
        <v>267</v>
      </c>
      <c r="H280" s="252">
        <v>10</v>
      </c>
      <c r="I280" s="253"/>
      <c r="J280" s="254">
        <f>ROUND(I280*H280,2)</f>
        <v>0</v>
      </c>
      <c r="K280" s="255"/>
      <c r="L280" s="40"/>
      <c r="M280" s="256" t="s">
        <v>1</v>
      </c>
      <c r="N280" s="257" t="s">
        <v>40</v>
      </c>
      <c r="O280" s="90"/>
      <c r="P280" s="258">
        <f>O280*H280</f>
        <v>0</v>
      </c>
      <c r="Q280" s="258">
        <v>0</v>
      </c>
      <c r="R280" s="258">
        <f>Q280*H280</f>
        <v>0</v>
      </c>
      <c r="S280" s="258">
        <v>0</v>
      </c>
      <c r="T280" s="25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0" t="s">
        <v>233</v>
      </c>
      <c r="AT280" s="260" t="s">
        <v>193</v>
      </c>
      <c r="AU280" s="260" t="s">
        <v>84</v>
      </c>
      <c r="AY280" s="14" t="s">
        <v>190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4" t="s">
        <v>82</v>
      </c>
      <c r="BK280" s="150">
        <f>ROUND(I280*H280,2)</f>
        <v>0</v>
      </c>
      <c r="BL280" s="14" t="s">
        <v>233</v>
      </c>
      <c r="BM280" s="260" t="s">
        <v>596</v>
      </c>
    </row>
    <row r="281" s="2" customFormat="1" ht="24.15" customHeight="1">
      <c r="A281" s="37"/>
      <c r="B281" s="38"/>
      <c r="C281" s="248" t="s">
        <v>597</v>
      </c>
      <c r="D281" s="248" t="s">
        <v>193</v>
      </c>
      <c r="E281" s="249" t="s">
        <v>799</v>
      </c>
      <c r="F281" s="250" t="s">
        <v>800</v>
      </c>
      <c r="G281" s="251" t="s">
        <v>267</v>
      </c>
      <c r="H281" s="252">
        <v>1</v>
      </c>
      <c r="I281" s="253"/>
      <c r="J281" s="254">
        <f>ROUND(I281*H281,2)</f>
        <v>0</v>
      </c>
      <c r="K281" s="255"/>
      <c r="L281" s="40"/>
      <c r="M281" s="256" t="s">
        <v>1</v>
      </c>
      <c r="N281" s="257" t="s">
        <v>40</v>
      </c>
      <c r="O281" s="90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0" t="s">
        <v>233</v>
      </c>
      <c r="AT281" s="260" t="s">
        <v>193</v>
      </c>
      <c r="AU281" s="260" t="s">
        <v>84</v>
      </c>
      <c r="AY281" s="14" t="s">
        <v>190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4" t="s">
        <v>82</v>
      </c>
      <c r="BK281" s="150">
        <f>ROUND(I281*H281,2)</f>
        <v>0</v>
      </c>
      <c r="BL281" s="14" t="s">
        <v>233</v>
      </c>
      <c r="BM281" s="260" t="s">
        <v>601</v>
      </c>
    </row>
    <row r="282" s="2" customFormat="1" ht="24.15" customHeight="1">
      <c r="A282" s="37"/>
      <c r="B282" s="38"/>
      <c r="C282" s="248" t="s">
        <v>413</v>
      </c>
      <c r="D282" s="248" t="s">
        <v>193</v>
      </c>
      <c r="E282" s="249" t="s">
        <v>802</v>
      </c>
      <c r="F282" s="250" t="s">
        <v>803</v>
      </c>
      <c r="G282" s="251" t="s">
        <v>267</v>
      </c>
      <c r="H282" s="252">
        <v>6</v>
      </c>
      <c r="I282" s="253"/>
      <c r="J282" s="254">
        <f>ROUND(I282*H282,2)</f>
        <v>0</v>
      </c>
      <c r="K282" s="255"/>
      <c r="L282" s="40"/>
      <c r="M282" s="256" t="s">
        <v>1</v>
      </c>
      <c r="N282" s="257" t="s">
        <v>40</v>
      </c>
      <c r="O282" s="90"/>
      <c r="P282" s="258">
        <f>O282*H282</f>
        <v>0</v>
      </c>
      <c r="Q282" s="258">
        <v>0</v>
      </c>
      <c r="R282" s="258">
        <f>Q282*H282</f>
        <v>0</v>
      </c>
      <c r="S282" s="258">
        <v>0</v>
      </c>
      <c r="T282" s="25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0" t="s">
        <v>233</v>
      </c>
      <c r="AT282" s="260" t="s">
        <v>193</v>
      </c>
      <c r="AU282" s="260" t="s">
        <v>84</v>
      </c>
      <c r="AY282" s="14" t="s">
        <v>190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4" t="s">
        <v>82</v>
      </c>
      <c r="BK282" s="150">
        <f>ROUND(I282*H282,2)</f>
        <v>0</v>
      </c>
      <c r="BL282" s="14" t="s">
        <v>233</v>
      </c>
      <c r="BM282" s="260" t="s">
        <v>604</v>
      </c>
    </row>
    <row r="283" s="2" customFormat="1" ht="24.15" customHeight="1">
      <c r="A283" s="37"/>
      <c r="B283" s="38"/>
      <c r="C283" s="248" t="s">
        <v>605</v>
      </c>
      <c r="D283" s="248" t="s">
        <v>193</v>
      </c>
      <c r="E283" s="249" t="s">
        <v>1633</v>
      </c>
      <c r="F283" s="250" t="s">
        <v>1634</v>
      </c>
      <c r="G283" s="251" t="s">
        <v>267</v>
      </c>
      <c r="H283" s="252">
        <v>4</v>
      </c>
      <c r="I283" s="253"/>
      <c r="J283" s="254">
        <f>ROUND(I283*H283,2)</f>
        <v>0</v>
      </c>
      <c r="K283" s="255"/>
      <c r="L283" s="40"/>
      <c r="M283" s="256" t="s">
        <v>1</v>
      </c>
      <c r="N283" s="257" t="s">
        <v>40</v>
      </c>
      <c r="O283" s="90"/>
      <c r="P283" s="258">
        <f>O283*H283</f>
        <v>0</v>
      </c>
      <c r="Q283" s="258">
        <v>0</v>
      </c>
      <c r="R283" s="258">
        <f>Q283*H283</f>
        <v>0</v>
      </c>
      <c r="S283" s="258">
        <v>0</v>
      </c>
      <c r="T283" s="25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0" t="s">
        <v>233</v>
      </c>
      <c r="AT283" s="260" t="s">
        <v>193</v>
      </c>
      <c r="AU283" s="260" t="s">
        <v>84</v>
      </c>
      <c r="AY283" s="14" t="s">
        <v>190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4" t="s">
        <v>82</v>
      </c>
      <c r="BK283" s="150">
        <f>ROUND(I283*H283,2)</f>
        <v>0</v>
      </c>
      <c r="BL283" s="14" t="s">
        <v>233</v>
      </c>
      <c r="BM283" s="260" t="s">
        <v>608</v>
      </c>
    </row>
    <row r="284" s="2" customFormat="1" ht="33" customHeight="1">
      <c r="A284" s="37"/>
      <c r="B284" s="38"/>
      <c r="C284" s="248" t="s">
        <v>417</v>
      </c>
      <c r="D284" s="248" t="s">
        <v>193</v>
      </c>
      <c r="E284" s="249" t="s">
        <v>806</v>
      </c>
      <c r="F284" s="250" t="s">
        <v>807</v>
      </c>
      <c r="G284" s="251" t="s">
        <v>267</v>
      </c>
      <c r="H284" s="252">
        <v>10</v>
      </c>
      <c r="I284" s="253"/>
      <c r="J284" s="254">
        <f>ROUND(I284*H284,2)</f>
        <v>0</v>
      </c>
      <c r="K284" s="255"/>
      <c r="L284" s="40"/>
      <c r="M284" s="256" t="s">
        <v>1</v>
      </c>
      <c r="N284" s="257" t="s">
        <v>40</v>
      </c>
      <c r="O284" s="90"/>
      <c r="P284" s="258">
        <f>O284*H284</f>
        <v>0</v>
      </c>
      <c r="Q284" s="258">
        <v>0</v>
      </c>
      <c r="R284" s="258">
        <f>Q284*H284</f>
        <v>0</v>
      </c>
      <c r="S284" s="258">
        <v>0</v>
      </c>
      <c r="T284" s="25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0" t="s">
        <v>233</v>
      </c>
      <c r="AT284" s="260" t="s">
        <v>193</v>
      </c>
      <c r="AU284" s="260" t="s">
        <v>84</v>
      </c>
      <c r="AY284" s="14" t="s">
        <v>190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4" t="s">
        <v>82</v>
      </c>
      <c r="BK284" s="150">
        <f>ROUND(I284*H284,2)</f>
        <v>0</v>
      </c>
      <c r="BL284" s="14" t="s">
        <v>233</v>
      </c>
      <c r="BM284" s="260" t="s">
        <v>611</v>
      </c>
    </row>
    <row r="285" s="2" customFormat="1" ht="21.75" customHeight="1">
      <c r="A285" s="37"/>
      <c r="B285" s="38"/>
      <c r="C285" s="248" t="s">
        <v>612</v>
      </c>
      <c r="D285" s="248" t="s">
        <v>193</v>
      </c>
      <c r="E285" s="249" t="s">
        <v>827</v>
      </c>
      <c r="F285" s="250" t="s">
        <v>828</v>
      </c>
      <c r="G285" s="251" t="s">
        <v>267</v>
      </c>
      <c r="H285" s="252">
        <v>21</v>
      </c>
      <c r="I285" s="253"/>
      <c r="J285" s="254">
        <f>ROUND(I285*H285,2)</f>
        <v>0</v>
      </c>
      <c r="K285" s="255"/>
      <c r="L285" s="40"/>
      <c r="M285" s="256" t="s">
        <v>1</v>
      </c>
      <c r="N285" s="257" t="s">
        <v>40</v>
      </c>
      <c r="O285" s="90"/>
      <c r="P285" s="258">
        <f>O285*H285</f>
        <v>0</v>
      </c>
      <c r="Q285" s="258">
        <v>0</v>
      </c>
      <c r="R285" s="258">
        <f>Q285*H285</f>
        <v>0</v>
      </c>
      <c r="S285" s="258">
        <v>0</v>
      </c>
      <c r="T285" s="25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0" t="s">
        <v>233</v>
      </c>
      <c r="AT285" s="260" t="s">
        <v>193</v>
      </c>
      <c r="AU285" s="260" t="s">
        <v>84</v>
      </c>
      <c r="AY285" s="14" t="s">
        <v>190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4" t="s">
        <v>82</v>
      </c>
      <c r="BK285" s="150">
        <f>ROUND(I285*H285,2)</f>
        <v>0</v>
      </c>
      <c r="BL285" s="14" t="s">
        <v>233</v>
      </c>
      <c r="BM285" s="260" t="s">
        <v>615</v>
      </c>
    </row>
    <row r="286" s="2" customFormat="1" ht="24.15" customHeight="1">
      <c r="A286" s="37"/>
      <c r="B286" s="38"/>
      <c r="C286" s="248" t="s">
        <v>420</v>
      </c>
      <c r="D286" s="248" t="s">
        <v>193</v>
      </c>
      <c r="E286" s="249" t="s">
        <v>837</v>
      </c>
      <c r="F286" s="250" t="s">
        <v>838</v>
      </c>
      <c r="G286" s="251" t="s">
        <v>309</v>
      </c>
      <c r="H286" s="272"/>
      <c r="I286" s="253"/>
      <c r="J286" s="254">
        <f>ROUND(I286*H286,2)</f>
        <v>0</v>
      </c>
      <c r="K286" s="255"/>
      <c r="L286" s="40"/>
      <c r="M286" s="256" t="s">
        <v>1</v>
      </c>
      <c r="N286" s="257" t="s">
        <v>40</v>
      </c>
      <c r="O286" s="90"/>
      <c r="P286" s="258">
        <f>O286*H286</f>
        <v>0</v>
      </c>
      <c r="Q286" s="258">
        <v>0</v>
      </c>
      <c r="R286" s="258">
        <f>Q286*H286</f>
        <v>0</v>
      </c>
      <c r="S286" s="258">
        <v>0</v>
      </c>
      <c r="T286" s="25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0" t="s">
        <v>233</v>
      </c>
      <c r="AT286" s="260" t="s">
        <v>193</v>
      </c>
      <c r="AU286" s="260" t="s">
        <v>84</v>
      </c>
      <c r="AY286" s="14" t="s">
        <v>190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4" t="s">
        <v>82</v>
      </c>
      <c r="BK286" s="150">
        <f>ROUND(I286*H286,2)</f>
        <v>0</v>
      </c>
      <c r="BL286" s="14" t="s">
        <v>233</v>
      </c>
      <c r="BM286" s="260" t="s">
        <v>618</v>
      </c>
    </row>
    <row r="287" s="2" customFormat="1" ht="24.15" customHeight="1">
      <c r="A287" s="37"/>
      <c r="B287" s="38"/>
      <c r="C287" s="248" t="s">
        <v>619</v>
      </c>
      <c r="D287" s="248" t="s">
        <v>193</v>
      </c>
      <c r="E287" s="249" t="s">
        <v>841</v>
      </c>
      <c r="F287" s="250" t="s">
        <v>842</v>
      </c>
      <c r="G287" s="251" t="s">
        <v>309</v>
      </c>
      <c r="H287" s="272"/>
      <c r="I287" s="253"/>
      <c r="J287" s="254">
        <f>ROUND(I287*H287,2)</f>
        <v>0</v>
      </c>
      <c r="K287" s="255"/>
      <c r="L287" s="40"/>
      <c r="M287" s="256" t="s">
        <v>1</v>
      </c>
      <c r="N287" s="257" t="s">
        <v>40</v>
      </c>
      <c r="O287" s="90"/>
      <c r="P287" s="258">
        <f>O287*H287</f>
        <v>0</v>
      </c>
      <c r="Q287" s="258">
        <v>0</v>
      </c>
      <c r="R287" s="258">
        <f>Q287*H287</f>
        <v>0</v>
      </c>
      <c r="S287" s="258">
        <v>0</v>
      </c>
      <c r="T287" s="25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60" t="s">
        <v>233</v>
      </c>
      <c r="AT287" s="260" t="s">
        <v>193</v>
      </c>
      <c r="AU287" s="260" t="s">
        <v>84</v>
      </c>
      <c r="AY287" s="14" t="s">
        <v>190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4" t="s">
        <v>82</v>
      </c>
      <c r="BK287" s="150">
        <f>ROUND(I287*H287,2)</f>
        <v>0</v>
      </c>
      <c r="BL287" s="14" t="s">
        <v>233</v>
      </c>
      <c r="BM287" s="260" t="s">
        <v>622</v>
      </c>
    </row>
    <row r="288" s="12" customFormat="1" ht="22.8" customHeight="1">
      <c r="A288" s="12"/>
      <c r="B288" s="232"/>
      <c r="C288" s="233"/>
      <c r="D288" s="234" t="s">
        <v>74</v>
      </c>
      <c r="E288" s="246" t="s">
        <v>844</v>
      </c>
      <c r="F288" s="246" t="s">
        <v>845</v>
      </c>
      <c r="G288" s="233"/>
      <c r="H288" s="233"/>
      <c r="I288" s="236"/>
      <c r="J288" s="247">
        <f>BK288</f>
        <v>0</v>
      </c>
      <c r="K288" s="233"/>
      <c r="L288" s="238"/>
      <c r="M288" s="239"/>
      <c r="N288" s="240"/>
      <c r="O288" s="240"/>
      <c r="P288" s="241">
        <f>SUM(P289:P318)</f>
        <v>0</v>
      </c>
      <c r="Q288" s="240"/>
      <c r="R288" s="241">
        <f>SUM(R289:R318)</f>
        <v>0</v>
      </c>
      <c r="S288" s="240"/>
      <c r="T288" s="242">
        <f>SUM(T289:T318)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43" t="s">
        <v>84</v>
      </c>
      <c r="AT288" s="244" t="s">
        <v>74</v>
      </c>
      <c r="AU288" s="244" t="s">
        <v>82</v>
      </c>
      <c r="AY288" s="243" t="s">
        <v>190</v>
      </c>
      <c r="BK288" s="245">
        <f>SUM(BK289:BK318)</f>
        <v>0</v>
      </c>
    </row>
    <row r="289" s="2" customFormat="1" ht="24.15" customHeight="1">
      <c r="A289" s="37"/>
      <c r="B289" s="38"/>
      <c r="C289" s="248" t="s">
        <v>424</v>
      </c>
      <c r="D289" s="248" t="s">
        <v>193</v>
      </c>
      <c r="E289" s="249" t="s">
        <v>850</v>
      </c>
      <c r="F289" s="250" t="s">
        <v>851</v>
      </c>
      <c r="G289" s="251" t="s">
        <v>196</v>
      </c>
      <c r="H289" s="252">
        <v>9</v>
      </c>
      <c r="I289" s="253"/>
      <c r="J289" s="254">
        <f>ROUND(I289*H289,2)</f>
        <v>0</v>
      </c>
      <c r="K289" s="255"/>
      <c r="L289" s="40"/>
      <c r="M289" s="256" t="s">
        <v>1</v>
      </c>
      <c r="N289" s="257" t="s">
        <v>40</v>
      </c>
      <c r="O289" s="90"/>
      <c r="P289" s="258">
        <f>O289*H289</f>
        <v>0</v>
      </c>
      <c r="Q289" s="258">
        <v>0</v>
      </c>
      <c r="R289" s="258">
        <f>Q289*H289</f>
        <v>0</v>
      </c>
      <c r="S289" s="258">
        <v>0</v>
      </c>
      <c r="T289" s="25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60" t="s">
        <v>233</v>
      </c>
      <c r="AT289" s="260" t="s">
        <v>193</v>
      </c>
      <c r="AU289" s="260" t="s">
        <v>84</v>
      </c>
      <c r="AY289" s="14" t="s">
        <v>190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4" t="s">
        <v>82</v>
      </c>
      <c r="BK289" s="150">
        <f>ROUND(I289*H289,2)</f>
        <v>0</v>
      </c>
      <c r="BL289" s="14" t="s">
        <v>233</v>
      </c>
      <c r="BM289" s="260" t="s">
        <v>625</v>
      </c>
    </row>
    <row r="290" s="2" customFormat="1" ht="24.15" customHeight="1">
      <c r="A290" s="37"/>
      <c r="B290" s="38"/>
      <c r="C290" s="248" t="s">
        <v>626</v>
      </c>
      <c r="D290" s="248" t="s">
        <v>193</v>
      </c>
      <c r="E290" s="249" t="s">
        <v>857</v>
      </c>
      <c r="F290" s="250" t="s">
        <v>858</v>
      </c>
      <c r="G290" s="251" t="s">
        <v>196</v>
      </c>
      <c r="H290" s="252">
        <v>58</v>
      </c>
      <c r="I290" s="253"/>
      <c r="J290" s="254">
        <f>ROUND(I290*H290,2)</f>
        <v>0</v>
      </c>
      <c r="K290" s="255"/>
      <c r="L290" s="40"/>
      <c r="M290" s="256" t="s">
        <v>1</v>
      </c>
      <c r="N290" s="257" t="s">
        <v>40</v>
      </c>
      <c r="O290" s="90"/>
      <c r="P290" s="258">
        <f>O290*H290</f>
        <v>0</v>
      </c>
      <c r="Q290" s="258">
        <v>0</v>
      </c>
      <c r="R290" s="258">
        <f>Q290*H290</f>
        <v>0</v>
      </c>
      <c r="S290" s="258">
        <v>0</v>
      </c>
      <c r="T290" s="25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60" t="s">
        <v>233</v>
      </c>
      <c r="AT290" s="260" t="s">
        <v>193</v>
      </c>
      <c r="AU290" s="260" t="s">
        <v>84</v>
      </c>
      <c r="AY290" s="14" t="s">
        <v>190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4" t="s">
        <v>82</v>
      </c>
      <c r="BK290" s="150">
        <f>ROUND(I290*H290,2)</f>
        <v>0</v>
      </c>
      <c r="BL290" s="14" t="s">
        <v>233</v>
      </c>
      <c r="BM290" s="260" t="s">
        <v>629</v>
      </c>
    </row>
    <row r="291" s="2" customFormat="1" ht="24.15" customHeight="1">
      <c r="A291" s="37"/>
      <c r="B291" s="38"/>
      <c r="C291" s="248" t="s">
        <v>427</v>
      </c>
      <c r="D291" s="248" t="s">
        <v>193</v>
      </c>
      <c r="E291" s="249" t="s">
        <v>860</v>
      </c>
      <c r="F291" s="250" t="s">
        <v>861</v>
      </c>
      <c r="G291" s="251" t="s">
        <v>196</v>
      </c>
      <c r="H291" s="252">
        <v>8</v>
      </c>
      <c r="I291" s="253"/>
      <c r="J291" s="254">
        <f>ROUND(I291*H291,2)</f>
        <v>0</v>
      </c>
      <c r="K291" s="255"/>
      <c r="L291" s="40"/>
      <c r="M291" s="256" t="s">
        <v>1</v>
      </c>
      <c r="N291" s="257" t="s">
        <v>40</v>
      </c>
      <c r="O291" s="90"/>
      <c r="P291" s="258">
        <f>O291*H291</f>
        <v>0</v>
      </c>
      <c r="Q291" s="258">
        <v>0</v>
      </c>
      <c r="R291" s="258">
        <f>Q291*H291</f>
        <v>0</v>
      </c>
      <c r="S291" s="258">
        <v>0</v>
      </c>
      <c r="T291" s="25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60" t="s">
        <v>233</v>
      </c>
      <c r="AT291" s="260" t="s">
        <v>193</v>
      </c>
      <c r="AU291" s="260" t="s">
        <v>84</v>
      </c>
      <c r="AY291" s="14" t="s">
        <v>190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4" t="s">
        <v>82</v>
      </c>
      <c r="BK291" s="150">
        <f>ROUND(I291*H291,2)</f>
        <v>0</v>
      </c>
      <c r="BL291" s="14" t="s">
        <v>233</v>
      </c>
      <c r="BM291" s="260" t="s">
        <v>632</v>
      </c>
    </row>
    <row r="292" s="2" customFormat="1" ht="24.15" customHeight="1">
      <c r="A292" s="37"/>
      <c r="B292" s="38"/>
      <c r="C292" s="248" t="s">
        <v>633</v>
      </c>
      <c r="D292" s="248" t="s">
        <v>193</v>
      </c>
      <c r="E292" s="249" t="s">
        <v>867</v>
      </c>
      <c r="F292" s="250" t="s">
        <v>868</v>
      </c>
      <c r="G292" s="251" t="s">
        <v>196</v>
      </c>
      <c r="H292" s="252">
        <v>2</v>
      </c>
      <c r="I292" s="253"/>
      <c r="J292" s="254">
        <f>ROUND(I292*H292,2)</f>
        <v>0</v>
      </c>
      <c r="K292" s="255"/>
      <c r="L292" s="40"/>
      <c r="M292" s="256" t="s">
        <v>1</v>
      </c>
      <c r="N292" s="257" t="s">
        <v>40</v>
      </c>
      <c r="O292" s="90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60" t="s">
        <v>233</v>
      </c>
      <c r="AT292" s="260" t="s">
        <v>193</v>
      </c>
      <c r="AU292" s="260" t="s">
        <v>84</v>
      </c>
      <c r="AY292" s="14" t="s">
        <v>190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4" t="s">
        <v>82</v>
      </c>
      <c r="BK292" s="150">
        <f>ROUND(I292*H292,2)</f>
        <v>0</v>
      </c>
      <c r="BL292" s="14" t="s">
        <v>233</v>
      </c>
      <c r="BM292" s="260" t="s">
        <v>636</v>
      </c>
    </row>
    <row r="293" s="2" customFormat="1" ht="24.15" customHeight="1">
      <c r="A293" s="37"/>
      <c r="B293" s="38"/>
      <c r="C293" s="248" t="s">
        <v>431</v>
      </c>
      <c r="D293" s="248" t="s">
        <v>193</v>
      </c>
      <c r="E293" s="249" t="s">
        <v>881</v>
      </c>
      <c r="F293" s="250" t="s">
        <v>882</v>
      </c>
      <c r="G293" s="251" t="s">
        <v>196</v>
      </c>
      <c r="H293" s="252">
        <v>2</v>
      </c>
      <c r="I293" s="253"/>
      <c r="J293" s="254">
        <f>ROUND(I293*H293,2)</f>
        <v>0</v>
      </c>
      <c r="K293" s="255"/>
      <c r="L293" s="40"/>
      <c r="M293" s="256" t="s">
        <v>1</v>
      </c>
      <c r="N293" s="257" t="s">
        <v>40</v>
      </c>
      <c r="O293" s="90"/>
      <c r="P293" s="258">
        <f>O293*H293</f>
        <v>0</v>
      </c>
      <c r="Q293" s="258">
        <v>0</v>
      </c>
      <c r="R293" s="258">
        <f>Q293*H293</f>
        <v>0</v>
      </c>
      <c r="S293" s="258">
        <v>0</v>
      </c>
      <c r="T293" s="25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60" t="s">
        <v>233</v>
      </c>
      <c r="AT293" s="260" t="s">
        <v>193</v>
      </c>
      <c r="AU293" s="260" t="s">
        <v>84</v>
      </c>
      <c r="AY293" s="14" t="s">
        <v>190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4" t="s">
        <v>82</v>
      </c>
      <c r="BK293" s="150">
        <f>ROUND(I293*H293,2)</f>
        <v>0</v>
      </c>
      <c r="BL293" s="14" t="s">
        <v>233</v>
      </c>
      <c r="BM293" s="260" t="s">
        <v>639</v>
      </c>
    </row>
    <row r="294" s="2" customFormat="1" ht="24.15" customHeight="1">
      <c r="A294" s="37"/>
      <c r="B294" s="38"/>
      <c r="C294" s="248" t="s">
        <v>640</v>
      </c>
      <c r="D294" s="248" t="s">
        <v>193</v>
      </c>
      <c r="E294" s="249" t="s">
        <v>1934</v>
      </c>
      <c r="F294" s="250" t="s">
        <v>1935</v>
      </c>
      <c r="G294" s="251" t="s">
        <v>196</v>
      </c>
      <c r="H294" s="252">
        <v>2</v>
      </c>
      <c r="I294" s="253"/>
      <c r="J294" s="254">
        <f>ROUND(I294*H294,2)</f>
        <v>0</v>
      </c>
      <c r="K294" s="255"/>
      <c r="L294" s="40"/>
      <c r="M294" s="256" t="s">
        <v>1</v>
      </c>
      <c r="N294" s="257" t="s">
        <v>40</v>
      </c>
      <c r="O294" s="90"/>
      <c r="P294" s="258">
        <f>O294*H294</f>
        <v>0</v>
      </c>
      <c r="Q294" s="258">
        <v>0</v>
      </c>
      <c r="R294" s="258">
        <f>Q294*H294</f>
        <v>0</v>
      </c>
      <c r="S294" s="258">
        <v>0</v>
      </c>
      <c r="T294" s="25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60" t="s">
        <v>233</v>
      </c>
      <c r="AT294" s="260" t="s">
        <v>193</v>
      </c>
      <c r="AU294" s="260" t="s">
        <v>84</v>
      </c>
      <c r="AY294" s="14" t="s">
        <v>190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4" t="s">
        <v>82</v>
      </c>
      <c r="BK294" s="150">
        <f>ROUND(I294*H294,2)</f>
        <v>0</v>
      </c>
      <c r="BL294" s="14" t="s">
        <v>233</v>
      </c>
      <c r="BM294" s="260" t="s">
        <v>643</v>
      </c>
    </row>
    <row r="295" s="2" customFormat="1" ht="21.75" customHeight="1">
      <c r="A295" s="37"/>
      <c r="B295" s="38"/>
      <c r="C295" s="248" t="s">
        <v>434</v>
      </c>
      <c r="D295" s="248" t="s">
        <v>193</v>
      </c>
      <c r="E295" s="249" t="s">
        <v>1936</v>
      </c>
      <c r="F295" s="250" t="s">
        <v>1937</v>
      </c>
      <c r="G295" s="251" t="s">
        <v>196</v>
      </c>
      <c r="H295" s="252">
        <v>2</v>
      </c>
      <c r="I295" s="253"/>
      <c r="J295" s="254">
        <f>ROUND(I295*H295,2)</f>
        <v>0</v>
      </c>
      <c r="K295" s="255"/>
      <c r="L295" s="40"/>
      <c r="M295" s="256" t="s">
        <v>1</v>
      </c>
      <c r="N295" s="257" t="s">
        <v>40</v>
      </c>
      <c r="O295" s="90"/>
      <c r="P295" s="258">
        <f>O295*H295</f>
        <v>0</v>
      </c>
      <c r="Q295" s="258">
        <v>0</v>
      </c>
      <c r="R295" s="258">
        <f>Q295*H295</f>
        <v>0</v>
      </c>
      <c r="S295" s="258">
        <v>0</v>
      </c>
      <c r="T295" s="25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60" t="s">
        <v>233</v>
      </c>
      <c r="AT295" s="260" t="s">
        <v>193</v>
      </c>
      <c r="AU295" s="260" t="s">
        <v>84</v>
      </c>
      <c r="AY295" s="14" t="s">
        <v>190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4" t="s">
        <v>82</v>
      </c>
      <c r="BK295" s="150">
        <f>ROUND(I295*H295,2)</f>
        <v>0</v>
      </c>
      <c r="BL295" s="14" t="s">
        <v>233</v>
      </c>
      <c r="BM295" s="260" t="s">
        <v>646</v>
      </c>
    </row>
    <row r="296" s="2" customFormat="1" ht="21.75" customHeight="1">
      <c r="A296" s="37"/>
      <c r="B296" s="38"/>
      <c r="C296" s="248" t="s">
        <v>647</v>
      </c>
      <c r="D296" s="248" t="s">
        <v>193</v>
      </c>
      <c r="E296" s="249" t="s">
        <v>1639</v>
      </c>
      <c r="F296" s="250" t="s">
        <v>1640</v>
      </c>
      <c r="G296" s="251" t="s">
        <v>196</v>
      </c>
      <c r="H296" s="252">
        <v>4</v>
      </c>
      <c r="I296" s="253"/>
      <c r="J296" s="254">
        <f>ROUND(I296*H296,2)</f>
        <v>0</v>
      </c>
      <c r="K296" s="255"/>
      <c r="L296" s="40"/>
      <c r="M296" s="256" t="s">
        <v>1</v>
      </c>
      <c r="N296" s="257" t="s">
        <v>40</v>
      </c>
      <c r="O296" s="90"/>
      <c r="P296" s="258">
        <f>O296*H296</f>
        <v>0</v>
      </c>
      <c r="Q296" s="258">
        <v>0</v>
      </c>
      <c r="R296" s="258">
        <f>Q296*H296</f>
        <v>0</v>
      </c>
      <c r="S296" s="258">
        <v>0</v>
      </c>
      <c r="T296" s="25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60" t="s">
        <v>233</v>
      </c>
      <c r="AT296" s="260" t="s">
        <v>193</v>
      </c>
      <c r="AU296" s="260" t="s">
        <v>84</v>
      </c>
      <c r="AY296" s="14" t="s">
        <v>190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4" t="s">
        <v>82</v>
      </c>
      <c r="BK296" s="150">
        <f>ROUND(I296*H296,2)</f>
        <v>0</v>
      </c>
      <c r="BL296" s="14" t="s">
        <v>233</v>
      </c>
      <c r="BM296" s="260" t="s">
        <v>650</v>
      </c>
    </row>
    <row r="297" s="2" customFormat="1" ht="21.75" customHeight="1">
      <c r="A297" s="37"/>
      <c r="B297" s="38"/>
      <c r="C297" s="248" t="s">
        <v>440</v>
      </c>
      <c r="D297" s="248" t="s">
        <v>193</v>
      </c>
      <c r="E297" s="249" t="s">
        <v>899</v>
      </c>
      <c r="F297" s="250" t="s">
        <v>900</v>
      </c>
      <c r="G297" s="251" t="s">
        <v>196</v>
      </c>
      <c r="H297" s="252">
        <v>2</v>
      </c>
      <c r="I297" s="253"/>
      <c r="J297" s="254">
        <f>ROUND(I297*H297,2)</f>
        <v>0</v>
      </c>
      <c r="K297" s="255"/>
      <c r="L297" s="40"/>
      <c r="M297" s="256" t="s">
        <v>1</v>
      </c>
      <c r="N297" s="257" t="s">
        <v>40</v>
      </c>
      <c r="O297" s="90"/>
      <c r="P297" s="258">
        <f>O297*H297</f>
        <v>0</v>
      </c>
      <c r="Q297" s="258">
        <v>0</v>
      </c>
      <c r="R297" s="258">
        <f>Q297*H297</f>
        <v>0</v>
      </c>
      <c r="S297" s="258">
        <v>0</v>
      </c>
      <c r="T297" s="25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0" t="s">
        <v>233</v>
      </c>
      <c r="AT297" s="260" t="s">
        <v>193</v>
      </c>
      <c r="AU297" s="260" t="s">
        <v>84</v>
      </c>
      <c r="AY297" s="14" t="s">
        <v>190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4" t="s">
        <v>82</v>
      </c>
      <c r="BK297" s="150">
        <f>ROUND(I297*H297,2)</f>
        <v>0</v>
      </c>
      <c r="BL297" s="14" t="s">
        <v>233</v>
      </c>
      <c r="BM297" s="260" t="s">
        <v>653</v>
      </c>
    </row>
    <row r="298" s="2" customFormat="1" ht="21.75" customHeight="1">
      <c r="A298" s="37"/>
      <c r="B298" s="38"/>
      <c r="C298" s="248" t="s">
        <v>654</v>
      </c>
      <c r="D298" s="248" t="s">
        <v>193</v>
      </c>
      <c r="E298" s="249" t="s">
        <v>902</v>
      </c>
      <c r="F298" s="250" t="s">
        <v>903</v>
      </c>
      <c r="G298" s="251" t="s">
        <v>196</v>
      </c>
      <c r="H298" s="252">
        <v>7</v>
      </c>
      <c r="I298" s="253"/>
      <c r="J298" s="254">
        <f>ROUND(I298*H298,2)</f>
        <v>0</v>
      </c>
      <c r="K298" s="255"/>
      <c r="L298" s="40"/>
      <c r="M298" s="256" t="s">
        <v>1</v>
      </c>
      <c r="N298" s="257" t="s">
        <v>40</v>
      </c>
      <c r="O298" s="90"/>
      <c r="P298" s="258">
        <f>O298*H298</f>
        <v>0</v>
      </c>
      <c r="Q298" s="258">
        <v>0</v>
      </c>
      <c r="R298" s="258">
        <f>Q298*H298</f>
        <v>0</v>
      </c>
      <c r="S298" s="258">
        <v>0</v>
      </c>
      <c r="T298" s="25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60" t="s">
        <v>233</v>
      </c>
      <c r="AT298" s="260" t="s">
        <v>193</v>
      </c>
      <c r="AU298" s="260" t="s">
        <v>84</v>
      </c>
      <c r="AY298" s="14" t="s">
        <v>190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4" t="s">
        <v>82</v>
      </c>
      <c r="BK298" s="150">
        <f>ROUND(I298*H298,2)</f>
        <v>0</v>
      </c>
      <c r="BL298" s="14" t="s">
        <v>233</v>
      </c>
      <c r="BM298" s="260" t="s">
        <v>657</v>
      </c>
    </row>
    <row r="299" s="2" customFormat="1" ht="21.75" customHeight="1">
      <c r="A299" s="37"/>
      <c r="B299" s="38"/>
      <c r="C299" s="248" t="s">
        <v>443</v>
      </c>
      <c r="D299" s="248" t="s">
        <v>193</v>
      </c>
      <c r="E299" s="249" t="s">
        <v>1643</v>
      </c>
      <c r="F299" s="250" t="s">
        <v>1644</v>
      </c>
      <c r="G299" s="251" t="s">
        <v>196</v>
      </c>
      <c r="H299" s="252">
        <v>14</v>
      </c>
      <c r="I299" s="253"/>
      <c r="J299" s="254">
        <f>ROUND(I299*H299,2)</f>
        <v>0</v>
      </c>
      <c r="K299" s="255"/>
      <c r="L299" s="40"/>
      <c r="M299" s="256" t="s">
        <v>1</v>
      </c>
      <c r="N299" s="257" t="s">
        <v>40</v>
      </c>
      <c r="O299" s="90"/>
      <c r="P299" s="258">
        <f>O299*H299</f>
        <v>0</v>
      </c>
      <c r="Q299" s="258">
        <v>0</v>
      </c>
      <c r="R299" s="258">
        <f>Q299*H299</f>
        <v>0</v>
      </c>
      <c r="S299" s="258">
        <v>0</v>
      </c>
      <c r="T299" s="25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60" t="s">
        <v>233</v>
      </c>
      <c r="AT299" s="260" t="s">
        <v>193</v>
      </c>
      <c r="AU299" s="260" t="s">
        <v>84</v>
      </c>
      <c r="AY299" s="14" t="s">
        <v>190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4" t="s">
        <v>82</v>
      </c>
      <c r="BK299" s="150">
        <f>ROUND(I299*H299,2)</f>
        <v>0</v>
      </c>
      <c r="BL299" s="14" t="s">
        <v>233</v>
      </c>
      <c r="BM299" s="260" t="s">
        <v>660</v>
      </c>
    </row>
    <row r="300" s="2" customFormat="1" ht="21.75" customHeight="1">
      <c r="A300" s="37"/>
      <c r="B300" s="38"/>
      <c r="C300" s="248" t="s">
        <v>661</v>
      </c>
      <c r="D300" s="248" t="s">
        <v>193</v>
      </c>
      <c r="E300" s="249" t="s">
        <v>906</v>
      </c>
      <c r="F300" s="250" t="s">
        <v>907</v>
      </c>
      <c r="G300" s="251" t="s">
        <v>196</v>
      </c>
      <c r="H300" s="252">
        <v>4</v>
      </c>
      <c r="I300" s="253"/>
      <c r="J300" s="254">
        <f>ROUND(I300*H300,2)</f>
        <v>0</v>
      </c>
      <c r="K300" s="255"/>
      <c r="L300" s="40"/>
      <c r="M300" s="256" t="s">
        <v>1</v>
      </c>
      <c r="N300" s="257" t="s">
        <v>40</v>
      </c>
      <c r="O300" s="90"/>
      <c r="P300" s="258">
        <f>O300*H300</f>
        <v>0</v>
      </c>
      <c r="Q300" s="258">
        <v>0</v>
      </c>
      <c r="R300" s="258">
        <f>Q300*H300</f>
        <v>0</v>
      </c>
      <c r="S300" s="258">
        <v>0</v>
      </c>
      <c r="T300" s="25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60" t="s">
        <v>233</v>
      </c>
      <c r="AT300" s="260" t="s">
        <v>193</v>
      </c>
      <c r="AU300" s="260" t="s">
        <v>84</v>
      </c>
      <c r="AY300" s="14" t="s">
        <v>190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4" t="s">
        <v>82</v>
      </c>
      <c r="BK300" s="150">
        <f>ROUND(I300*H300,2)</f>
        <v>0</v>
      </c>
      <c r="BL300" s="14" t="s">
        <v>233</v>
      </c>
      <c r="BM300" s="260" t="s">
        <v>664</v>
      </c>
    </row>
    <row r="301" s="2" customFormat="1" ht="24.15" customHeight="1">
      <c r="A301" s="37"/>
      <c r="B301" s="38"/>
      <c r="C301" s="248" t="s">
        <v>447</v>
      </c>
      <c r="D301" s="248" t="s">
        <v>193</v>
      </c>
      <c r="E301" s="249" t="s">
        <v>916</v>
      </c>
      <c r="F301" s="250" t="s">
        <v>917</v>
      </c>
      <c r="G301" s="251" t="s">
        <v>196</v>
      </c>
      <c r="H301" s="252">
        <v>7</v>
      </c>
      <c r="I301" s="253"/>
      <c r="J301" s="254">
        <f>ROUND(I301*H301,2)</f>
        <v>0</v>
      </c>
      <c r="K301" s="255"/>
      <c r="L301" s="40"/>
      <c r="M301" s="256" t="s">
        <v>1</v>
      </c>
      <c r="N301" s="257" t="s">
        <v>40</v>
      </c>
      <c r="O301" s="90"/>
      <c r="P301" s="258">
        <f>O301*H301</f>
        <v>0</v>
      </c>
      <c r="Q301" s="258">
        <v>0</v>
      </c>
      <c r="R301" s="258">
        <f>Q301*H301</f>
        <v>0</v>
      </c>
      <c r="S301" s="258">
        <v>0</v>
      </c>
      <c r="T301" s="25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60" t="s">
        <v>233</v>
      </c>
      <c r="AT301" s="260" t="s">
        <v>193</v>
      </c>
      <c r="AU301" s="260" t="s">
        <v>84</v>
      </c>
      <c r="AY301" s="14" t="s">
        <v>190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4" t="s">
        <v>82</v>
      </c>
      <c r="BK301" s="150">
        <f>ROUND(I301*H301,2)</f>
        <v>0</v>
      </c>
      <c r="BL301" s="14" t="s">
        <v>233</v>
      </c>
      <c r="BM301" s="260" t="s">
        <v>667</v>
      </c>
    </row>
    <row r="302" s="2" customFormat="1" ht="24.15" customHeight="1">
      <c r="A302" s="37"/>
      <c r="B302" s="38"/>
      <c r="C302" s="248" t="s">
        <v>668</v>
      </c>
      <c r="D302" s="248" t="s">
        <v>193</v>
      </c>
      <c r="E302" s="249" t="s">
        <v>1938</v>
      </c>
      <c r="F302" s="250" t="s">
        <v>1939</v>
      </c>
      <c r="G302" s="251" t="s">
        <v>196</v>
      </c>
      <c r="H302" s="252">
        <v>2</v>
      </c>
      <c r="I302" s="253"/>
      <c r="J302" s="254">
        <f>ROUND(I302*H302,2)</f>
        <v>0</v>
      </c>
      <c r="K302" s="255"/>
      <c r="L302" s="40"/>
      <c r="M302" s="256" t="s">
        <v>1</v>
      </c>
      <c r="N302" s="257" t="s">
        <v>40</v>
      </c>
      <c r="O302" s="90"/>
      <c r="P302" s="258">
        <f>O302*H302</f>
        <v>0</v>
      </c>
      <c r="Q302" s="258">
        <v>0</v>
      </c>
      <c r="R302" s="258">
        <f>Q302*H302</f>
        <v>0</v>
      </c>
      <c r="S302" s="258">
        <v>0</v>
      </c>
      <c r="T302" s="25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60" t="s">
        <v>233</v>
      </c>
      <c r="AT302" s="260" t="s">
        <v>193</v>
      </c>
      <c r="AU302" s="260" t="s">
        <v>84</v>
      </c>
      <c r="AY302" s="14" t="s">
        <v>190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4" t="s">
        <v>82</v>
      </c>
      <c r="BK302" s="150">
        <f>ROUND(I302*H302,2)</f>
        <v>0</v>
      </c>
      <c r="BL302" s="14" t="s">
        <v>233</v>
      </c>
      <c r="BM302" s="260" t="s">
        <v>671</v>
      </c>
    </row>
    <row r="303" s="2" customFormat="1" ht="21.75" customHeight="1">
      <c r="A303" s="37"/>
      <c r="B303" s="38"/>
      <c r="C303" s="248" t="s">
        <v>450</v>
      </c>
      <c r="D303" s="248" t="s">
        <v>193</v>
      </c>
      <c r="E303" s="249" t="s">
        <v>1645</v>
      </c>
      <c r="F303" s="250" t="s">
        <v>1646</v>
      </c>
      <c r="G303" s="251" t="s">
        <v>196</v>
      </c>
      <c r="H303" s="252">
        <v>2</v>
      </c>
      <c r="I303" s="253"/>
      <c r="J303" s="254">
        <f>ROUND(I303*H303,2)</f>
        <v>0</v>
      </c>
      <c r="K303" s="255"/>
      <c r="L303" s="40"/>
      <c r="M303" s="256" t="s">
        <v>1</v>
      </c>
      <c r="N303" s="257" t="s">
        <v>40</v>
      </c>
      <c r="O303" s="90"/>
      <c r="P303" s="258">
        <f>O303*H303</f>
        <v>0</v>
      </c>
      <c r="Q303" s="258">
        <v>0</v>
      </c>
      <c r="R303" s="258">
        <f>Q303*H303</f>
        <v>0</v>
      </c>
      <c r="S303" s="258">
        <v>0</v>
      </c>
      <c r="T303" s="25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0" t="s">
        <v>233</v>
      </c>
      <c r="AT303" s="260" t="s">
        <v>193</v>
      </c>
      <c r="AU303" s="260" t="s">
        <v>84</v>
      </c>
      <c r="AY303" s="14" t="s">
        <v>190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4" t="s">
        <v>82</v>
      </c>
      <c r="BK303" s="150">
        <f>ROUND(I303*H303,2)</f>
        <v>0</v>
      </c>
      <c r="BL303" s="14" t="s">
        <v>233</v>
      </c>
      <c r="BM303" s="260" t="s">
        <v>674</v>
      </c>
    </row>
    <row r="304" s="2" customFormat="1" ht="24.15" customHeight="1">
      <c r="A304" s="37"/>
      <c r="B304" s="38"/>
      <c r="C304" s="248" t="s">
        <v>675</v>
      </c>
      <c r="D304" s="248" t="s">
        <v>193</v>
      </c>
      <c r="E304" s="249" t="s">
        <v>1647</v>
      </c>
      <c r="F304" s="250" t="s">
        <v>1648</v>
      </c>
      <c r="G304" s="251" t="s">
        <v>196</v>
      </c>
      <c r="H304" s="252">
        <v>1</v>
      </c>
      <c r="I304" s="253"/>
      <c r="J304" s="254">
        <f>ROUND(I304*H304,2)</f>
        <v>0</v>
      </c>
      <c r="K304" s="255"/>
      <c r="L304" s="40"/>
      <c r="M304" s="256" t="s">
        <v>1</v>
      </c>
      <c r="N304" s="257" t="s">
        <v>40</v>
      </c>
      <c r="O304" s="90"/>
      <c r="P304" s="258">
        <f>O304*H304</f>
        <v>0</v>
      </c>
      <c r="Q304" s="258">
        <v>0</v>
      </c>
      <c r="R304" s="258">
        <f>Q304*H304</f>
        <v>0</v>
      </c>
      <c r="S304" s="258">
        <v>0</v>
      </c>
      <c r="T304" s="25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60" t="s">
        <v>233</v>
      </c>
      <c r="AT304" s="260" t="s">
        <v>193</v>
      </c>
      <c r="AU304" s="260" t="s">
        <v>84</v>
      </c>
      <c r="AY304" s="14" t="s">
        <v>190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4" t="s">
        <v>82</v>
      </c>
      <c r="BK304" s="150">
        <f>ROUND(I304*H304,2)</f>
        <v>0</v>
      </c>
      <c r="BL304" s="14" t="s">
        <v>233</v>
      </c>
      <c r="BM304" s="260" t="s">
        <v>678</v>
      </c>
    </row>
    <row r="305" s="2" customFormat="1" ht="21.75" customHeight="1">
      <c r="A305" s="37"/>
      <c r="B305" s="38"/>
      <c r="C305" s="248" t="s">
        <v>454</v>
      </c>
      <c r="D305" s="248" t="s">
        <v>193</v>
      </c>
      <c r="E305" s="249" t="s">
        <v>927</v>
      </c>
      <c r="F305" s="250" t="s">
        <v>928</v>
      </c>
      <c r="G305" s="251" t="s">
        <v>196</v>
      </c>
      <c r="H305" s="252">
        <v>2</v>
      </c>
      <c r="I305" s="253"/>
      <c r="J305" s="254">
        <f>ROUND(I305*H305,2)</f>
        <v>0</v>
      </c>
      <c r="K305" s="255"/>
      <c r="L305" s="40"/>
      <c r="M305" s="256" t="s">
        <v>1</v>
      </c>
      <c r="N305" s="257" t="s">
        <v>40</v>
      </c>
      <c r="O305" s="90"/>
      <c r="P305" s="258">
        <f>O305*H305</f>
        <v>0</v>
      </c>
      <c r="Q305" s="258">
        <v>0</v>
      </c>
      <c r="R305" s="258">
        <f>Q305*H305</f>
        <v>0</v>
      </c>
      <c r="S305" s="258">
        <v>0</v>
      </c>
      <c r="T305" s="25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60" t="s">
        <v>233</v>
      </c>
      <c r="AT305" s="260" t="s">
        <v>193</v>
      </c>
      <c r="AU305" s="260" t="s">
        <v>84</v>
      </c>
      <c r="AY305" s="14" t="s">
        <v>190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4" t="s">
        <v>82</v>
      </c>
      <c r="BK305" s="150">
        <f>ROUND(I305*H305,2)</f>
        <v>0</v>
      </c>
      <c r="BL305" s="14" t="s">
        <v>233</v>
      </c>
      <c r="BM305" s="260" t="s">
        <v>681</v>
      </c>
    </row>
    <row r="306" s="2" customFormat="1" ht="21.75" customHeight="1">
      <c r="A306" s="37"/>
      <c r="B306" s="38"/>
      <c r="C306" s="248" t="s">
        <v>682</v>
      </c>
      <c r="D306" s="248" t="s">
        <v>193</v>
      </c>
      <c r="E306" s="249" t="s">
        <v>930</v>
      </c>
      <c r="F306" s="250" t="s">
        <v>931</v>
      </c>
      <c r="G306" s="251" t="s">
        <v>196</v>
      </c>
      <c r="H306" s="252">
        <v>3</v>
      </c>
      <c r="I306" s="253"/>
      <c r="J306" s="254">
        <f>ROUND(I306*H306,2)</f>
        <v>0</v>
      </c>
      <c r="K306" s="255"/>
      <c r="L306" s="40"/>
      <c r="M306" s="256" t="s">
        <v>1</v>
      </c>
      <c r="N306" s="257" t="s">
        <v>40</v>
      </c>
      <c r="O306" s="90"/>
      <c r="P306" s="258">
        <f>O306*H306</f>
        <v>0</v>
      </c>
      <c r="Q306" s="258">
        <v>0</v>
      </c>
      <c r="R306" s="258">
        <f>Q306*H306</f>
        <v>0</v>
      </c>
      <c r="S306" s="258">
        <v>0</v>
      </c>
      <c r="T306" s="25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60" t="s">
        <v>233</v>
      </c>
      <c r="AT306" s="260" t="s">
        <v>193</v>
      </c>
      <c r="AU306" s="260" t="s">
        <v>84</v>
      </c>
      <c r="AY306" s="14" t="s">
        <v>190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4" t="s">
        <v>82</v>
      </c>
      <c r="BK306" s="150">
        <f>ROUND(I306*H306,2)</f>
        <v>0</v>
      </c>
      <c r="BL306" s="14" t="s">
        <v>233</v>
      </c>
      <c r="BM306" s="260" t="s">
        <v>685</v>
      </c>
    </row>
    <row r="307" s="2" customFormat="1" ht="21.75" customHeight="1">
      <c r="A307" s="37"/>
      <c r="B307" s="38"/>
      <c r="C307" s="248" t="s">
        <v>457</v>
      </c>
      <c r="D307" s="248" t="s">
        <v>193</v>
      </c>
      <c r="E307" s="249" t="s">
        <v>1651</v>
      </c>
      <c r="F307" s="250" t="s">
        <v>1652</v>
      </c>
      <c r="G307" s="251" t="s">
        <v>196</v>
      </c>
      <c r="H307" s="252">
        <v>8</v>
      </c>
      <c r="I307" s="253"/>
      <c r="J307" s="254">
        <f>ROUND(I307*H307,2)</f>
        <v>0</v>
      </c>
      <c r="K307" s="255"/>
      <c r="L307" s="40"/>
      <c r="M307" s="256" t="s">
        <v>1</v>
      </c>
      <c r="N307" s="257" t="s">
        <v>40</v>
      </c>
      <c r="O307" s="90"/>
      <c r="P307" s="258">
        <f>O307*H307</f>
        <v>0</v>
      </c>
      <c r="Q307" s="258">
        <v>0</v>
      </c>
      <c r="R307" s="258">
        <f>Q307*H307</f>
        <v>0</v>
      </c>
      <c r="S307" s="258">
        <v>0</v>
      </c>
      <c r="T307" s="25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60" t="s">
        <v>233</v>
      </c>
      <c r="AT307" s="260" t="s">
        <v>193</v>
      </c>
      <c r="AU307" s="260" t="s">
        <v>84</v>
      </c>
      <c r="AY307" s="14" t="s">
        <v>190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4" t="s">
        <v>82</v>
      </c>
      <c r="BK307" s="150">
        <f>ROUND(I307*H307,2)</f>
        <v>0</v>
      </c>
      <c r="BL307" s="14" t="s">
        <v>233</v>
      </c>
      <c r="BM307" s="260" t="s">
        <v>690</v>
      </c>
    </row>
    <row r="308" s="2" customFormat="1" ht="24.15" customHeight="1">
      <c r="A308" s="37"/>
      <c r="B308" s="38"/>
      <c r="C308" s="248" t="s">
        <v>691</v>
      </c>
      <c r="D308" s="248" t="s">
        <v>193</v>
      </c>
      <c r="E308" s="249" t="s">
        <v>934</v>
      </c>
      <c r="F308" s="250" t="s">
        <v>935</v>
      </c>
      <c r="G308" s="251" t="s">
        <v>196</v>
      </c>
      <c r="H308" s="252">
        <v>3</v>
      </c>
      <c r="I308" s="253"/>
      <c r="J308" s="254">
        <f>ROUND(I308*H308,2)</f>
        <v>0</v>
      </c>
      <c r="K308" s="255"/>
      <c r="L308" s="40"/>
      <c r="M308" s="256" t="s">
        <v>1</v>
      </c>
      <c r="N308" s="257" t="s">
        <v>40</v>
      </c>
      <c r="O308" s="90"/>
      <c r="P308" s="258">
        <f>O308*H308</f>
        <v>0</v>
      </c>
      <c r="Q308" s="258">
        <v>0</v>
      </c>
      <c r="R308" s="258">
        <f>Q308*H308</f>
        <v>0</v>
      </c>
      <c r="S308" s="258">
        <v>0</v>
      </c>
      <c r="T308" s="25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60" t="s">
        <v>233</v>
      </c>
      <c r="AT308" s="260" t="s">
        <v>193</v>
      </c>
      <c r="AU308" s="260" t="s">
        <v>84</v>
      </c>
      <c r="AY308" s="14" t="s">
        <v>190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4" t="s">
        <v>82</v>
      </c>
      <c r="BK308" s="150">
        <f>ROUND(I308*H308,2)</f>
        <v>0</v>
      </c>
      <c r="BL308" s="14" t="s">
        <v>233</v>
      </c>
      <c r="BM308" s="260" t="s">
        <v>694</v>
      </c>
    </row>
    <row r="309" s="2" customFormat="1" ht="24.15" customHeight="1">
      <c r="A309" s="37"/>
      <c r="B309" s="38"/>
      <c r="C309" s="248" t="s">
        <v>461</v>
      </c>
      <c r="D309" s="248" t="s">
        <v>193</v>
      </c>
      <c r="E309" s="249" t="s">
        <v>1940</v>
      </c>
      <c r="F309" s="250" t="s">
        <v>1941</v>
      </c>
      <c r="G309" s="251" t="s">
        <v>196</v>
      </c>
      <c r="H309" s="252">
        <v>2</v>
      </c>
      <c r="I309" s="253"/>
      <c r="J309" s="254">
        <f>ROUND(I309*H309,2)</f>
        <v>0</v>
      </c>
      <c r="K309" s="255"/>
      <c r="L309" s="40"/>
      <c r="M309" s="256" t="s">
        <v>1</v>
      </c>
      <c r="N309" s="257" t="s">
        <v>40</v>
      </c>
      <c r="O309" s="90"/>
      <c r="P309" s="258">
        <f>O309*H309</f>
        <v>0</v>
      </c>
      <c r="Q309" s="258">
        <v>0</v>
      </c>
      <c r="R309" s="258">
        <f>Q309*H309</f>
        <v>0</v>
      </c>
      <c r="S309" s="258">
        <v>0</v>
      </c>
      <c r="T309" s="25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60" t="s">
        <v>233</v>
      </c>
      <c r="AT309" s="260" t="s">
        <v>193</v>
      </c>
      <c r="AU309" s="260" t="s">
        <v>84</v>
      </c>
      <c r="AY309" s="14" t="s">
        <v>190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4" t="s">
        <v>82</v>
      </c>
      <c r="BK309" s="150">
        <f>ROUND(I309*H309,2)</f>
        <v>0</v>
      </c>
      <c r="BL309" s="14" t="s">
        <v>233</v>
      </c>
      <c r="BM309" s="260" t="s">
        <v>697</v>
      </c>
    </row>
    <row r="310" s="2" customFormat="1" ht="16.5" customHeight="1">
      <c r="A310" s="37"/>
      <c r="B310" s="38"/>
      <c r="C310" s="261" t="s">
        <v>698</v>
      </c>
      <c r="D310" s="261" t="s">
        <v>218</v>
      </c>
      <c r="E310" s="262" t="s">
        <v>944</v>
      </c>
      <c r="F310" s="263" t="s">
        <v>945</v>
      </c>
      <c r="G310" s="264" t="s">
        <v>196</v>
      </c>
      <c r="H310" s="265">
        <v>2</v>
      </c>
      <c r="I310" s="266"/>
      <c r="J310" s="267">
        <f>ROUND(I310*H310,2)</f>
        <v>0</v>
      </c>
      <c r="K310" s="268"/>
      <c r="L310" s="269"/>
      <c r="M310" s="270" t="s">
        <v>1</v>
      </c>
      <c r="N310" s="271" t="s">
        <v>40</v>
      </c>
      <c r="O310" s="90"/>
      <c r="P310" s="258">
        <f>O310*H310</f>
        <v>0</v>
      </c>
      <c r="Q310" s="258">
        <v>0</v>
      </c>
      <c r="R310" s="258">
        <f>Q310*H310</f>
        <v>0</v>
      </c>
      <c r="S310" s="258">
        <v>0</v>
      </c>
      <c r="T310" s="25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60" t="s">
        <v>268</v>
      </c>
      <c r="AT310" s="260" t="s">
        <v>218</v>
      </c>
      <c r="AU310" s="260" t="s">
        <v>84</v>
      </c>
      <c r="AY310" s="14" t="s">
        <v>190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4" t="s">
        <v>82</v>
      </c>
      <c r="BK310" s="150">
        <f>ROUND(I310*H310,2)</f>
        <v>0</v>
      </c>
      <c r="BL310" s="14" t="s">
        <v>233</v>
      </c>
      <c r="BM310" s="260" t="s">
        <v>701</v>
      </c>
    </row>
    <row r="311" s="2" customFormat="1" ht="33" customHeight="1">
      <c r="A311" s="37"/>
      <c r="B311" s="38"/>
      <c r="C311" s="248" t="s">
        <v>464</v>
      </c>
      <c r="D311" s="248" t="s">
        <v>193</v>
      </c>
      <c r="E311" s="249" t="s">
        <v>948</v>
      </c>
      <c r="F311" s="250" t="s">
        <v>949</v>
      </c>
      <c r="G311" s="251" t="s">
        <v>196</v>
      </c>
      <c r="H311" s="252">
        <v>4</v>
      </c>
      <c r="I311" s="253"/>
      <c r="J311" s="254">
        <f>ROUND(I311*H311,2)</f>
        <v>0</v>
      </c>
      <c r="K311" s="255"/>
      <c r="L311" s="40"/>
      <c r="M311" s="256" t="s">
        <v>1</v>
      </c>
      <c r="N311" s="257" t="s">
        <v>40</v>
      </c>
      <c r="O311" s="90"/>
      <c r="P311" s="258">
        <f>O311*H311</f>
        <v>0</v>
      </c>
      <c r="Q311" s="258">
        <v>0</v>
      </c>
      <c r="R311" s="258">
        <f>Q311*H311</f>
        <v>0</v>
      </c>
      <c r="S311" s="258">
        <v>0</v>
      </c>
      <c r="T311" s="25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60" t="s">
        <v>233</v>
      </c>
      <c r="AT311" s="260" t="s">
        <v>193</v>
      </c>
      <c r="AU311" s="260" t="s">
        <v>84</v>
      </c>
      <c r="AY311" s="14" t="s">
        <v>190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4" t="s">
        <v>82</v>
      </c>
      <c r="BK311" s="150">
        <f>ROUND(I311*H311,2)</f>
        <v>0</v>
      </c>
      <c r="BL311" s="14" t="s">
        <v>233</v>
      </c>
      <c r="BM311" s="260" t="s">
        <v>704</v>
      </c>
    </row>
    <row r="312" s="2" customFormat="1" ht="16.5" customHeight="1">
      <c r="A312" s="37"/>
      <c r="B312" s="38"/>
      <c r="C312" s="248" t="s">
        <v>705</v>
      </c>
      <c r="D312" s="248" t="s">
        <v>193</v>
      </c>
      <c r="E312" s="249" t="s">
        <v>425</v>
      </c>
      <c r="F312" s="250" t="s">
        <v>426</v>
      </c>
      <c r="G312" s="251" t="s">
        <v>196</v>
      </c>
      <c r="H312" s="252">
        <v>4</v>
      </c>
      <c r="I312" s="253"/>
      <c r="J312" s="254">
        <f>ROUND(I312*H312,2)</f>
        <v>0</v>
      </c>
      <c r="K312" s="255"/>
      <c r="L312" s="40"/>
      <c r="M312" s="256" t="s">
        <v>1</v>
      </c>
      <c r="N312" s="257" t="s">
        <v>40</v>
      </c>
      <c r="O312" s="90"/>
      <c r="P312" s="258">
        <f>O312*H312</f>
        <v>0</v>
      </c>
      <c r="Q312" s="258">
        <v>0</v>
      </c>
      <c r="R312" s="258">
        <f>Q312*H312</f>
        <v>0</v>
      </c>
      <c r="S312" s="258">
        <v>0</v>
      </c>
      <c r="T312" s="25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60" t="s">
        <v>233</v>
      </c>
      <c r="AT312" s="260" t="s">
        <v>193</v>
      </c>
      <c r="AU312" s="260" t="s">
        <v>84</v>
      </c>
      <c r="AY312" s="14" t="s">
        <v>190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4" t="s">
        <v>82</v>
      </c>
      <c r="BK312" s="150">
        <f>ROUND(I312*H312,2)</f>
        <v>0</v>
      </c>
      <c r="BL312" s="14" t="s">
        <v>233</v>
      </c>
      <c r="BM312" s="260" t="s">
        <v>708</v>
      </c>
    </row>
    <row r="313" s="2" customFormat="1" ht="24.15" customHeight="1">
      <c r="A313" s="37"/>
      <c r="B313" s="38"/>
      <c r="C313" s="248" t="s">
        <v>469</v>
      </c>
      <c r="D313" s="248" t="s">
        <v>193</v>
      </c>
      <c r="E313" s="249" t="s">
        <v>953</v>
      </c>
      <c r="F313" s="250" t="s">
        <v>1537</v>
      </c>
      <c r="G313" s="251" t="s">
        <v>196</v>
      </c>
      <c r="H313" s="252">
        <v>1</v>
      </c>
      <c r="I313" s="253"/>
      <c r="J313" s="254">
        <f>ROUND(I313*H313,2)</f>
        <v>0</v>
      </c>
      <c r="K313" s="255"/>
      <c r="L313" s="40"/>
      <c r="M313" s="256" t="s">
        <v>1</v>
      </c>
      <c r="N313" s="257" t="s">
        <v>40</v>
      </c>
      <c r="O313" s="90"/>
      <c r="P313" s="258">
        <f>O313*H313</f>
        <v>0</v>
      </c>
      <c r="Q313" s="258">
        <v>0</v>
      </c>
      <c r="R313" s="258">
        <f>Q313*H313</f>
        <v>0</v>
      </c>
      <c r="S313" s="258">
        <v>0</v>
      </c>
      <c r="T313" s="25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60" t="s">
        <v>233</v>
      </c>
      <c r="AT313" s="260" t="s">
        <v>193</v>
      </c>
      <c r="AU313" s="260" t="s">
        <v>84</v>
      </c>
      <c r="AY313" s="14" t="s">
        <v>190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4" t="s">
        <v>82</v>
      </c>
      <c r="BK313" s="150">
        <f>ROUND(I313*H313,2)</f>
        <v>0</v>
      </c>
      <c r="BL313" s="14" t="s">
        <v>233</v>
      </c>
      <c r="BM313" s="260" t="s">
        <v>711</v>
      </c>
    </row>
    <row r="314" s="2" customFormat="1" ht="24.15" customHeight="1">
      <c r="A314" s="37"/>
      <c r="B314" s="38"/>
      <c r="C314" s="248" t="s">
        <v>712</v>
      </c>
      <c r="D314" s="248" t="s">
        <v>193</v>
      </c>
      <c r="E314" s="249" t="s">
        <v>422</v>
      </c>
      <c r="F314" s="250" t="s">
        <v>423</v>
      </c>
      <c r="G314" s="251" t="s">
        <v>196</v>
      </c>
      <c r="H314" s="252">
        <v>1</v>
      </c>
      <c r="I314" s="253"/>
      <c r="J314" s="254">
        <f>ROUND(I314*H314,2)</f>
        <v>0</v>
      </c>
      <c r="K314" s="255"/>
      <c r="L314" s="40"/>
      <c r="M314" s="256" t="s">
        <v>1</v>
      </c>
      <c r="N314" s="257" t="s">
        <v>40</v>
      </c>
      <c r="O314" s="90"/>
      <c r="P314" s="258">
        <f>O314*H314</f>
        <v>0</v>
      </c>
      <c r="Q314" s="258">
        <v>0</v>
      </c>
      <c r="R314" s="258">
        <f>Q314*H314</f>
        <v>0</v>
      </c>
      <c r="S314" s="258">
        <v>0</v>
      </c>
      <c r="T314" s="25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60" t="s">
        <v>233</v>
      </c>
      <c r="AT314" s="260" t="s">
        <v>193</v>
      </c>
      <c r="AU314" s="260" t="s">
        <v>84</v>
      </c>
      <c r="AY314" s="14" t="s">
        <v>190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4" t="s">
        <v>82</v>
      </c>
      <c r="BK314" s="150">
        <f>ROUND(I314*H314,2)</f>
        <v>0</v>
      </c>
      <c r="BL314" s="14" t="s">
        <v>233</v>
      </c>
      <c r="BM314" s="260" t="s">
        <v>715</v>
      </c>
    </row>
    <row r="315" s="2" customFormat="1" ht="24.15" customHeight="1">
      <c r="A315" s="37"/>
      <c r="B315" s="38"/>
      <c r="C315" s="248" t="s">
        <v>472</v>
      </c>
      <c r="D315" s="248" t="s">
        <v>193</v>
      </c>
      <c r="E315" s="249" t="s">
        <v>958</v>
      </c>
      <c r="F315" s="250" t="s">
        <v>959</v>
      </c>
      <c r="G315" s="251" t="s">
        <v>196</v>
      </c>
      <c r="H315" s="252">
        <v>1</v>
      </c>
      <c r="I315" s="253"/>
      <c r="J315" s="254">
        <f>ROUND(I315*H315,2)</f>
        <v>0</v>
      </c>
      <c r="K315" s="255"/>
      <c r="L315" s="40"/>
      <c r="M315" s="256" t="s">
        <v>1</v>
      </c>
      <c r="N315" s="257" t="s">
        <v>40</v>
      </c>
      <c r="O315" s="90"/>
      <c r="P315" s="258">
        <f>O315*H315</f>
        <v>0</v>
      </c>
      <c r="Q315" s="258">
        <v>0</v>
      </c>
      <c r="R315" s="258">
        <f>Q315*H315</f>
        <v>0</v>
      </c>
      <c r="S315" s="258">
        <v>0</v>
      </c>
      <c r="T315" s="25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60" t="s">
        <v>233</v>
      </c>
      <c r="AT315" s="260" t="s">
        <v>193</v>
      </c>
      <c r="AU315" s="260" t="s">
        <v>84</v>
      </c>
      <c r="AY315" s="14" t="s">
        <v>190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4" t="s">
        <v>82</v>
      </c>
      <c r="BK315" s="150">
        <f>ROUND(I315*H315,2)</f>
        <v>0</v>
      </c>
      <c r="BL315" s="14" t="s">
        <v>233</v>
      </c>
      <c r="BM315" s="260" t="s">
        <v>718</v>
      </c>
    </row>
    <row r="316" s="2" customFormat="1" ht="16.5" customHeight="1">
      <c r="A316" s="37"/>
      <c r="B316" s="38"/>
      <c r="C316" s="248" t="s">
        <v>719</v>
      </c>
      <c r="D316" s="248" t="s">
        <v>193</v>
      </c>
      <c r="E316" s="249" t="s">
        <v>961</v>
      </c>
      <c r="F316" s="250" t="s">
        <v>962</v>
      </c>
      <c r="G316" s="251" t="s">
        <v>196</v>
      </c>
      <c r="H316" s="252">
        <v>0.035999999999999997</v>
      </c>
      <c r="I316" s="253"/>
      <c r="J316" s="254">
        <f>ROUND(I316*H316,2)</f>
        <v>0</v>
      </c>
      <c r="K316" s="255"/>
      <c r="L316" s="40"/>
      <c r="M316" s="256" t="s">
        <v>1</v>
      </c>
      <c r="N316" s="257" t="s">
        <v>40</v>
      </c>
      <c r="O316" s="90"/>
      <c r="P316" s="258">
        <f>O316*H316</f>
        <v>0</v>
      </c>
      <c r="Q316" s="258">
        <v>0</v>
      </c>
      <c r="R316" s="258">
        <f>Q316*H316</f>
        <v>0</v>
      </c>
      <c r="S316" s="258">
        <v>0</v>
      </c>
      <c r="T316" s="25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60" t="s">
        <v>233</v>
      </c>
      <c r="AT316" s="260" t="s">
        <v>193</v>
      </c>
      <c r="AU316" s="260" t="s">
        <v>84</v>
      </c>
      <c r="AY316" s="14" t="s">
        <v>190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4" t="s">
        <v>82</v>
      </c>
      <c r="BK316" s="150">
        <f>ROUND(I316*H316,2)</f>
        <v>0</v>
      </c>
      <c r="BL316" s="14" t="s">
        <v>233</v>
      </c>
      <c r="BM316" s="260" t="s">
        <v>722</v>
      </c>
    </row>
    <row r="317" s="2" customFormat="1" ht="24.15" customHeight="1">
      <c r="A317" s="37"/>
      <c r="B317" s="38"/>
      <c r="C317" s="248" t="s">
        <v>476</v>
      </c>
      <c r="D317" s="248" t="s">
        <v>193</v>
      </c>
      <c r="E317" s="249" t="s">
        <v>968</v>
      </c>
      <c r="F317" s="250" t="s">
        <v>969</v>
      </c>
      <c r="G317" s="251" t="s">
        <v>309</v>
      </c>
      <c r="H317" s="272"/>
      <c r="I317" s="253"/>
      <c r="J317" s="254">
        <f>ROUND(I317*H317,2)</f>
        <v>0</v>
      </c>
      <c r="K317" s="255"/>
      <c r="L317" s="40"/>
      <c r="M317" s="256" t="s">
        <v>1</v>
      </c>
      <c r="N317" s="257" t="s">
        <v>40</v>
      </c>
      <c r="O317" s="90"/>
      <c r="P317" s="258">
        <f>O317*H317</f>
        <v>0</v>
      </c>
      <c r="Q317" s="258">
        <v>0</v>
      </c>
      <c r="R317" s="258">
        <f>Q317*H317</f>
        <v>0</v>
      </c>
      <c r="S317" s="258">
        <v>0</v>
      </c>
      <c r="T317" s="25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60" t="s">
        <v>233</v>
      </c>
      <c r="AT317" s="260" t="s">
        <v>193</v>
      </c>
      <c r="AU317" s="260" t="s">
        <v>84</v>
      </c>
      <c r="AY317" s="14" t="s">
        <v>190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4" t="s">
        <v>82</v>
      </c>
      <c r="BK317" s="150">
        <f>ROUND(I317*H317,2)</f>
        <v>0</v>
      </c>
      <c r="BL317" s="14" t="s">
        <v>233</v>
      </c>
      <c r="BM317" s="260" t="s">
        <v>725</v>
      </c>
    </row>
    <row r="318" s="2" customFormat="1" ht="24.15" customHeight="1">
      <c r="A318" s="37"/>
      <c r="B318" s="38"/>
      <c r="C318" s="248" t="s">
        <v>726</v>
      </c>
      <c r="D318" s="248" t="s">
        <v>193</v>
      </c>
      <c r="E318" s="249" t="s">
        <v>972</v>
      </c>
      <c r="F318" s="250" t="s">
        <v>973</v>
      </c>
      <c r="G318" s="251" t="s">
        <v>309</v>
      </c>
      <c r="H318" s="272"/>
      <c r="I318" s="253"/>
      <c r="J318" s="254">
        <f>ROUND(I318*H318,2)</f>
        <v>0</v>
      </c>
      <c r="K318" s="255"/>
      <c r="L318" s="40"/>
      <c r="M318" s="256" t="s">
        <v>1</v>
      </c>
      <c r="N318" s="257" t="s">
        <v>40</v>
      </c>
      <c r="O318" s="90"/>
      <c r="P318" s="258">
        <f>O318*H318</f>
        <v>0</v>
      </c>
      <c r="Q318" s="258">
        <v>0</v>
      </c>
      <c r="R318" s="258">
        <f>Q318*H318</f>
        <v>0</v>
      </c>
      <c r="S318" s="258">
        <v>0</v>
      </c>
      <c r="T318" s="25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60" t="s">
        <v>233</v>
      </c>
      <c r="AT318" s="260" t="s">
        <v>193</v>
      </c>
      <c r="AU318" s="260" t="s">
        <v>84</v>
      </c>
      <c r="AY318" s="14" t="s">
        <v>190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4" t="s">
        <v>82</v>
      </c>
      <c r="BK318" s="150">
        <f>ROUND(I318*H318,2)</f>
        <v>0</v>
      </c>
      <c r="BL318" s="14" t="s">
        <v>233</v>
      </c>
      <c r="BM318" s="260" t="s">
        <v>729</v>
      </c>
    </row>
    <row r="319" s="12" customFormat="1" ht="22.8" customHeight="1">
      <c r="A319" s="12"/>
      <c r="B319" s="232"/>
      <c r="C319" s="233"/>
      <c r="D319" s="234" t="s">
        <v>74</v>
      </c>
      <c r="E319" s="246" t="s">
        <v>975</v>
      </c>
      <c r="F319" s="246" t="s">
        <v>976</v>
      </c>
      <c r="G319" s="233"/>
      <c r="H319" s="233"/>
      <c r="I319" s="236"/>
      <c r="J319" s="247">
        <f>BK319</f>
        <v>0</v>
      </c>
      <c r="K319" s="233"/>
      <c r="L319" s="238"/>
      <c r="M319" s="239"/>
      <c r="N319" s="240"/>
      <c r="O319" s="240"/>
      <c r="P319" s="241">
        <f>SUM(P320:P327)</f>
        <v>0</v>
      </c>
      <c r="Q319" s="240"/>
      <c r="R319" s="241">
        <f>SUM(R320:R327)</f>
        <v>0</v>
      </c>
      <c r="S319" s="240"/>
      <c r="T319" s="242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43" t="s">
        <v>84</v>
      </c>
      <c r="AT319" s="244" t="s">
        <v>74</v>
      </c>
      <c r="AU319" s="244" t="s">
        <v>82</v>
      </c>
      <c r="AY319" s="243" t="s">
        <v>190</v>
      </c>
      <c r="BK319" s="245">
        <f>SUM(BK320:BK327)</f>
        <v>0</v>
      </c>
    </row>
    <row r="320" s="2" customFormat="1" ht="33" customHeight="1">
      <c r="A320" s="37"/>
      <c r="B320" s="38"/>
      <c r="C320" s="248" t="s">
        <v>479</v>
      </c>
      <c r="D320" s="248" t="s">
        <v>193</v>
      </c>
      <c r="E320" s="249" t="s">
        <v>977</v>
      </c>
      <c r="F320" s="250" t="s">
        <v>978</v>
      </c>
      <c r="G320" s="251" t="s">
        <v>196</v>
      </c>
      <c r="H320" s="252">
        <v>4</v>
      </c>
      <c r="I320" s="253"/>
      <c r="J320" s="254">
        <f>ROUND(I320*H320,2)</f>
        <v>0</v>
      </c>
      <c r="K320" s="255"/>
      <c r="L320" s="40"/>
      <c r="M320" s="256" t="s">
        <v>1</v>
      </c>
      <c r="N320" s="257" t="s">
        <v>40</v>
      </c>
      <c r="O320" s="90"/>
      <c r="P320" s="258">
        <f>O320*H320</f>
        <v>0</v>
      </c>
      <c r="Q320" s="258">
        <v>0</v>
      </c>
      <c r="R320" s="258">
        <f>Q320*H320</f>
        <v>0</v>
      </c>
      <c r="S320" s="258">
        <v>0</v>
      </c>
      <c r="T320" s="25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60" t="s">
        <v>233</v>
      </c>
      <c r="AT320" s="260" t="s">
        <v>193</v>
      </c>
      <c r="AU320" s="260" t="s">
        <v>84</v>
      </c>
      <c r="AY320" s="14" t="s">
        <v>190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4" t="s">
        <v>82</v>
      </c>
      <c r="BK320" s="150">
        <f>ROUND(I320*H320,2)</f>
        <v>0</v>
      </c>
      <c r="BL320" s="14" t="s">
        <v>233</v>
      </c>
      <c r="BM320" s="260" t="s">
        <v>732</v>
      </c>
    </row>
    <row r="321" s="2" customFormat="1" ht="33" customHeight="1">
      <c r="A321" s="37"/>
      <c r="B321" s="38"/>
      <c r="C321" s="248" t="s">
        <v>733</v>
      </c>
      <c r="D321" s="248" t="s">
        <v>193</v>
      </c>
      <c r="E321" s="249" t="s">
        <v>981</v>
      </c>
      <c r="F321" s="250" t="s">
        <v>982</v>
      </c>
      <c r="G321" s="251" t="s">
        <v>196</v>
      </c>
      <c r="H321" s="252">
        <v>4</v>
      </c>
      <c r="I321" s="253"/>
      <c r="J321" s="254">
        <f>ROUND(I321*H321,2)</f>
        <v>0</v>
      </c>
      <c r="K321" s="255"/>
      <c r="L321" s="40"/>
      <c r="M321" s="256" t="s">
        <v>1</v>
      </c>
      <c r="N321" s="257" t="s">
        <v>40</v>
      </c>
      <c r="O321" s="90"/>
      <c r="P321" s="258">
        <f>O321*H321</f>
        <v>0</v>
      </c>
      <c r="Q321" s="258">
        <v>0</v>
      </c>
      <c r="R321" s="258">
        <f>Q321*H321</f>
        <v>0</v>
      </c>
      <c r="S321" s="258">
        <v>0</v>
      </c>
      <c r="T321" s="25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60" t="s">
        <v>233</v>
      </c>
      <c r="AT321" s="260" t="s">
        <v>193</v>
      </c>
      <c r="AU321" s="260" t="s">
        <v>84</v>
      </c>
      <c r="AY321" s="14" t="s">
        <v>190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4" t="s">
        <v>82</v>
      </c>
      <c r="BK321" s="150">
        <f>ROUND(I321*H321,2)</f>
        <v>0</v>
      </c>
      <c r="BL321" s="14" t="s">
        <v>233</v>
      </c>
      <c r="BM321" s="260" t="s">
        <v>736</v>
      </c>
    </row>
    <row r="322" s="2" customFormat="1" ht="16.5" customHeight="1">
      <c r="A322" s="37"/>
      <c r="B322" s="38"/>
      <c r="C322" s="261" t="s">
        <v>483</v>
      </c>
      <c r="D322" s="261" t="s">
        <v>218</v>
      </c>
      <c r="E322" s="262" t="s">
        <v>984</v>
      </c>
      <c r="F322" s="263" t="s">
        <v>985</v>
      </c>
      <c r="G322" s="264" t="s">
        <v>196</v>
      </c>
      <c r="H322" s="265">
        <v>4</v>
      </c>
      <c r="I322" s="266"/>
      <c r="J322" s="267">
        <f>ROUND(I322*H322,2)</f>
        <v>0</v>
      </c>
      <c r="K322" s="268"/>
      <c r="L322" s="269"/>
      <c r="M322" s="270" t="s">
        <v>1</v>
      </c>
      <c r="N322" s="271" t="s">
        <v>40</v>
      </c>
      <c r="O322" s="90"/>
      <c r="P322" s="258">
        <f>O322*H322</f>
        <v>0</v>
      </c>
      <c r="Q322" s="258">
        <v>0</v>
      </c>
      <c r="R322" s="258">
        <f>Q322*H322</f>
        <v>0</v>
      </c>
      <c r="S322" s="258">
        <v>0</v>
      </c>
      <c r="T322" s="25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60" t="s">
        <v>268</v>
      </c>
      <c r="AT322" s="260" t="s">
        <v>218</v>
      </c>
      <c r="AU322" s="260" t="s">
        <v>84</v>
      </c>
      <c r="AY322" s="14" t="s">
        <v>190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4" t="s">
        <v>82</v>
      </c>
      <c r="BK322" s="150">
        <f>ROUND(I322*H322,2)</f>
        <v>0</v>
      </c>
      <c r="BL322" s="14" t="s">
        <v>233</v>
      </c>
      <c r="BM322" s="260" t="s">
        <v>739</v>
      </c>
    </row>
    <row r="323" s="2" customFormat="1" ht="24.15" customHeight="1">
      <c r="A323" s="37"/>
      <c r="B323" s="38"/>
      <c r="C323" s="248" t="s">
        <v>740</v>
      </c>
      <c r="D323" s="248" t="s">
        <v>193</v>
      </c>
      <c r="E323" s="249" t="s">
        <v>988</v>
      </c>
      <c r="F323" s="250" t="s">
        <v>989</v>
      </c>
      <c r="G323" s="251" t="s">
        <v>196</v>
      </c>
      <c r="H323" s="252">
        <v>1</v>
      </c>
      <c r="I323" s="253"/>
      <c r="J323" s="254">
        <f>ROUND(I323*H323,2)</f>
        <v>0</v>
      </c>
      <c r="K323" s="255"/>
      <c r="L323" s="40"/>
      <c r="M323" s="256" t="s">
        <v>1</v>
      </c>
      <c r="N323" s="257" t="s">
        <v>40</v>
      </c>
      <c r="O323" s="90"/>
      <c r="P323" s="258">
        <f>O323*H323</f>
        <v>0</v>
      </c>
      <c r="Q323" s="258">
        <v>0</v>
      </c>
      <c r="R323" s="258">
        <f>Q323*H323</f>
        <v>0</v>
      </c>
      <c r="S323" s="258">
        <v>0</v>
      </c>
      <c r="T323" s="25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60" t="s">
        <v>233</v>
      </c>
      <c r="AT323" s="260" t="s">
        <v>193</v>
      </c>
      <c r="AU323" s="260" t="s">
        <v>84</v>
      </c>
      <c r="AY323" s="14" t="s">
        <v>190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4" t="s">
        <v>82</v>
      </c>
      <c r="BK323" s="150">
        <f>ROUND(I323*H323,2)</f>
        <v>0</v>
      </c>
      <c r="BL323" s="14" t="s">
        <v>233</v>
      </c>
      <c r="BM323" s="260" t="s">
        <v>743</v>
      </c>
    </row>
    <row r="324" s="2" customFormat="1" ht="24.15" customHeight="1">
      <c r="A324" s="37"/>
      <c r="B324" s="38"/>
      <c r="C324" s="248" t="s">
        <v>486</v>
      </c>
      <c r="D324" s="248" t="s">
        <v>193</v>
      </c>
      <c r="E324" s="249" t="s">
        <v>998</v>
      </c>
      <c r="F324" s="250" t="s">
        <v>999</v>
      </c>
      <c r="G324" s="251" t="s">
        <v>468</v>
      </c>
      <c r="H324" s="252">
        <v>8</v>
      </c>
      <c r="I324" s="253"/>
      <c r="J324" s="254">
        <f>ROUND(I324*H324,2)</f>
        <v>0</v>
      </c>
      <c r="K324" s="255"/>
      <c r="L324" s="40"/>
      <c r="M324" s="256" t="s">
        <v>1</v>
      </c>
      <c r="N324" s="257" t="s">
        <v>40</v>
      </c>
      <c r="O324" s="90"/>
      <c r="P324" s="258">
        <f>O324*H324</f>
        <v>0</v>
      </c>
      <c r="Q324" s="258">
        <v>0</v>
      </c>
      <c r="R324" s="258">
        <f>Q324*H324</f>
        <v>0</v>
      </c>
      <c r="S324" s="258">
        <v>0</v>
      </c>
      <c r="T324" s="25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60" t="s">
        <v>233</v>
      </c>
      <c r="AT324" s="260" t="s">
        <v>193</v>
      </c>
      <c r="AU324" s="260" t="s">
        <v>84</v>
      </c>
      <c r="AY324" s="14" t="s">
        <v>190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4" t="s">
        <v>82</v>
      </c>
      <c r="BK324" s="150">
        <f>ROUND(I324*H324,2)</f>
        <v>0</v>
      </c>
      <c r="BL324" s="14" t="s">
        <v>233</v>
      </c>
      <c r="BM324" s="260" t="s">
        <v>746</v>
      </c>
    </row>
    <row r="325" s="2" customFormat="1" ht="16.5" customHeight="1">
      <c r="A325" s="37"/>
      <c r="B325" s="38"/>
      <c r="C325" s="261" t="s">
        <v>747</v>
      </c>
      <c r="D325" s="261" t="s">
        <v>218</v>
      </c>
      <c r="E325" s="262" t="s">
        <v>1002</v>
      </c>
      <c r="F325" s="263" t="s">
        <v>1003</v>
      </c>
      <c r="G325" s="264" t="s">
        <v>360</v>
      </c>
      <c r="H325" s="265">
        <v>1</v>
      </c>
      <c r="I325" s="266"/>
      <c r="J325" s="267">
        <f>ROUND(I325*H325,2)</f>
        <v>0</v>
      </c>
      <c r="K325" s="268"/>
      <c r="L325" s="269"/>
      <c r="M325" s="270" t="s">
        <v>1</v>
      </c>
      <c r="N325" s="271" t="s">
        <v>40</v>
      </c>
      <c r="O325" s="90"/>
      <c r="P325" s="258">
        <f>O325*H325</f>
        <v>0</v>
      </c>
      <c r="Q325" s="258">
        <v>0</v>
      </c>
      <c r="R325" s="258">
        <f>Q325*H325</f>
        <v>0</v>
      </c>
      <c r="S325" s="258">
        <v>0</v>
      </c>
      <c r="T325" s="25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60" t="s">
        <v>268</v>
      </c>
      <c r="AT325" s="260" t="s">
        <v>218</v>
      </c>
      <c r="AU325" s="260" t="s">
        <v>84</v>
      </c>
      <c r="AY325" s="14" t="s">
        <v>190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4" t="s">
        <v>82</v>
      </c>
      <c r="BK325" s="150">
        <f>ROUND(I325*H325,2)</f>
        <v>0</v>
      </c>
      <c r="BL325" s="14" t="s">
        <v>233</v>
      </c>
      <c r="BM325" s="260" t="s">
        <v>750</v>
      </c>
    </row>
    <row r="326" s="2" customFormat="1" ht="24.15" customHeight="1">
      <c r="A326" s="37"/>
      <c r="B326" s="38"/>
      <c r="C326" s="248" t="s">
        <v>490</v>
      </c>
      <c r="D326" s="248" t="s">
        <v>193</v>
      </c>
      <c r="E326" s="249" t="s">
        <v>991</v>
      </c>
      <c r="F326" s="250" t="s">
        <v>992</v>
      </c>
      <c r="G326" s="251" t="s">
        <v>309</v>
      </c>
      <c r="H326" s="272"/>
      <c r="I326" s="253"/>
      <c r="J326" s="254">
        <f>ROUND(I326*H326,2)</f>
        <v>0</v>
      </c>
      <c r="K326" s="255"/>
      <c r="L326" s="40"/>
      <c r="M326" s="256" t="s">
        <v>1</v>
      </c>
      <c r="N326" s="257" t="s">
        <v>40</v>
      </c>
      <c r="O326" s="90"/>
      <c r="P326" s="258">
        <f>O326*H326</f>
        <v>0</v>
      </c>
      <c r="Q326" s="258">
        <v>0</v>
      </c>
      <c r="R326" s="258">
        <f>Q326*H326</f>
        <v>0</v>
      </c>
      <c r="S326" s="258">
        <v>0</v>
      </c>
      <c r="T326" s="25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60" t="s">
        <v>233</v>
      </c>
      <c r="AT326" s="260" t="s">
        <v>193</v>
      </c>
      <c r="AU326" s="260" t="s">
        <v>84</v>
      </c>
      <c r="AY326" s="14" t="s">
        <v>190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4" t="s">
        <v>82</v>
      </c>
      <c r="BK326" s="150">
        <f>ROUND(I326*H326,2)</f>
        <v>0</v>
      </c>
      <c r="BL326" s="14" t="s">
        <v>233</v>
      </c>
      <c r="BM326" s="260" t="s">
        <v>753</v>
      </c>
    </row>
    <row r="327" s="2" customFormat="1" ht="24.15" customHeight="1">
      <c r="A327" s="37"/>
      <c r="B327" s="38"/>
      <c r="C327" s="248" t="s">
        <v>754</v>
      </c>
      <c r="D327" s="248" t="s">
        <v>193</v>
      </c>
      <c r="E327" s="249" t="s">
        <v>995</v>
      </c>
      <c r="F327" s="250" t="s">
        <v>996</v>
      </c>
      <c r="G327" s="251" t="s">
        <v>309</v>
      </c>
      <c r="H327" s="272"/>
      <c r="I327" s="253"/>
      <c r="J327" s="254">
        <f>ROUND(I327*H327,2)</f>
        <v>0</v>
      </c>
      <c r="K327" s="255"/>
      <c r="L327" s="40"/>
      <c r="M327" s="256" t="s">
        <v>1</v>
      </c>
      <c r="N327" s="257" t="s">
        <v>40</v>
      </c>
      <c r="O327" s="90"/>
      <c r="P327" s="258">
        <f>O327*H327</f>
        <v>0</v>
      </c>
      <c r="Q327" s="258">
        <v>0</v>
      </c>
      <c r="R327" s="258">
        <f>Q327*H327</f>
        <v>0</v>
      </c>
      <c r="S327" s="258">
        <v>0</v>
      </c>
      <c r="T327" s="25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60" t="s">
        <v>233</v>
      </c>
      <c r="AT327" s="260" t="s">
        <v>193</v>
      </c>
      <c r="AU327" s="260" t="s">
        <v>84</v>
      </c>
      <c r="AY327" s="14" t="s">
        <v>190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4" t="s">
        <v>82</v>
      </c>
      <c r="BK327" s="150">
        <f>ROUND(I327*H327,2)</f>
        <v>0</v>
      </c>
      <c r="BL327" s="14" t="s">
        <v>233</v>
      </c>
      <c r="BM327" s="260" t="s">
        <v>757</v>
      </c>
    </row>
    <row r="328" s="12" customFormat="1" ht="22.8" customHeight="1">
      <c r="A328" s="12"/>
      <c r="B328" s="232"/>
      <c r="C328" s="233"/>
      <c r="D328" s="234" t="s">
        <v>74</v>
      </c>
      <c r="E328" s="246" t="s">
        <v>1005</v>
      </c>
      <c r="F328" s="246" t="s">
        <v>1006</v>
      </c>
      <c r="G328" s="233"/>
      <c r="H328" s="233"/>
      <c r="I328" s="236"/>
      <c r="J328" s="247">
        <f>BK328</f>
        <v>0</v>
      </c>
      <c r="K328" s="233"/>
      <c r="L328" s="238"/>
      <c r="M328" s="239"/>
      <c r="N328" s="240"/>
      <c r="O328" s="240"/>
      <c r="P328" s="241">
        <f>SUM(P329:P332)</f>
        <v>0</v>
      </c>
      <c r="Q328" s="240"/>
      <c r="R328" s="241">
        <f>SUM(R329:R332)</f>
        <v>0</v>
      </c>
      <c r="S328" s="240"/>
      <c r="T328" s="242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3" t="s">
        <v>84</v>
      </c>
      <c r="AT328" s="244" t="s">
        <v>74</v>
      </c>
      <c r="AU328" s="244" t="s">
        <v>82</v>
      </c>
      <c r="AY328" s="243" t="s">
        <v>190</v>
      </c>
      <c r="BK328" s="245">
        <f>SUM(BK329:BK332)</f>
        <v>0</v>
      </c>
    </row>
    <row r="329" s="2" customFormat="1" ht="21.75" customHeight="1">
      <c r="A329" s="37"/>
      <c r="B329" s="38"/>
      <c r="C329" s="248" t="s">
        <v>493</v>
      </c>
      <c r="D329" s="248" t="s">
        <v>193</v>
      </c>
      <c r="E329" s="249" t="s">
        <v>1007</v>
      </c>
      <c r="F329" s="250" t="s">
        <v>1008</v>
      </c>
      <c r="G329" s="251" t="s">
        <v>196</v>
      </c>
      <c r="H329" s="252">
        <v>1</v>
      </c>
      <c r="I329" s="253"/>
      <c r="J329" s="254">
        <f>ROUND(I329*H329,2)</f>
        <v>0</v>
      </c>
      <c r="K329" s="255"/>
      <c r="L329" s="40"/>
      <c r="M329" s="256" t="s">
        <v>1</v>
      </c>
      <c r="N329" s="257" t="s">
        <v>40</v>
      </c>
      <c r="O329" s="90"/>
      <c r="P329" s="258">
        <f>O329*H329</f>
        <v>0</v>
      </c>
      <c r="Q329" s="258">
        <v>0</v>
      </c>
      <c r="R329" s="258">
        <f>Q329*H329</f>
        <v>0</v>
      </c>
      <c r="S329" s="258">
        <v>0</v>
      </c>
      <c r="T329" s="25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60" t="s">
        <v>233</v>
      </c>
      <c r="AT329" s="260" t="s">
        <v>193</v>
      </c>
      <c r="AU329" s="260" t="s">
        <v>84</v>
      </c>
      <c r="AY329" s="14" t="s">
        <v>190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4" t="s">
        <v>82</v>
      </c>
      <c r="BK329" s="150">
        <f>ROUND(I329*H329,2)</f>
        <v>0</v>
      </c>
      <c r="BL329" s="14" t="s">
        <v>233</v>
      </c>
      <c r="BM329" s="260" t="s">
        <v>760</v>
      </c>
    </row>
    <row r="330" s="2" customFormat="1" ht="16.5" customHeight="1">
      <c r="A330" s="37"/>
      <c r="B330" s="38"/>
      <c r="C330" s="261" t="s">
        <v>761</v>
      </c>
      <c r="D330" s="261" t="s">
        <v>218</v>
      </c>
      <c r="E330" s="262" t="s">
        <v>1011</v>
      </c>
      <c r="F330" s="263" t="s">
        <v>1012</v>
      </c>
      <c r="G330" s="264" t="s">
        <v>196</v>
      </c>
      <c r="H330" s="265">
        <v>1</v>
      </c>
      <c r="I330" s="266"/>
      <c r="J330" s="267">
        <f>ROUND(I330*H330,2)</f>
        <v>0</v>
      </c>
      <c r="K330" s="268"/>
      <c r="L330" s="269"/>
      <c r="M330" s="270" t="s">
        <v>1</v>
      </c>
      <c r="N330" s="271" t="s">
        <v>40</v>
      </c>
      <c r="O330" s="90"/>
      <c r="P330" s="258">
        <f>O330*H330</f>
        <v>0</v>
      </c>
      <c r="Q330" s="258">
        <v>0</v>
      </c>
      <c r="R330" s="258">
        <f>Q330*H330</f>
        <v>0</v>
      </c>
      <c r="S330" s="258">
        <v>0</v>
      </c>
      <c r="T330" s="25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60" t="s">
        <v>268</v>
      </c>
      <c r="AT330" s="260" t="s">
        <v>218</v>
      </c>
      <c r="AU330" s="260" t="s">
        <v>84</v>
      </c>
      <c r="AY330" s="14" t="s">
        <v>190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4" t="s">
        <v>82</v>
      </c>
      <c r="BK330" s="150">
        <f>ROUND(I330*H330,2)</f>
        <v>0</v>
      </c>
      <c r="BL330" s="14" t="s">
        <v>233</v>
      </c>
      <c r="BM330" s="260" t="s">
        <v>764</v>
      </c>
    </row>
    <row r="331" s="2" customFormat="1" ht="24.15" customHeight="1">
      <c r="A331" s="37"/>
      <c r="B331" s="38"/>
      <c r="C331" s="248" t="s">
        <v>497</v>
      </c>
      <c r="D331" s="248" t="s">
        <v>193</v>
      </c>
      <c r="E331" s="249" t="s">
        <v>1014</v>
      </c>
      <c r="F331" s="250" t="s">
        <v>1015</v>
      </c>
      <c r="G331" s="251" t="s">
        <v>309</v>
      </c>
      <c r="H331" s="272"/>
      <c r="I331" s="253"/>
      <c r="J331" s="254">
        <f>ROUND(I331*H331,2)</f>
        <v>0</v>
      </c>
      <c r="K331" s="255"/>
      <c r="L331" s="40"/>
      <c r="M331" s="256" t="s">
        <v>1</v>
      </c>
      <c r="N331" s="257" t="s">
        <v>40</v>
      </c>
      <c r="O331" s="90"/>
      <c r="P331" s="258">
        <f>O331*H331</f>
        <v>0</v>
      </c>
      <c r="Q331" s="258">
        <v>0</v>
      </c>
      <c r="R331" s="258">
        <f>Q331*H331</f>
        <v>0</v>
      </c>
      <c r="S331" s="258">
        <v>0</v>
      </c>
      <c r="T331" s="25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60" t="s">
        <v>233</v>
      </c>
      <c r="AT331" s="260" t="s">
        <v>193</v>
      </c>
      <c r="AU331" s="260" t="s">
        <v>84</v>
      </c>
      <c r="AY331" s="14" t="s">
        <v>190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4" t="s">
        <v>82</v>
      </c>
      <c r="BK331" s="150">
        <f>ROUND(I331*H331,2)</f>
        <v>0</v>
      </c>
      <c r="BL331" s="14" t="s">
        <v>233</v>
      </c>
      <c r="BM331" s="260" t="s">
        <v>767</v>
      </c>
    </row>
    <row r="332" s="2" customFormat="1" ht="24.15" customHeight="1">
      <c r="A332" s="37"/>
      <c r="B332" s="38"/>
      <c r="C332" s="248" t="s">
        <v>768</v>
      </c>
      <c r="D332" s="248" t="s">
        <v>193</v>
      </c>
      <c r="E332" s="249" t="s">
        <v>1018</v>
      </c>
      <c r="F332" s="250" t="s">
        <v>1019</v>
      </c>
      <c r="G332" s="251" t="s">
        <v>309</v>
      </c>
      <c r="H332" s="272"/>
      <c r="I332" s="253"/>
      <c r="J332" s="254">
        <f>ROUND(I332*H332,2)</f>
        <v>0</v>
      </c>
      <c r="K332" s="255"/>
      <c r="L332" s="40"/>
      <c r="M332" s="256" t="s">
        <v>1</v>
      </c>
      <c r="N332" s="257" t="s">
        <v>40</v>
      </c>
      <c r="O332" s="90"/>
      <c r="P332" s="258">
        <f>O332*H332</f>
        <v>0</v>
      </c>
      <c r="Q332" s="258">
        <v>0</v>
      </c>
      <c r="R332" s="258">
        <f>Q332*H332</f>
        <v>0</v>
      </c>
      <c r="S332" s="258">
        <v>0</v>
      </c>
      <c r="T332" s="25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60" t="s">
        <v>233</v>
      </c>
      <c r="AT332" s="260" t="s">
        <v>193</v>
      </c>
      <c r="AU332" s="260" t="s">
        <v>84</v>
      </c>
      <c r="AY332" s="14" t="s">
        <v>190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4" t="s">
        <v>82</v>
      </c>
      <c r="BK332" s="150">
        <f>ROUND(I332*H332,2)</f>
        <v>0</v>
      </c>
      <c r="BL332" s="14" t="s">
        <v>233</v>
      </c>
      <c r="BM332" s="260" t="s">
        <v>771</v>
      </c>
    </row>
    <row r="333" s="12" customFormat="1" ht="22.8" customHeight="1">
      <c r="A333" s="12"/>
      <c r="B333" s="232"/>
      <c r="C333" s="233"/>
      <c r="D333" s="234" t="s">
        <v>74</v>
      </c>
      <c r="E333" s="246" t="s">
        <v>1040</v>
      </c>
      <c r="F333" s="246" t="s">
        <v>1041</v>
      </c>
      <c r="G333" s="233"/>
      <c r="H333" s="233"/>
      <c r="I333" s="236"/>
      <c r="J333" s="247">
        <f>BK333</f>
        <v>0</v>
      </c>
      <c r="K333" s="233"/>
      <c r="L333" s="238"/>
      <c r="M333" s="239"/>
      <c r="N333" s="240"/>
      <c r="O333" s="240"/>
      <c r="P333" s="241">
        <f>SUM(P334:P337)</f>
        <v>0</v>
      </c>
      <c r="Q333" s="240"/>
      <c r="R333" s="241">
        <f>SUM(R334:R337)</f>
        <v>0</v>
      </c>
      <c r="S333" s="240"/>
      <c r="T333" s="242">
        <f>SUM(T334:T337)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43" t="s">
        <v>84</v>
      </c>
      <c r="AT333" s="244" t="s">
        <v>74</v>
      </c>
      <c r="AU333" s="244" t="s">
        <v>82</v>
      </c>
      <c r="AY333" s="243" t="s">
        <v>190</v>
      </c>
      <c r="BK333" s="245">
        <f>SUM(BK334:BK337)</f>
        <v>0</v>
      </c>
    </row>
    <row r="334" s="2" customFormat="1" ht="24.15" customHeight="1">
      <c r="A334" s="37"/>
      <c r="B334" s="38"/>
      <c r="C334" s="248" t="s">
        <v>500</v>
      </c>
      <c r="D334" s="248" t="s">
        <v>193</v>
      </c>
      <c r="E334" s="249" t="s">
        <v>1043</v>
      </c>
      <c r="F334" s="250" t="s">
        <v>1044</v>
      </c>
      <c r="G334" s="251" t="s">
        <v>267</v>
      </c>
      <c r="H334" s="252">
        <v>25</v>
      </c>
      <c r="I334" s="253"/>
      <c r="J334" s="254">
        <f>ROUND(I334*H334,2)</f>
        <v>0</v>
      </c>
      <c r="K334" s="255"/>
      <c r="L334" s="40"/>
      <c r="M334" s="256" t="s">
        <v>1</v>
      </c>
      <c r="N334" s="257" t="s">
        <v>40</v>
      </c>
      <c r="O334" s="90"/>
      <c r="P334" s="258">
        <f>O334*H334</f>
        <v>0</v>
      </c>
      <c r="Q334" s="258">
        <v>0</v>
      </c>
      <c r="R334" s="258">
        <f>Q334*H334</f>
        <v>0</v>
      </c>
      <c r="S334" s="258">
        <v>0</v>
      </c>
      <c r="T334" s="25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60" t="s">
        <v>233</v>
      </c>
      <c r="AT334" s="260" t="s">
        <v>193</v>
      </c>
      <c r="AU334" s="260" t="s">
        <v>84</v>
      </c>
      <c r="AY334" s="14" t="s">
        <v>190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4" t="s">
        <v>82</v>
      </c>
      <c r="BK334" s="150">
        <f>ROUND(I334*H334,2)</f>
        <v>0</v>
      </c>
      <c r="BL334" s="14" t="s">
        <v>233</v>
      </c>
      <c r="BM334" s="260" t="s">
        <v>774</v>
      </c>
    </row>
    <row r="335" s="2" customFormat="1" ht="24.15" customHeight="1">
      <c r="A335" s="37"/>
      <c r="B335" s="38"/>
      <c r="C335" s="248" t="s">
        <v>775</v>
      </c>
      <c r="D335" s="248" t="s">
        <v>193</v>
      </c>
      <c r="E335" s="249" t="s">
        <v>1050</v>
      </c>
      <c r="F335" s="250" t="s">
        <v>1051</v>
      </c>
      <c r="G335" s="251" t="s">
        <v>267</v>
      </c>
      <c r="H335" s="252">
        <v>25</v>
      </c>
      <c r="I335" s="253"/>
      <c r="J335" s="254">
        <f>ROUND(I335*H335,2)</f>
        <v>0</v>
      </c>
      <c r="K335" s="255"/>
      <c r="L335" s="40"/>
      <c r="M335" s="256" t="s">
        <v>1</v>
      </c>
      <c r="N335" s="257" t="s">
        <v>40</v>
      </c>
      <c r="O335" s="90"/>
      <c r="P335" s="258">
        <f>O335*H335</f>
        <v>0</v>
      </c>
      <c r="Q335" s="258">
        <v>0</v>
      </c>
      <c r="R335" s="258">
        <f>Q335*H335</f>
        <v>0</v>
      </c>
      <c r="S335" s="258">
        <v>0</v>
      </c>
      <c r="T335" s="25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60" t="s">
        <v>233</v>
      </c>
      <c r="AT335" s="260" t="s">
        <v>193</v>
      </c>
      <c r="AU335" s="260" t="s">
        <v>84</v>
      </c>
      <c r="AY335" s="14" t="s">
        <v>190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4" t="s">
        <v>82</v>
      </c>
      <c r="BK335" s="150">
        <f>ROUND(I335*H335,2)</f>
        <v>0</v>
      </c>
      <c r="BL335" s="14" t="s">
        <v>233</v>
      </c>
      <c r="BM335" s="260" t="s">
        <v>778</v>
      </c>
    </row>
    <row r="336" s="2" customFormat="1" ht="24.15" customHeight="1">
      <c r="A336" s="37"/>
      <c r="B336" s="38"/>
      <c r="C336" s="248" t="s">
        <v>504</v>
      </c>
      <c r="D336" s="248" t="s">
        <v>193</v>
      </c>
      <c r="E336" s="249" t="s">
        <v>1057</v>
      </c>
      <c r="F336" s="250" t="s">
        <v>1058</v>
      </c>
      <c r="G336" s="251" t="s">
        <v>267</v>
      </c>
      <c r="H336" s="252">
        <v>6</v>
      </c>
      <c r="I336" s="253"/>
      <c r="J336" s="254">
        <f>ROUND(I336*H336,2)</f>
        <v>0</v>
      </c>
      <c r="K336" s="255"/>
      <c r="L336" s="40"/>
      <c r="M336" s="256" t="s">
        <v>1</v>
      </c>
      <c r="N336" s="257" t="s">
        <v>40</v>
      </c>
      <c r="O336" s="90"/>
      <c r="P336" s="258">
        <f>O336*H336</f>
        <v>0</v>
      </c>
      <c r="Q336" s="258">
        <v>0</v>
      </c>
      <c r="R336" s="258">
        <f>Q336*H336</f>
        <v>0</v>
      </c>
      <c r="S336" s="258">
        <v>0</v>
      </c>
      <c r="T336" s="25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60" t="s">
        <v>233</v>
      </c>
      <c r="AT336" s="260" t="s">
        <v>193</v>
      </c>
      <c r="AU336" s="260" t="s">
        <v>84</v>
      </c>
      <c r="AY336" s="14" t="s">
        <v>190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4" t="s">
        <v>82</v>
      </c>
      <c r="BK336" s="150">
        <f>ROUND(I336*H336,2)</f>
        <v>0</v>
      </c>
      <c r="BL336" s="14" t="s">
        <v>233</v>
      </c>
      <c r="BM336" s="260" t="s">
        <v>781</v>
      </c>
    </row>
    <row r="337" s="2" customFormat="1" ht="24.15" customHeight="1">
      <c r="A337" s="37"/>
      <c r="B337" s="38"/>
      <c r="C337" s="248" t="s">
        <v>782</v>
      </c>
      <c r="D337" s="248" t="s">
        <v>193</v>
      </c>
      <c r="E337" s="249" t="s">
        <v>1060</v>
      </c>
      <c r="F337" s="250" t="s">
        <v>1061</v>
      </c>
      <c r="G337" s="251" t="s">
        <v>267</v>
      </c>
      <c r="H337" s="252">
        <v>6</v>
      </c>
      <c r="I337" s="253"/>
      <c r="J337" s="254">
        <f>ROUND(I337*H337,2)</f>
        <v>0</v>
      </c>
      <c r="K337" s="255"/>
      <c r="L337" s="40"/>
      <c r="M337" s="256" t="s">
        <v>1</v>
      </c>
      <c r="N337" s="257" t="s">
        <v>40</v>
      </c>
      <c r="O337" s="90"/>
      <c r="P337" s="258">
        <f>O337*H337</f>
        <v>0</v>
      </c>
      <c r="Q337" s="258">
        <v>0</v>
      </c>
      <c r="R337" s="258">
        <f>Q337*H337</f>
        <v>0</v>
      </c>
      <c r="S337" s="258">
        <v>0</v>
      </c>
      <c r="T337" s="25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60" t="s">
        <v>233</v>
      </c>
      <c r="AT337" s="260" t="s">
        <v>193</v>
      </c>
      <c r="AU337" s="260" t="s">
        <v>84</v>
      </c>
      <c r="AY337" s="14" t="s">
        <v>190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4" t="s">
        <v>82</v>
      </c>
      <c r="BK337" s="150">
        <f>ROUND(I337*H337,2)</f>
        <v>0</v>
      </c>
      <c r="BL337" s="14" t="s">
        <v>233</v>
      </c>
      <c r="BM337" s="260" t="s">
        <v>785</v>
      </c>
    </row>
    <row r="338" s="12" customFormat="1" ht="22.8" customHeight="1">
      <c r="A338" s="12"/>
      <c r="B338" s="232"/>
      <c r="C338" s="233"/>
      <c r="D338" s="234" t="s">
        <v>74</v>
      </c>
      <c r="E338" s="246" t="s">
        <v>1070</v>
      </c>
      <c r="F338" s="246" t="s">
        <v>1071</v>
      </c>
      <c r="G338" s="233"/>
      <c r="H338" s="233"/>
      <c r="I338" s="236"/>
      <c r="J338" s="247">
        <f>BK338</f>
        <v>0</v>
      </c>
      <c r="K338" s="233"/>
      <c r="L338" s="238"/>
      <c r="M338" s="239"/>
      <c r="N338" s="240"/>
      <c r="O338" s="240"/>
      <c r="P338" s="241">
        <f>SUM(P339:P344)</f>
        <v>0</v>
      </c>
      <c r="Q338" s="240"/>
      <c r="R338" s="241">
        <f>SUM(R339:R344)</f>
        <v>0</v>
      </c>
      <c r="S338" s="240"/>
      <c r="T338" s="242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43" t="s">
        <v>84</v>
      </c>
      <c r="AT338" s="244" t="s">
        <v>74</v>
      </c>
      <c r="AU338" s="244" t="s">
        <v>82</v>
      </c>
      <c r="AY338" s="243" t="s">
        <v>190</v>
      </c>
      <c r="BK338" s="245">
        <f>SUM(BK339:BK344)</f>
        <v>0</v>
      </c>
    </row>
    <row r="339" s="2" customFormat="1" ht="16.5" customHeight="1">
      <c r="A339" s="37"/>
      <c r="B339" s="38"/>
      <c r="C339" s="248" t="s">
        <v>507</v>
      </c>
      <c r="D339" s="248" t="s">
        <v>193</v>
      </c>
      <c r="E339" s="249" t="s">
        <v>1073</v>
      </c>
      <c r="F339" s="250" t="s">
        <v>1074</v>
      </c>
      <c r="G339" s="251" t="s">
        <v>202</v>
      </c>
      <c r="H339" s="252">
        <v>40</v>
      </c>
      <c r="I339" s="253"/>
      <c r="J339" s="254">
        <f>ROUND(I339*H339,2)</f>
        <v>0</v>
      </c>
      <c r="K339" s="255"/>
      <c r="L339" s="40"/>
      <c r="M339" s="256" t="s">
        <v>1</v>
      </c>
      <c r="N339" s="257" t="s">
        <v>40</v>
      </c>
      <c r="O339" s="90"/>
      <c r="P339" s="258">
        <f>O339*H339</f>
        <v>0</v>
      </c>
      <c r="Q339" s="258">
        <v>0</v>
      </c>
      <c r="R339" s="258">
        <f>Q339*H339</f>
        <v>0</v>
      </c>
      <c r="S339" s="258">
        <v>0</v>
      </c>
      <c r="T339" s="25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60" t="s">
        <v>233</v>
      </c>
      <c r="AT339" s="260" t="s">
        <v>193</v>
      </c>
      <c r="AU339" s="260" t="s">
        <v>84</v>
      </c>
      <c r="AY339" s="14" t="s">
        <v>190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4" t="s">
        <v>82</v>
      </c>
      <c r="BK339" s="150">
        <f>ROUND(I339*H339,2)</f>
        <v>0</v>
      </c>
      <c r="BL339" s="14" t="s">
        <v>233</v>
      </c>
      <c r="BM339" s="260" t="s">
        <v>790</v>
      </c>
    </row>
    <row r="340" s="2" customFormat="1" ht="24.15" customHeight="1">
      <c r="A340" s="37"/>
      <c r="B340" s="38"/>
      <c r="C340" s="248" t="s">
        <v>791</v>
      </c>
      <c r="D340" s="248" t="s">
        <v>193</v>
      </c>
      <c r="E340" s="249" t="s">
        <v>1076</v>
      </c>
      <c r="F340" s="250" t="s">
        <v>1077</v>
      </c>
      <c r="G340" s="251" t="s">
        <v>202</v>
      </c>
      <c r="H340" s="252">
        <v>40</v>
      </c>
      <c r="I340" s="253"/>
      <c r="J340" s="254">
        <f>ROUND(I340*H340,2)</f>
        <v>0</v>
      </c>
      <c r="K340" s="255"/>
      <c r="L340" s="40"/>
      <c r="M340" s="256" t="s">
        <v>1</v>
      </c>
      <c r="N340" s="257" t="s">
        <v>40</v>
      </c>
      <c r="O340" s="90"/>
      <c r="P340" s="258">
        <f>O340*H340</f>
        <v>0</v>
      </c>
      <c r="Q340" s="258">
        <v>0</v>
      </c>
      <c r="R340" s="258">
        <f>Q340*H340</f>
        <v>0</v>
      </c>
      <c r="S340" s="258">
        <v>0</v>
      </c>
      <c r="T340" s="25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60" t="s">
        <v>233</v>
      </c>
      <c r="AT340" s="260" t="s">
        <v>193</v>
      </c>
      <c r="AU340" s="260" t="s">
        <v>84</v>
      </c>
      <c r="AY340" s="14" t="s">
        <v>190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4" t="s">
        <v>82</v>
      </c>
      <c r="BK340" s="150">
        <f>ROUND(I340*H340,2)</f>
        <v>0</v>
      </c>
      <c r="BL340" s="14" t="s">
        <v>233</v>
      </c>
      <c r="BM340" s="260" t="s">
        <v>794</v>
      </c>
    </row>
    <row r="341" s="2" customFormat="1" ht="16.5" customHeight="1">
      <c r="A341" s="37"/>
      <c r="B341" s="38"/>
      <c r="C341" s="248" t="s">
        <v>511</v>
      </c>
      <c r="D341" s="248" t="s">
        <v>193</v>
      </c>
      <c r="E341" s="249" t="s">
        <v>1080</v>
      </c>
      <c r="F341" s="250" t="s">
        <v>1081</v>
      </c>
      <c r="G341" s="251" t="s">
        <v>202</v>
      </c>
      <c r="H341" s="252">
        <v>40</v>
      </c>
      <c r="I341" s="253"/>
      <c r="J341" s="254">
        <f>ROUND(I341*H341,2)</f>
        <v>0</v>
      </c>
      <c r="K341" s="255"/>
      <c r="L341" s="40"/>
      <c r="M341" s="256" t="s">
        <v>1</v>
      </c>
      <c r="N341" s="257" t="s">
        <v>40</v>
      </c>
      <c r="O341" s="90"/>
      <c r="P341" s="258">
        <f>O341*H341</f>
        <v>0</v>
      </c>
      <c r="Q341" s="258">
        <v>0</v>
      </c>
      <c r="R341" s="258">
        <f>Q341*H341</f>
        <v>0</v>
      </c>
      <c r="S341" s="258">
        <v>0</v>
      </c>
      <c r="T341" s="25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60" t="s">
        <v>233</v>
      </c>
      <c r="AT341" s="260" t="s">
        <v>193</v>
      </c>
      <c r="AU341" s="260" t="s">
        <v>84</v>
      </c>
      <c r="AY341" s="14" t="s">
        <v>190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4" t="s">
        <v>82</v>
      </c>
      <c r="BK341" s="150">
        <f>ROUND(I341*H341,2)</f>
        <v>0</v>
      </c>
      <c r="BL341" s="14" t="s">
        <v>233</v>
      </c>
      <c r="BM341" s="260" t="s">
        <v>797</v>
      </c>
    </row>
    <row r="342" s="2" customFormat="1" ht="16.5" customHeight="1">
      <c r="A342" s="37"/>
      <c r="B342" s="38"/>
      <c r="C342" s="261" t="s">
        <v>798</v>
      </c>
      <c r="D342" s="261" t="s">
        <v>218</v>
      </c>
      <c r="E342" s="262" t="s">
        <v>1083</v>
      </c>
      <c r="F342" s="263" t="s">
        <v>1084</v>
      </c>
      <c r="G342" s="264" t="s">
        <v>202</v>
      </c>
      <c r="H342" s="265">
        <v>42</v>
      </c>
      <c r="I342" s="266"/>
      <c r="J342" s="267">
        <f>ROUND(I342*H342,2)</f>
        <v>0</v>
      </c>
      <c r="K342" s="268"/>
      <c r="L342" s="269"/>
      <c r="M342" s="270" t="s">
        <v>1</v>
      </c>
      <c r="N342" s="271" t="s">
        <v>40</v>
      </c>
      <c r="O342" s="90"/>
      <c r="P342" s="258">
        <f>O342*H342</f>
        <v>0</v>
      </c>
      <c r="Q342" s="258">
        <v>0</v>
      </c>
      <c r="R342" s="258">
        <f>Q342*H342</f>
        <v>0</v>
      </c>
      <c r="S342" s="258">
        <v>0</v>
      </c>
      <c r="T342" s="25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60" t="s">
        <v>268</v>
      </c>
      <c r="AT342" s="260" t="s">
        <v>218</v>
      </c>
      <c r="AU342" s="260" t="s">
        <v>84</v>
      </c>
      <c r="AY342" s="14" t="s">
        <v>190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4" t="s">
        <v>82</v>
      </c>
      <c r="BK342" s="150">
        <f>ROUND(I342*H342,2)</f>
        <v>0</v>
      </c>
      <c r="BL342" s="14" t="s">
        <v>233</v>
      </c>
      <c r="BM342" s="260" t="s">
        <v>801</v>
      </c>
    </row>
    <row r="343" s="2" customFormat="1" ht="24.15" customHeight="1">
      <c r="A343" s="37"/>
      <c r="B343" s="38"/>
      <c r="C343" s="248" t="s">
        <v>514</v>
      </c>
      <c r="D343" s="248" t="s">
        <v>193</v>
      </c>
      <c r="E343" s="249" t="s">
        <v>1087</v>
      </c>
      <c r="F343" s="250" t="s">
        <v>1088</v>
      </c>
      <c r="G343" s="251" t="s">
        <v>202</v>
      </c>
      <c r="H343" s="252">
        <v>40</v>
      </c>
      <c r="I343" s="253"/>
      <c r="J343" s="254">
        <f>ROUND(I343*H343,2)</f>
        <v>0</v>
      </c>
      <c r="K343" s="255"/>
      <c r="L343" s="40"/>
      <c r="M343" s="256" t="s">
        <v>1</v>
      </c>
      <c r="N343" s="257" t="s">
        <v>40</v>
      </c>
      <c r="O343" s="90"/>
      <c r="P343" s="258">
        <f>O343*H343</f>
        <v>0</v>
      </c>
      <c r="Q343" s="258">
        <v>0</v>
      </c>
      <c r="R343" s="258">
        <f>Q343*H343</f>
        <v>0</v>
      </c>
      <c r="S343" s="258">
        <v>0</v>
      </c>
      <c r="T343" s="25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60" t="s">
        <v>233</v>
      </c>
      <c r="AT343" s="260" t="s">
        <v>193</v>
      </c>
      <c r="AU343" s="260" t="s">
        <v>84</v>
      </c>
      <c r="AY343" s="14" t="s">
        <v>190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4" t="s">
        <v>82</v>
      </c>
      <c r="BK343" s="150">
        <f>ROUND(I343*H343,2)</f>
        <v>0</v>
      </c>
      <c r="BL343" s="14" t="s">
        <v>233</v>
      </c>
      <c r="BM343" s="260" t="s">
        <v>804</v>
      </c>
    </row>
    <row r="344" s="2" customFormat="1" ht="33" customHeight="1">
      <c r="A344" s="37"/>
      <c r="B344" s="38"/>
      <c r="C344" s="248" t="s">
        <v>805</v>
      </c>
      <c r="D344" s="248" t="s">
        <v>193</v>
      </c>
      <c r="E344" s="249" t="s">
        <v>1090</v>
      </c>
      <c r="F344" s="250" t="s">
        <v>1091</v>
      </c>
      <c r="G344" s="251" t="s">
        <v>202</v>
      </c>
      <c r="H344" s="252">
        <v>40</v>
      </c>
      <c r="I344" s="253"/>
      <c r="J344" s="254">
        <f>ROUND(I344*H344,2)</f>
        <v>0</v>
      </c>
      <c r="K344" s="255"/>
      <c r="L344" s="40"/>
      <c r="M344" s="256" t="s">
        <v>1</v>
      </c>
      <c r="N344" s="257" t="s">
        <v>40</v>
      </c>
      <c r="O344" s="90"/>
      <c r="P344" s="258">
        <f>O344*H344</f>
        <v>0</v>
      </c>
      <c r="Q344" s="258">
        <v>0</v>
      </c>
      <c r="R344" s="258">
        <f>Q344*H344</f>
        <v>0</v>
      </c>
      <c r="S344" s="258">
        <v>0</v>
      </c>
      <c r="T344" s="25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60" t="s">
        <v>233</v>
      </c>
      <c r="AT344" s="260" t="s">
        <v>193</v>
      </c>
      <c r="AU344" s="260" t="s">
        <v>84</v>
      </c>
      <c r="AY344" s="14" t="s">
        <v>190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4" t="s">
        <v>82</v>
      </c>
      <c r="BK344" s="150">
        <f>ROUND(I344*H344,2)</f>
        <v>0</v>
      </c>
      <c r="BL344" s="14" t="s">
        <v>233</v>
      </c>
      <c r="BM344" s="260" t="s">
        <v>808</v>
      </c>
    </row>
    <row r="345" s="12" customFormat="1" ht="25.92" customHeight="1">
      <c r="A345" s="12"/>
      <c r="B345" s="232"/>
      <c r="C345" s="233"/>
      <c r="D345" s="234" t="s">
        <v>74</v>
      </c>
      <c r="E345" s="235" t="s">
        <v>218</v>
      </c>
      <c r="F345" s="235" t="s">
        <v>1093</v>
      </c>
      <c r="G345" s="233"/>
      <c r="H345" s="233"/>
      <c r="I345" s="236"/>
      <c r="J345" s="237">
        <f>BK345</f>
        <v>0</v>
      </c>
      <c r="K345" s="233"/>
      <c r="L345" s="238"/>
      <c r="M345" s="239"/>
      <c r="N345" s="240"/>
      <c r="O345" s="240"/>
      <c r="P345" s="241">
        <f>P346+P363</f>
        <v>0</v>
      </c>
      <c r="Q345" s="240"/>
      <c r="R345" s="241">
        <f>R346+R363</f>
        <v>0</v>
      </c>
      <c r="S345" s="240"/>
      <c r="T345" s="242">
        <f>T346+T363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43" t="s">
        <v>191</v>
      </c>
      <c r="AT345" s="244" t="s">
        <v>74</v>
      </c>
      <c r="AU345" s="244" t="s">
        <v>75</v>
      </c>
      <c r="AY345" s="243" t="s">
        <v>190</v>
      </c>
      <c r="BK345" s="245">
        <f>BK346+BK363</f>
        <v>0</v>
      </c>
    </row>
    <row r="346" s="12" customFormat="1" ht="22.8" customHeight="1">
      <c r="A346" s="12"/>
      <c r="B346" s="232"/>
      <c r="C346" s="233"/>
      <c r="D346" s="234" t="s">
        <v>74</v>
      </c>
      <c r="E346" s="246" t="s">
        <v>1094</v>
      </c>
      <c r="F346" s="246" t="s">
        <v>1095</v>
      </c>
      <c r="G346" s="233"/>
      <c r="H346" s="233"/>
      <c r="I346" s="236"/>
      <c r="J346" s="247">
        <f>BK346</f>
        <v>0</v>
      </c>
      <c r="K346" s="233"/>
      <c r="L346" s="238"/>
      <c r="M346" s="239"/>
      <c r="N346" s="240"/>
      <c r="O346" s="240"/>
      <c r="P346" s="241">
        <f>SUM(P347:P362)</f>
        <v>0</v>
      </c>
      <c r="Q346" s="240"/>
      <c r="R346" s="241">
        <f>SUM(R347:R362)</f>
        <v>0</v>
      </c>
      <c r="S346" s="240"/>
      <c r="T346" s="242">
        <f>SUM(T347:T362)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43" t="s">
        <v>191</v>
      </c>
      <c r="AT346" s="244" t="s">
        <v>74</v>
      </c>
      <c r="AU346" s="244" t="s">
        <v>82</v>
      </c>
      <c r="AY346" s="243" t="s">
        <v>190</v>
      </c>
      <c r="BK346" s="245">
        <f>SUM(BK347:BK362)</f>
        <v>0</v>
      </c>
    </row>
    <row r="347" s="2" customFormat="1" ht="24.15" customHeight="1">
      <c r="A347" s="37"/>
      <c r="B347" s="38"/>
      <c r="C347" s="248" t="s">
        <v>518</v>
      </c>
      <c r="D347" s="248" t="s">
        <v>193</v>
      </c>
      <c r="E347" s="249" t="s">
        <v>1097</v>
      </c>
      <c r="F347" s="250" t="s">
        <v>1098</v>
      </c>
      <c r="G347" s="251" t="s">
        <v>196</v>
      </c>
      <c r="H347" s="252">
        <v>7</v>
      </c>
      <c r="I347" s="253"/>
      <c r="J347" s="254">
        <f>ROUND(I347*H347,2)</f>
        <v>0</v>
      </c>
      <c r="K347" s="255"/>
      <c r="L347" s="40"/>
      <c r="M347" s="256" t="s">
        <v>1</v>
      </c>
      <c r="N347" s="257" t="s">
        <v>40</v>
      </c>
      <c r="O347" s="90"/>
      <c r="P347" s="258">
        <f>O347*H347</f>
        <v>0</v>
      </c>
      <c r="Q347" s="258">
        <v>0</v>
      </c>
      <c r="R347" s="258">
        <f>Q347*H347</f>
        <v>0</v>
      </c>
      <c r="S347" s="258">
        <v>0</v>
      </c>
      <c r="T347" s="25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60" t="s">
        <v>326</v>
      </c>
      <c r="AT347" s="260" t="s">
        <v>193</v>
      </c>
      <c r="AU347" s="260" t="s">
        <v>84</v>
      </c>
      <c r="AY347" s="14" t="s">
        <v>190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4" t="s">
        <v>82</v>
      </c>
      <c r="BK347" s="150">
        <f>ROUND(I347*H347,2)</f>
        <v>0</v>
      </c>
      <c r="BL347" s="14" t="s">
        <v>326</v>
      </c>
      <c r="BM347" s="260" t="s">
        <v>811</v>
      </c>
    </row>
    <row r="348" s="2" customFormat="1" ht="24.15" customHeight="1">
      <c r="A348" s="37"/>
      <c r="B348" s="38"/>
      <c r="C348" s="248" t="s">
        <v>812</v>
      </c>
      <c r="D348" s="248" t="s">
        <v>193</v>
      </c>
      <c r="E348" s="249" t="s">
        <v>1942</v>
      </c>
      <c r="F348" s="250" t="s">
        <v>1943</v>
      </c>
      <c r="G348" s="251" t="s">
        <v>196</v>
      </c>
      <c r="H348" s="252">
        <v>6</v>
      </c>
      <c r="I348" s="253"/>
      <c r="J348" s="254">
        <f>ROUND(I348*H348,2)</f>
        <v>0</v>
      </c>
      <c r="K348" s="255"/>
      <c r="L348" s="40"/>
      <c r="M348" s="256" t="s">
        <v>1</v>
      </c>
      <c r="N348" s="257" t="s">
        <v>40</v>
      </c>
      <c r="O348" s="90"/>
      <c r="P348" s="258">
        <f>O348*H348</f>
        <v>0</v>
      </c>
      <c r="Q348" s="258">
        <v>0</v>
      </c>
      <c r="R348" s="258">
        <f>Q348*H348</f>
        <v>0</v>
      </c>
      <c r="S348" s="258">
        <v>0</v>
      </c>
      <c r="T348" s="25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60" t="s">
        <v>326</v>
      </c>
      <c r="AT348" s="260" t="s">
        <v>193</v>
      </c>
      <c r="AU348" s="260" t="s">
        <v>84</v>
      </c>
      <c r="AY348" s="14" t="s">
        <v>190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4" t="s">
        <v>82</v>
      </c>
      <c r="BK348" s="150">
        <f>ROUND(I348*H348,2)</f>
        <v>0</v>
      </c>
      <c r="BL348" s="14" t="s">
        <v>326</v>
      </c>
      <c r="BM348" s="260" t="s">
        <v>815</v>
      </c>
    </row>
    <row r="349" s="2" customFormat="1" ht="24.15" customHeight="1">
      <c r="A349" s="37"/>
      <c r="B349" s="38"/>
      <c r="C349" s="248" t="s">
        <v>519</v>
      </c>
      <c r="D349" s="248" t="s">
        <v>193</v>
      </c>
      <c r="E349" s="249" t="s">
        <v>1706</v>
      </c>
      <c r="F349" s="250" t="s">
        <v>1707</v>
      </c>
      <c r="G349" s="251" t="s">
        <v>196</v>
      </c>
      <c r="H349" s="252">
        <v>4</v>
      </c>
      <c r="I349" s="253"/>
      <c r="J349" s="254">
        <f>ROUND(I349*H349,2)</f>
        <v>0</v>
      </c>
      <c r="K349" s="255"/>
      <c r="L349" s="40"/>
      <c r="M349" s="256" t="s">
        <v>1</v>
      </c>
      <c r="N349" s="257" t="s">
        <v>40</v>
      </c>
      <c r="O349" s="90"/>
      <c r="P349" s="258">
        <f>O349*H349</f>
        <v>0</v>
      </c>
      <c r="Q349" s="258">
        <v>0</v>
      </c>
      <c r="R349" s="258">
        <f>Q349*H349</f>
        <v>0</v>
      </c>
      <c r="S349" s="258">
        <v>0</v>
      </c>
      <c r="T349" s="25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60" t="s">
        <v>326</v>
      </c>
      <c r="AT349" s="260" t="s">
        <v>193</v>
      </c>
      <c r="AU349" s="260" t="s">
        <v>84</v>
      </c>
      <c r="AY349" s="14" t="s">
        <v>190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4" t="s">
        <v>82</v>
      </c>
      <c r="BK349" s="150">
        <f>ROUND(I349*H349,2)</f>
        <v>0</v>
      </c>
      <c r="BL349" s="14" t="s">
        <v>326</v>
      </c>
      <c r="BM349" s="260" t="s">
        <v>818</v>
      </c>
    </row>
    <row r="350" s="2" customFormat="1" ht="24.15" customHeight="1">
      <c r="A350" s="37"/>
      <c r="B350" s="38"/>
      <c r="C350" s="248" t="s">
        <v>819</v>
      </c>
      <c r="D350" s="248" t="s">
        <v>193</v>
      </c>
      <c r="E350" s="249" t="s">
        <v>1100</v>
      </c>
      <c r="F350" s="250" t="s">
        <v>1101</v>
      </c>
      <c r="G350" s="251" t="s">
        <v>196</v>
      </c>
      <c r="H350" s="252">
        <v>6</v>
      </c>
      <c r="I350" s="253"/>
      <c r="J350" s="254">
        <f>ROUND(I350*H350,2)</f>
        <v>0</v>
      </c>
      <c r="K350" s="255"/>
      <c r="L350" s="40"/>
      <c r="M350" s="256" t="s">
        <v>1</v>
      </c>
      <c r="N350" s="257" t="s">
        <v>40</v>
      </c>
      <c r="O350" s="90"/>
      <c r="P350" s="258">
        <f>O350*H350</f>
        <v>0</v>
      </c>
      <c r="Q350" s="258">
        <v>0</v>
      </c>
      <c r="R350" s="258">
        <f>Q350*H350</f>
        <v>0</v>
      </c>
      <c r="S350" s="258">
        <v>0</v>
      </c>
      <c r="T350" s="25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60" t="s">
        <v>326</v>
      </c>
      <c r="AT350" s="260" t="s">
        <v>193</v>
      </c>
      <c r="AU350" s="260" t="s">
        <v>84</v>
      </c>
      <c r="AY350" s="14" t="s">
        <v>190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4" t="s">
        <v>82</v>
      </c>
      <c r="BK350" s="150">
        <f>ROUND(I350*H350,2)</f>
        <v>0</v>
      </c>
      <c r="BL350" s="14" t="s">
        <v>326</v>
      </c>
      <c r="BM350" s="260" t="s">
        <v>822</v>
      </c>
    </row>
    <row r="351" s="2" customFormat="1" ht="24.15" customHeight="1">
      <c r="A351" s="37"/>
      <c r="B351" s="38"/>
      <c r="C351" s="261" t="s">
        <v>521</v>
      </c>
      <c r="D351" s="261" t="s">
        <v>218</v>
      </c>
      <c r="E351" s="262" t="s">
        <v>1117</v>
      </c>
      <c r="F351" s="263" t="s">
        <v>1118</v>
      </c>
      <c r="G351" s="264" t="s">
        <v>196</v>
      </c>
      <c r="H351" s="265">
        <v>6</v>
      </c>
      <c r="I351" s="266"/>
      <c r="J351" s="267">
        <f>ROUND(I351*H351,2)</f>
        <v>0</v>
      </c>
      <c r="K351" s="268"/>
      <c r="L351" s="269"/>
      <c r="M351" s="270" t="s">
        <v>1</v>
      </c>
      <c r="N351" s="271" t="s">
        <v>40</v>
      </c>
      <c r="O351" s="90"/>
      <c r="P351" s="258">
        <f>O351*H351</f>
        <v>0</v>
      </c>
      <c r="Q351" s="258">
        <v>0</v>
      </c>
      <c r="R351" s="258">
        <f>Q351*H351</f>
        <v>0</v>
      </c>
      <c r="S351" s="258">
        <v>0</v>
      </c>
      <c r="T351" s="25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60" t="s">
        <v>667</v>
      </c>
      <c r="AT351" s="260" t="s">
        <v>218</v>
      </c>
      <c r="AU351" s="260" t="s">
        <v>84</v>
      </c>
      <c r="AY351" s="14" t="s">
        <v>190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4" t="s">
        <v>82</v>
      </c>
      <c r="BK351" s="150">
        <f>ROUND(I351*H351,2)</f>
        <v>0</v>
      </c>
      <c r="BL351" s="14" t="s">
        <v>326</v>
      </c>
      <c r="BM351" s="260" t="s">
        <v>825</v>
      </c>
    </row>
    <row r="352" s="2" customFormat="1" ht="24.15" customHeight="1">
      <c r="A352" s="37"/>
      <c r="B352" s="38"/>
      <c r="C352" s="261" t="s">
        <v>826</v>
      </c>
      <c r="D352" s="261" t="s">
        <v>218</v>
      </c>
      <c r="E352" s="262" t="s">
        <v>441</v>
      </c>
      <c r="F352" s="263" t="s">
        <v>442</v>
      </c>
      <c r="G352" s="264" t="s">
        <v>196</v>
      </c>
      <c r="H352" s="265">
        <v>6</v>
      </c>
      <c r="I352" s="266"/>
      <c r="J352" s="267">
        <f>ROUND(I352*H352,2)</f>
        <v>0</v>
      </c>
      <c r="K352" s="268"/>
      <c r="L352" s="269"/>
      <c r="M352" s="270" t="s">
        <v>1</v>
      </c>
      <c r="N352" s="271" t="s">
        <v>40</v>
      </c>
      <c r="O352" s="90"/>
      <c r="P352" s="258">
        <f>O352*H352</f>
        <v>0</v>
      </c>
      <c r="Q352" s="258">
        <v>0</v>
      </c>
      <c r="R352" s="258">
        <f>Q352*H352</f>
        <v>0</v>
      </c>
      <c r="S352" s="258">
        <v>0</v>
      </c>
      <c r="T352" s="25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60" t="s">
        <v>667</v>
      </c>
      <c r="AT352" s="260" t="s">
        <v>218</v>
      </c>
      <c r="AU352" s="260" t="s">
        <v>84</v>
      </c>
      <c r="AY352" s="14" t="s">
        <v>190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4" t="s">
        <v>82</v>
      </c>
      <c r="BK352" s="150">
        <f>ROUND(I352*H352,2)</f>
        <v>0</v>
      </c>
      <c r="BL352" s="14" t="s">
        <v>326</v>
      </c>
      <c r="BM352" s="260" t="s">
        <v>829</v>
      </c>
    </row>
    <row r="353" s="2" customFormat="1" ht="16.5" customHeight="1">
      <c r="A353" s="37"/>
      <c r="B353" s="38"/>
      <c r="C353" s="261" t="s">
        <v>522</v>
      </c>
      <c r="D353" s="261" t="s">
        <v>218</v>
      </c>
      <c r="E353" s="262" t="s">
        <v>1719</v>
      </c>
      <c r="F353" s="263" t="s">
        <v>1720</v>
      </c>
      <c r="G353" s="264" t="s">
        <v>196</v>
      </c>
      <c r="H353" s="265">
        <v>2</v>
      </c>
      <c r="I353" s="266"/>
      <c r="J353" s="267">
        <f>ROUND(I353*H353,2)</f>
        <v>0</v>
      </c>
      <c r="K353" s="268"/>
      <c r="L353" s="269"/>
      <c r="M353" s="270" t="s">
        <v>1</v>
      </c>
      <c r="N353" s="271" t="s">
        <v>40</v>
      </c>
      <c r="O353" s="90"/>
      <c r="P353" s="258">
        <f>O353*H353</f>
        <v>0</v>
      </c>
      <c r="Q353" s="258">
        <v>0</v>
      </c>
      <c r="R353" s="258">
        <f>Q353*H353</f>
        <v>0</v>
      </c>
      <c r="S353" s="258">
        <v>0</v>
      </c>
      <c r="T353" s="25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60" t="s">
        <v>667</v>
      </c>
      <c r="AT353" s="260" t="s">
        <v>218</v>
      </c>
      <c r="AU353" s="260" t="s">
        <v>84</v>
      </c>
      <c r="AY353" s="14" t="s">
        <v>190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4" t="s">
        <v>82</v>
      </c>
      <c r="BK353" s="150">
        <f>ROUND(I353*H353,2)</f>
        <v>0</v>
      </c>
      <c r="BL353" s="14" t="s">
        <v>326</v>
      </c>
      <c r="BM353" s="260" t="s">
        <v>832</v>
      </c>
    </row>
    <row r="354" s="2" customFormat="1" ht="16.5" customHeight="1">
      <c r="A354" s="37"/>
      <c r="B354" s="38"/>
      <c r="C354" s="261" t="s">
        <v>833</v>
      </c>
      <c r="D354" s="261" t="s">
        <v>218</v>
      </c>
      <c r="E354" s="262" t="s">
        <v>1944</v>
      </c>
      <c r="F354" s="263" t="s">
        <v>1945</v>
      </c>
      <c r="G354" s="264" t="s">
        <v>196</v>
      </c>
      <c r="H354" s="265">
        <v>2</v>
      </c>
      <c r="I354" s="266"/>
      <c r="J354" s="267">
        <f>ROUND(I354*H354,2)</f>
        <v>0</v>
      </c>
      <c r="K354" s="268"/>
      <c r="L354" s="269"/>
      <c r="M354" s="270" t="s">
        <v>1</v>
      </c>
      <c r="N354" s="271" t="s">
        <v>40</v>
      </c>
      <c r="O354" s="90"/>
      <c r="P354" s="258">
        <f>O354*H354</f>
        <v>0</v>
      </c>
      <c r="Q354" s="258">
        <v>0</v>
      </c>
      <c r="R354" s="258">
        <f>Q354*H354</f>
        <v>0</v>
      </c>
      <c r="S354" s="258">
        <v>0</v>
      </c>
      <c r="T354" s="25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60" t="s">
        <v>667</v>
      </c>
      <c r="AT354" s="260" t="s">
        <v>218</v>
      </c>
      <c r="AU354" s="260" t="s">
        <v>84</v>
      </c>
      <c r="AY354" s="14" t="s">
        <v>190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4" t="s">
        <v>82</v>
      </c>
      <c r="BK354" s="150">
        <f>ROUND(I354*H354,2)</f>
        <v>0</v>
      </c>
      <c r="BL354" s="14" t="s">
        <v>326</v>
      </c>
      <c r="BM354" s="260" t="s">
        <v>836</v>
      </c>
    </row>
    <row r="355" s="2" customFormat="1" ht="16.5" customHeight="1">
      <c r="A355" s="37"/>
      <c r="B355" s="38"/>
      <c r="C355" s="261" t="s">
        <v>526</v>
      </c>
      <c r="D355" s="261" t="s">
        <v>218</v>
      </c>
      <c r="E355" s="262" t="s">
        <v>1946</v>
      </c>
      <c r="F355" s="263" t="s">
        <v>1947</v>
      </c>
      <c r="G355" s="264" t="s">
        <v>196</v>
      </c>
      <c r="H355" s="265">
        <v>1</v>
      </c>
      <c r="I355" s="266"/>
      <c r="J355" s="267">
        <f>ROUND(I355*H355,2)</f>
        <v>0</v>
      </c>
      <c r="K355" s="268"/>
      <c r="L355" s="269"/>
      <c r="M355" s="270" t="s">
        <v>1</v>
      </c>
      <c r="N355" s="271" t="s">
        <v>40</v>
      </c>
      <c r="O355" s="90"/>
      <c r="P355" s="258">
        <f>O355*H355</f>
        <v>0</v>
      </c>
      <c r="Q355" s="258">
        <v>0</v>
      </c>
      <c r="R355" s="258">
        <f>Q355*H355</f>
        <v>0</v>
      </c>
      <c r="S355" s="258">
        <v>0</v>
      </c>
      <c r="T355" s="25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60" t="s">
        <v>667</v>
      </c>
      <c r="AT355" s="260" t="s">
        <v>218</v>
      </c>
      <c r="AU355" s="260" t="s">
        <v>84</v>
      </c>
      <c r="AY355" s="14" t="s">
        <v>190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4" t="s">
        <v>82</v>
      </c>
      <c r="BK355" s="150">
        <f>ROUND(I355*H355,2)</f>
        <v>0</v>
      </c>
      <c r="BL355" s="14" t="s">
        <v>326</v>
      </c>
      <c r="BM355" s="260" t="s">
        <v>839</v>
      </c>
    </row>
    <row r="356" s="2" customFormat="1" ht="16.5" customHeight="1">
      <c r="A356" s="37"/>
      <c r="B356" s="38"/>
      <c r="C356" s="261" t="s">
        <v>840</v>
      </c>
      <c r="D356" s="261" t="s">
        <v>218</v>
      </c>
      <c r="E356" s="262" t="s">
        <v>1722</v>
      </c>
      <c r="F356" s="263" t="s">
        <v>1723</v>
      </c>
      <c r="G356" s="264" t="s">
        <v>1131</v>
      </c>
      <c r="H356" s="265">
        <v>2</v>
      </c>
      <c r="I356" s="266"/>
      <c r="J356" s="267">
        <f>ROUND(I356*H356,2)</f>
        <v>0</v>
      </c>
      <c r="K356" s="268"/>
      <c r="L356" s="269"/>
      <c r="M356" s="270" t="s">
        <v>1</v>
      </c>
      <c r="N356" s="271" t="s">
        <v>40</v>
      </c>
      <c r="O356" s="90"/>
      <c r="P356" s="258">
        <f>O356*H356</f>
        <v>0</v>
      </c>
      <c r="Q356" s="258">
        <v>0</v>
      </c>
      <c r="R356" s="258">
        <f>Q356*H356</f>
        <v>0</v>
      </c>
      <c r="S356" s="258">
        <v>0</v>
      </c>
      <c r="T356" s="25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60" t="s">
        <v>667</v>
      </c>
      <c r="AT356" s="260" t="s">
        <v>218</v>
      </c>
      <c r="AU356" s="260" t="s">
        <v>84</v>
      </c>
      <c r="AY356" s="14" t="s">
        <v>190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4" t="s">
        <v>82</v>
      </c>
      <c r="BK356" s="150">
        <f>ROUND(I356*H356,2)</f>
        <v>0</v>
      </c>
      <c r="BL356" s="14" t="s">
        <v>326</v>
      </c>
      <c r="BM356" s="260" t="s">
        <v>843</v>
      </c>
    </row>
    <row r="357" s="2" customFormat="1" ht="16.5" customHeight="1">
      <c r="A357" s="37"/>
      <c r="B357" s="38"/>
      <c r="C357" s="261" t="s">
        <v>529</v>
      </c>
      <c r="D357" s="261" t="s">
        <v>218</v>
      </c>
      <c r="E357" s="262" t="s">
        <v>1948</v>
      </c>
      <c r="F357" s="263" t="s">
        <v>1949</v>
      </c>
      <c r="G357" s="264" t="s">
        <v>1131</v>
      </c>
      <c r="H357" s="265">
        <v>4</v>
      </c>
      <c r="I357" s="266"/>
      <c r="J357" s="267">
        <f>ROUND(I357*H357,2)</f>
        <v>0</v>
      </c>
      <c r="K357" s="268"/>
      <c r="L357" s="269"/>
      <c r="M357" s="270" t="s">
        <v>1</v>
      </c>
      <c r="N357" s="271" t="s">
        <v>40</v>
      </c>
      <c r="O357" s="90"/>
      <c r="P357" s="258">
        <f>O357*H357</f>
        <v>0</v>
      </c>
      <c r="Q357" s="258">
        <v>0</v>
      </c>
      <c r="R357" s="258">
        <f>Q357*H357</f>
        <v>0</v>
      </c>
      <c r="S357" s="258">
        <v>0</v>
      </c>
      <c r="T357" s="25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60" t="s">
        <v>667</v>
      </c>
      <c r="AT357" s="260" t="s">
        <v>218</v>
      </c>
      <c r="AU357" s="260" t="s">
        <v>84</v>
      </c>
      <c r="AY357" s="14" t="s">
        <v>190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4" t="s">
        <v>82</v>
      </c>
      <c r="BK357" s="150">
        <f>ROUND(I357*H357,2)</f>
        <v>0</v>
      </c>
      <c r="BL357" s="14" t="s">
        <v>326</v>
      </c>
      <c r="BM357" s="260" t="s">
        <v>848</v>
      </c>
    </row>
    <row r="358" s="2" customFormat="1" ht="24.15" customHeight="1">
      <c r="A358" s="37"/>
      <c r="B358" s="38"/>
      <c r="C358" s="248" t="s">
        <v>849</v>
      </c>
      <c r="D358" s="248" t="s">
        <v>193</v>
      </c>
      <c r="E358" s="249" t="s">
        <v>1137</v>
      </c>
      <c r="F358" s="250" t="s">
        <v>1138</v>
      </c>
      <c r="G358" s="251" t="s">
        <v>267</v>
      </c>
      <c r="H358" s="252">
        <v>2</v>
      </c>
      <c r="I358" s="253"/>
      <c r="J358" s="254">
        <f>ROUND(I358*H358,2)</f>
        <v>0</v>
      </c>
      <c r="K358" s="255"/>
      <c r="L358" s="40"/>
      <c r="M358" s="256" t="s">
        <v>1</v>
      </c>
      <c r="N358" s="257" t="s">
        <v>40</v>
      </c>
      <c r="O358" s="90"/>
      <c r="P358" s="258">
        <f>O358*H358</f>
        <v>0</v>
      </c>
      <c r="Q358" s="258">
        <v>0</v>
      </c>
      <c r="R358" s="258">
        <f>Q358*H358</f>
        <v>0</v>
      </c>
      <c r="S358" s="258">
        <v>0</v>
      </c>
      <c r="T358" s="25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60" t="s">
        <v>326</v>
      </c>
      <c r="AT358" s="260" t="s">
        <v>193</v>
      </c>
      <c r="AU358" s="260" t="s">
        <v>84</v>
      </c>
      <c r="AY358" s="14" t="s">
        <v>190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4" t="s">
        <v>82</v>
      </c>
      <c r="BK358" s="150">
        <f>ROUND(I358*H358,2)</f>
        <v>0</v>
      </c>
      <c r="BL358" s="14" t="s">
        <v>326</v>
      </c>
      <c r="BM358" s="260" t="s">
        <v>852</v>
      </c>
    </row>
    <row r="359" s="2" customFormat="1" ht="24.15" customHeight="1">
      <c r="A359" s="37"/>
      <c r="B359" s="38"/>
      <c r="C359" s="248" t="s">
        <v>535</v>
      </c>
      <c r="D359" s="248" t="s">
        <v>193</v>
      </c>
      <c r="E359" s="249" t="s">
        <v>1141</v>
      </c>
      <c r="F359" s="250" t="s">
        <v>1142</v>
      </c>
      <c r="G359" s="251" t="s">
        <v>267</v>
      </c>
      <c r="H359" s="252">
        <v>2</v>
      </c>
      <c r="I359" s="253"/>
      <c r="J359" s="254">
        <f>ROUND(I359*H359,2)</f>
        <v>0</v>
      </c>
      <c r="K359" s="255"/>
      <c r="L359" s="40"/>
      <c r="M359" s="256" t="s">
        <v>1</v>
      </c>
      <c r="N359" s="257" t="s">
        <v>40</v>
      </c>
      <c r="O359" s="90"/>
      <c r="P359" s="258">
        <f>O359*H359</f>
        <v>0</v>
      </c>
      <c r="Q359" s="258">
        <v>0</v>
      </c>
      <c r="R359" s="258">
        <f>Q359*H359</f>
        <v>0</v>
      </c>
      <c r="S359" s="258">
        <v>0</v>
      </c>
      <c r="T359" s="25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60" t="s">
        <v>326</v>
      </c>
      <c r="AT359" s="260" t="s">
        <v>193</v>
      </c>
      <c r="AU359" s="260" t="s">
        <v>84</v>
      </c>
      <c r="AY359" s="14" t="s">
        <v>190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4" t="s">
        <v>82</v>
      </c>
      <c r="BK359" s="150">
        <f>ROUND(I359*H359,2)</f>
        <v>0</v>
      </c>
      <c r="BL359" s="14" t="s">
        <v>326</v>
      </c>
      <c r="BM359" s="260" t="s">
        <v>855</v>
      </c>
    </row>
    <row r="360" s="2" customFormat="1" ht="16.5" customHeight="1">
      <c r="A360" s="37"/>
      <c r="B360" s="38"/>
      <c r="C360" s="248" t="s">
        <v>856</v>
      </c>
      <c r="D360" s="248" t="s">
        <v>193</v>
      </c>
      <c r="E360" s="249" t="s">
        <v>1151</v>
      </c>
      <c r="F360" s="250" t="s">
        <v>1152</v>
      </c>
      <c r="G360" s="251" t="s">
        <v>267</v>
      </c>
      <c r="H360" s="252">
        <v>4</v>
      </c>
      <c r="I360" s="253"/>
      <c r="J360" s="254">
        <f>ROUND(I360*H360,2)</f>
        <v>0</v>
      </c>
      <c r="K360" s="255"/>
      <c r="L360" s="40"/>
      <c r="M360" s="256" t="s">
        <v>1</v>
      </c>
      <c r="N360" s="257" t="s">
        <v>40</v>
      </c>
      <c r="O360" s="90"/>
      <c r="P360" s="258">
        <f>O360*H360</f>
        <v>0</v>
      </c>
      <c r="Q360" s="258">
        <v>0</v>
      </c>
      <c r="R360" s="258">
        <f>Q360*H360</f>
        <v>0</v>
      </c>
      <c r="S360" s="258">
        <v>0</v>
      </c>
      <c r="T360" s="25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60" t="s">
        <v>326</v>
      </c>
      <c r="AT360" s="260" t="s">
        <v>193</v>
      </c>
      <c r="AU360" s="260" t="s">
        <v>84</v>
      </c>
      <c r="AY360" s="14" t="s">
        <v>190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4" t="s">
        <v>82</v>
      </c>
      <c r="BK360" s="150">
        <f>ROUND(I360*H360,2)</f>
        <v>0</v>
      </c>
      <c r="BL360" s="14" t="s">
        <v>326</v>
      </c>
      <c r="BM360" s="260" t="s">
        <v>859</v>
      </c>
    </row>
    <row r="361" s="2" customFormat="1" ht="21.75" customHeight="1">
      <c r="A361" s="37"/>
      <c r="B361" s="38"/>
      <c r="C361" s="248" t="s">
        <v>538</v>
      </c>
      <c r="D361" s="248" t="s">
        <v>193</v>
      </c>
      <c r="E361" s="249" t="s">
        <v>1155</v>
      </c>
      <c r="F361" s="250" t="s">
        <v>1156</v>
      </c>
      <c r="G361" s="251" t="s">
        <v>267</v>
      </c>
      <c r="H361" s="252">
        <v>4</v>
      </c>
      <c r="I361" s="253"/>
      <c r="J361" s="254">
        <f>ROUND(I361*H361,2)</f>
        <v>0</v>
      </c>
      <c r="K361" s="255"/>
      <c r="L361" s="40"/>
      <c r="M361" s="256" t="s">
        <v>1</v>
      </c>
      <c r="N361" s="257" t="s">
        <v>40</v>
      </c>
      <c r="O361" s="90"/>
      <c r="P361" s="258">
        <f>O361*H361</f>
        <v>0</v>
      </c>
      <c r="Q361" s="258">
        <v>0</v>
      </c>
      <c r="R361" s="258">
        <f>Q361*H361</f>
        <v>0</v>
      </c>
      <c r="S361" s="258">
        <v>0</v>
      </c>
      <c r="T361" s="25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60" t="s">
        <v>326</v>
      </c>
      <c r="AT361" s="260" t="s">
        <v>193</v>
      </c>
      <c r="AU361" s="260" t="s">
        <v>84</v>
      </c>
      <c r="AY361" s="14" t="s">
        <v>190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4" t="s">
        <v>82</v>
      </c>
      <c r="BK361" s="150">
        <f>ROUND(I361*H361,2)</f>
        <v>0</v>
      </c>
      <c r="BL361" s="14" t="s">
        <v>326</v>
      </c>
      <c r="BM361" s="260" t="s">
        <v>862</v>
      </c>
    </row>
    <row r="362" s="2" customFormat="1" ht="16.5" customHeight="1">
      <c r="A362" s="37"/>
      <c r="B362" s="38"/>
      <c r="C362" s="248" t="s">
        <v>863</v>
      </c>
      <c r="D362" s="248" t="s">
        <v>193</v>
      </c>
      <c r="E362" s="249" t="s">
        <v>1158</v>
      </c>
      <c r="F362" s="250" t="s">
        <v>1159</v>
      </c>
      <c r="G362" s="251" t="s">
        <v>267</v>
      </c>
      <c r="H362" s="252">
        <v>4</v>
      </c>
      <c r="I362" s="253"/>
      <c r="J362" s="254">
        <f>ROUND(I362*H362,2)</f>
        <v>0</v>
      </c>
      <c r="K362" s="255"/>
      <c r="L362" s="40"/>
      <c r="M362" s="256" t="s">
        <v>1</v>
      </c>
      <c r="N362" s="257" t="s">
        <v>40</v>
      </c>
      <c r="O362" s="90"/>
      <c r="P362" s="258">
        <f>O362*H362</f>
        <v>0</v>
      </c>
      <c r="Q362" s="258">
        <v>0</v>
      </c>
      <c r="R362" s="258">
        <f>Q362*H362</f>
        <v>0</v>
      </c>
      <c r="S362" s="258">
        <v>0</v>
      </c>
      <c r="T362" s="25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60" t="s">
        <v>326</v>
      </c>
      <c r="AT362" s="260" t="s">
        <v>193</v>
      </c>
      <c r="AU362" s="260" t="s">
        <v>84</v>
      </c>
      <c r="AY362" s="14" t="s">
        <v>190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4" t="s">
        <v>82</v>
      </c>
      <c r="BK362" s="150">
        <f>ROUND(I362*H362,2)</f>
        <v>0</v>
      </c>
      <c r="BL362" s="14" t="s">
        <v>326</v>
      </c>
      <c r="BM362" s="260" t="s">
        <v>866</v>
      </c>
    </row>
    <row r="363" s="12" customFormat="1" ht="22.8" customHeight="1">
      <c r="A363" s="12"/>
      <c r="B363" s="232"/>
      <c r="C363" s="233"/>
      <c r="D363" s="234" t="s">
        <v>74</v>
      </c>
      <c r="E363" s="246" t="s">
        <v>1161</v>
      </c>
      <c r="F363" s="246" t="s">
        <v>1162</v>
      </c>
      <c r="G363" s="233"/>
      <c r="H363" s="233"/>
      <c r="I363" s="236"/>
      <c r="J363" s="247">
        <f>BK363</f>
        <v>0</v>
      </c>
      <c r="K363" s="233"/>
      <c r="L363" s="238"/>
      <c r="M363" s="239"/>
      <c r="N363" s="240"/>
      <c r="O363" s="240"/>
      <c r="P363" s="241">
        <f>SUM(P364:P380)</f>
        <v>0</v>
      </c>
      <c r="Q363" s="240"/>
      <c r="R363" s="241">
        <f>SUM(R364:R380)</f>
        <v>0</v>
      </c>
      <c r="S363" s="240"/>
      <c r="T363" s="242">
        <f>SUM(T364:T380)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43" t="s">
        <v>191</v>
      </c>
      <c r="AT363" s="244" t="s">
        <v>74</v>
      </c>
      <c r="AU363" s="244" t="s">
        <v>82</v>
      </c>
      <c r="AY363" s="243" t="s">
        <v>190</v>
      </c>
      <c r="BK363" s="245">
        <f>SUM(BK364:BK380)</f>
        <v>0</v>
      </c>
    </row>
    <row r="364" s="2" customFormat="1" ht="21.75" customHeight="1">
      <c r="A364" s="37"/>
      <c r="B364" s="38"/>
      <c r="C364" s="248" t="s">
        <v>542</v>
      </c>
      <c r="D364" s="248" t="s">
        <v>193</v>
      </c>
      <c r="E364" s="249" t="s">
        <v>1164</v>
      </c>
      <c r="F364" s="250" t="s">
        <v>1165</v>
      </c>
      <c r="G364" s="251" t="s">
        <v>196</v>
      </c>
      <c r="H364" s="252">
        <v>1</v>
      </c>
      <c r="I364" s="253"/>
      <c r="J364" s="254">
        <f>ROUND(I364*H364,2)</f>
        <v>0</v>
      </c>
      <c r="K364" s="255"/>
      <c r="L364" s="40"/>
      <c r="M364" s="256" t="s">
        <v>1</v>
      </c>
      <c r="N364" s="257" t="s">
        <v>40</v>
      </c>
      <c r="O364" s="90"/>
      <c r="P364" s="258">
        <f>O364*H364</f>
        <v>0</v>
      </c>
      <c r="Q364" s="258">
        <v>0</v>
      </c>
      <c r="R364" s="258">
        <f>Q364*H364</f>
        <v>0</v>
      </c>
      <c r="S364" s="258">
        <v>0</v>
      </c>
      <c r="T364" s="25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60" t="s">
        <v>326</v>
      </c>
      <c r="AT364" s="260" t="s">
        <v>193</v>
      </c>
      <c r="AU364" s="260" t="s">
        <v>84</v>
      </c>
      <c r="AY364" s="14" t="s">
        <v>190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4" t="s">
        <v>82</v>
      </c>
      <c r="BK364" s="150">
        <f>ROUND(I364*H364,2)</f>
        <v>0</v>
      </c>
      <c r="BL364" s="14" t="s">
        <v>326</v>
      </c>
      <c r="BM364" s="260" t="s">
        <v>869</v>
      </c>
    </row>
    <row r="365" s="2" customFormat="1" ht="24.15" customHeight="1">
      <c r="A365" s="37"/>
      <c r="B365" s="38"/>
      <c r="C365" s="248" t="s">
        <v>870</v>
      </c>
      <c r="D365" s="248" t="s">
        <v>193</v>
      </c>
      <c r="E365" s="249" t="s">
        <v>1743</v>
      </c>
      <c r="F365" s="250" t="s">
        <v>1172</v>
      </c>
      <c r="G365" s="251" t="s">
        <v>196</v>
      </c>
      <c r="H365" s="252">
        <v>1</v>
      </c>
      <c r="I365" s="253"/>
      <c r="J365" s="254">
        <f>ROUND(I365*H365,2)</f>
        <v>0</v>
      </c>
      <c r="K365" s="255"/>
      <c r="L365" s="40"/>
      <c r="M365" s="256" t="s">
        <v>1</v>
      </c>
      <c r="N365" s="257" t="s">
        <v>40</v>
      </c>
      <c r="O365" s="90"/>
      <c r="P365" s="258">
        <f>O365*H365</f>
        <v>0</v>
      </c>
      <c r="Q365" s="258">
        <v>0</v>
      </c>
      <c r="R365" s="258">
        <f>Q365*H365</f>
        <v>0</v>
      </c>
      <c r="S365" s="258">
        <v>0</v>
      </c>
      <c r="T365" s="25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60" t="s">
        <v>326</v>
      </c>
      <c r="AT365" s="260" t="s">
        <v>193</v>
      </c>
      <c r="AU365" s="260" t="s">
        <v>84</v>
      </c>
      <c r="AY365" s="14" t="s">
        <v>190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4" t="s">
        <v>82</v>
      </c>
      <c r="BK365" s="150">
        <f>ROUND(I365*H365,2)</f>
        <v>0</v>
      </c>
      <c r="BL365" s="14" t="s">
        <v>326</v>
      </c>
      <c r="BM365" s="260" t="s">
        <v>873</v>
      </c>
    </row>
    <row r="366" s="2" customFormat="1" ht="24.15" customHeight="1">
      <c r="A366" s="37"/>
      <c r="B366" s="38"/>
      <c r="C366" s="248" t="s">
        <v>545</v>
      </c>
      <c r="D366" s="248" t="s">
        <v>193</v>
      </c>
      <c r="E366" s="249" t="s">
        <v>1745</v>
      </c>
      <c r="F366" s="250" t="s">
        <v>1175</v>
      </c>
      <c r="G366" s="251" t="s">
        <v>1176</v>
      </c>
      <c r="H366" s="252">
        <v>1</v>
      </c>
      <c r="I366" s="253"/>
      <c r="J366" s="254">
        <f>ROUND(I366*H366,2)</f>
        <v>0</v>
      </c>
      <c r="K366" s="255"/>
      <c r="L366" s="40"/>
      <c r="M366" s="256" t="s">
        <v>1</v>
      </c>
      <c r="N366" s="257" t="s">
        <v>40</v>
      </c>
      <c r="O366" s="90"/>
      <c r="P366" s="258">
        <f>O366*H366</f>
        <v>0</v>
      </c>
      <c r="Q366" s="258">
        <v>0</v>
      </c>
      <c r="R366" s="258">
        <f>Q366*H366</f>
        <v>0</v>
      </c>
      <c r="S366" s="258">
        <v>0</v>
      </c>
      <c r="T366" s="25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60" t="s">
        <v>326</v>
      </c>
      <c r="AT366" s="260" t="s">
        <v>193</v>
      </c>
      <c r="AU366" s="260" t="s">
        <v>84</v>
      </c>
      <c r="AY366" s="14" t="s">
        <v>190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4" t="s">
        <v>82</v>
      </c>
      <c r="BK366" s="150">
        <f>ROUND(I366*H366,2)</f>
        <v>0</v>
      </c>
      <c r="BL366" s="14" t="s">
        <v>326</v>
      </c>
      <c r="BM366" s="260" t="s">
        <v>876</v>
      </c>
    </row>
    <row r="367" s="2" customFormat="1" ht="16.5" customHeight="1">
      <c r="A367" s="37"/>
      <c r="B367" s="38"/>
      <c r="C367" s="248" t="s">
        <v>877</v>
      </c>
      <c r="D367" s="248" t="s">
        <v>193</v>
      </c>
      <c r="E367" s="249" t="s">
        <v>1748</v>
      </c>
      <c r="F367" s="250" t="s">
        <v>1180</v>
      </c>
      <c r="G367" s="251" t="s">
        <v>1176</v>
      </c>
      <c r="H367" s="252">
        <v>1</v>
      </c>
      <c r="I367" s="253"/>
      <c r="J367" s="254">
        <f>ROUND(I367*H367,2)</f>
        <v>0</v>
      </c>
      <c r="K367" s="255"/>
      <c r="L367" s="40"/>
      <c r="M367" s="256" t="s">
        <v>1</v>
      </c>
      <c r="N367" s="257" t="s">
        <v>40</v>
      </c>
      <c r="O367" s="90"/>
      <c r="P367" s="258">
        <f>O367*H367</f>
        <v>0</v>
      </c>
      <c r="Q367" s="258">
        <v>0</v>
      </c>
      <c r="R367" s="258">
        <f>Q367*H367</f>
        <v>0</v>
      </c>
      <c r="S367" s="258">
        <v>0</v>
      </c>
      <c r="T367" s="25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60" t="s">
        <v>326</v>
      </c>
      <c r="AT367" s="260" t="s">
        <v>193</v>
      </c>
      <c r="AU367" s="260" t="s">
        <v>84</v>
      </c>
      <c r="AY367" s="14" t="s">
        <v>190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4" t="s">
        <v>82</v>
      </c>
      <c r="BK367" s="150">
        <f>ROUND(I367*H367,2)</f>
        <v>0</v>
      </c>
      <c r="BL367" s="14" t="s">
        <v>326</v>
      </c>
      <c r="BM367" s="260" t="s">
        <v>880</v>
      </c>
    </row>
    <row r="368" s="2" customFormat="1" ht="16.5" customHeight="1">
      <c r="A368" s="37"/>
      <c r="B368" s="38"/>
      <c r="C368" s="248" t="s">
        <v>549</v>
      </c>
      <c r="D368" s="248" t="s">
        <v>193</v>
      </c>
      <c r="E368" s="249" t="s">
        <v>1750</v>
      </c>
      <c r="F368" s="250" t="s">
        <v>1751</v>
      </c>
      <c r="G368" s="251" t="s">
        <v>196</v>
      </c>
      <c r="H368" s="252">
        <v>1</v>
      </c>
      <c r="I368" s="253"/>
      <c r="J368" s="254">
        <f>ROUND(I368*H368,2)</f>
        <v>0</v>
      </c>
      <c r="K368" s="255"/>
      <c r="L368" s="40"/>
      <c r="M368" s="256" t="s">
        <v>1</v>
      </c>
      <c r="N368" s="257" t="s">
        <v>40</v>
      </c>
      <c r="O368" s="90"/>
      <c r="P368" s="258">
        <f>O368*H368</f>
        <v>0</v>
      </c>
      <c r="Q368" s="258">
        <v>0</v>
      </c>
      <c r="R368" s="258">
        <f>Q368*H368</f>
        <v>0</v>
      </c>
      <c r="S368" s="258">
        <v>0</v>
      </c>
      <c r="T368" s="25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60" t="s">
        <v>326</v>
      </c>
      <c r="AT368" s="260" t="s">
        <v>193</v>
      </c>
      <c r="AU368" s="260" t="s">
        <v>84</v>
      </c>
      <c r="AY368" s="14" t="s">
        <v>190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4" t="s">
        <v>82</v>
      </c>
      <c r="BK368" s="150">
        <f>ROUND(I368*H368,2)</f>
        <v>0</v>
      </c>
      <c r="BL368" s="14" t="s">
        <v>326</v>
      </c>
      <c r="BM368" s="260" t="s">
        <v>883</v>
      </c>
    </row>
    <row r="369" s="2" customFormat="1" ht="24.15" customHeight="1">
      <c r="A369" s="37"/>
      <c r="B369" s="38"/>
      <c r="C369" s="248" t="s">
        <v>884</v>
      </c>
      <c r="D369" s="248" t="s">
        <v>193</v>
      </c>
      <c r="E369" s="249" t="s">
        <v>1754</v>
      </c>
      <c r="F369" s="250" t="s">
        <v>1755</v>
      </c>
      <c r="G369" s="251" t="s">
        <v>196</v>
      </c>
      <c r="H369" s="252">
        <v>1</v>
      </c>
      <c r="I369" s="253"/>
      <c r="J369" s="254">
        <f>ROUND(I369*H369,2)</f>
        <v>0</v>
      </c>
      <c r="K369" s="255"/>
      <c r="L369" s="40"/>
      <c r="M369" s="256" t="s">
        <v>1</v>
      </c>
      <c r="N369" s="257" t="s">
        <v>40</v>
      </c>
      <c r="O369" s="90"/>
      <c r="P369" s="258">
        <f>O369*H369</f>
        <v>0</v>
      </c>
      <c r="Q369" s="258">
        <v>0</v>
      </c>
      <c r="R369" s="258">
        <f>Q369*H369</f>
        <v>0</v>
      </c>
      <c r="S369" s="258">
        <v>0</v>
      </c>
      <c r="T369" s="25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60" t="s">
        <v>326</v>
      </c>
      <c r="AT369" s="260" t="s">
        <v>193</v>
      </c>
      <c r="AU369" s="260" t="s">
        <v>84</v>
      </c>
      <c r="AY369" s="14" t="s">
        <v>190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4" t="s">
        <v>82</v>
      </c>
      <c r="BK369" s="150">
        <f>ROUND(I369*H369,2)</f>
        <v>0</v>
      </c>
      <c r="BL369" s="14" t="s">
        <v>326</v>
      </c>
      <c r="BM369" s="260" t="s">
        <v>887</v>
      </c>
    </row>
    <row r="370" s="2" customFormat="1" ht="24.15" customHeight="1">
      <c r="A370" s="37"/>
      <c r="B370" s="38"/>
      <c r="C370" s="248" t="s">
        <v>552</v>
      </c>
      <c r="D370" s="248" t="s">
        <v>193</v>
      </c>
      <c r="E370" s="249" t="s">
        <v>1757</v>
      </c>
      <c r="F370" s="250" t="s">
        <v>1758</v>
      </c>
      <c r="G370" s="251" t="s">
        <v>196</v>
      </c>
      <c r="H370" s="252">
        <v>1</v>
      </c>
      <c r="I370" s="253"/>
      <c r="J370" s="254">
        <f>ROUND(I370*H370,2)</f>
        <v>0</v>
      </c>
      <c r="K370" s="255"/>
      <c r="L370" s="40"/>
      <c r="M370" s="256" t="s">
        <v>1</v>
      </c>
      <c r="N370" s="257" t="s">
        <v>40</v>
      </c>
      <c r="O370" s="90"/>
      <c r="P370" s="258">
        <f>O370*H370</f>
        <v>0</v>
      </c>
      <c r="Q370" s="258">
        <v>0</v>
      </c>
      <c r="R370" s="258">
        <f>Q370*H370</f>
        <v>0</v>
      </c>
      <c r="S370" s="258">
        <v>0</v>
      </c>
      <c r="T370" s="25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60" t="s">
        <v>326</v>
      </c>
      <c r="AT370" s="260" t="s">
        <v>193</v>
      </c>
      <c r="AU370" s="260" t="s">
        <v>84</v>
      </c>
      <c r="AY370" s="14" t="s">
        <v>190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4" t="s">
        <v>82</v>
      </c>
      <c r="BK370" s="150">
        <f>ROUND(I370*H370,2)</f>
        <v>0</v>
      </c>
      <c r="BL370" s="14" t="s">
        <v>326</v>
      </c>
      <c r="BM370" s="260" t="s">
        <v>890</v>
      </c>
    </row>
    <row r="371" s="2" customFormat="1" ht="24.15" customHeight="1">
      <c r="A371" s="37"/>
      <c r="B371" s="38"/>
      <c r="C371" s="248" t="s">
        <v>891</v>
      </c>
      <c r="D371" s="248" t="s">
        <v>193</v>
      </c>
      <c r="E371" s="249" t="s">
        <v>1761</v>
      </c>
      <c r="F371" s="250" t="s">
        <v>1762</v>
      </c>
      <c r="G371" s="251" t="s">
        <v>196</v>
      </c>
      <c r="H371" s="252">
        <v>1</v>
      </c>
      <c r="I371" s="253"/>
      <c r="J371" s="254">
        <f>ROUND(I371*H371,2)</f>
        <v>0</v>
      </c>
      <c r="K371" s="255"/>
      <c r="L371" s="40"/>
      <c r="M371" s="256" t="s">
        <v>1</v>
      </c>
      <c r="N371" s="257" t="s">
        <v>40</v>
      </c>
      <c r="O371" s="90"/>
      <c r="P371" s="258">
        <f>O371*H371</f>
        <v>0</v>
      </c>
      <c r="Q371" s="258">
        <v>0</v>
      </c>
      <c r="R371" s="258">
        <f>Q371*H371</f>
        <v>0</v>
      </c>
      <c r="S371" s="258">
        <v>0</v>
      </c>
      <c r="T371" s="25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60" t="s">
        <v>326</v>
      </c>
      <c r="AT371" s="260" t="s">
        <v>193</v>
      </c>
      <c r="AU371" s="260" t="s">
        <v>84</v>
      </c>
      <c r="AY371" s="14" t="s">
        <v>190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4" t="s">
        <v>82</v>
      </c>
      <c r="BK371" s="150">
        <f>ROUND(I371*H371,2)</f>
        <v>0</v>
      </c>
      <c r="BL371" s="14" t="s">
        <v>326</v>
      </c>
      <c r="BM371" s="260" t="s">
        <v>894</v>
      </c>
    </row>
    <row r="372" s="2" customFormat="1" ht="24.15" customHeight="1">
      <c r="A372" s="37"/>
      <c r="B372" s="38"/>
      <c r="C372" s="248" t="s">
        <v>556</v>
      </c>
      <c r="D372" s="248" t="s">
        <v>193</v>
      </c>
      <c r="E372" s="249" t="s">
        <v>1764</v>
      </c>
      <c r="F372" s="250" t="s">
        <v>1765</v>
      </c>
      <c r="G372" s="251" t="s">
        <v>196</v>
      </c>
      <c r="H372" s="252">
        <v>1</v>
      </c>
      <c r="I372" s="253"/>
      <c r="J372" s="254">
        <f>ROUND(I372*H372,2)</f>
        <v>0</v>
      </c>
      <c r="K372" s="255"/>
      <c r="L372" s="40"/>
      <c r="M372" s="256" t="s">
        <v>1</v>
      </c>
      <c r="N372" s="257" t="s">
        <v>40</v>
      </c>
      <c r="O372" s="90"/>
      <c r="P372" s="258">
        <f>O372*H372</f>
        <v>0</v>
      </c>
      <c r="Q372" s="258">
        <v>0</v>
      </c>
      <c r="R372" s="258">
        <f>Q372*H372</f>
        <v>0</v>
      </c>
      <c r="S372" s="258">
        <v>0</v>
      </c>
      <c r="T372" s="25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60" t="s">
        <v>326</v>
      </c>
      <c r="AT372" s="260" t="s">
        <v>193</v>
      </c>
      <c r="AU372" s="260" t="s">
        <v>84</v>
      </c>
      <c r="AY372" s="14" t="s">
        <v>190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4" t="s">
        <v>82</v>
      </c>
      <c r="BK372" s="150">
        <f>ROUND(I372*H372,2)</f>
        <v>0</v>
      </c>
      <c r="BL372" s="14" t="s">
        <v>326</v>
      </c>
      <c r="BM372" s="260" t="s">
        <v>897</v>
      </c>
    </row>
    <row r="373" s="2" customFormat="1" ht="24.15" customHeight="1">
      <c r="A373" s="37"/>
      <c r="B373" s="38"/>
      <c r="C373" s="248" t="s">
        <v>898</v>
      </c>
      <c r="D373" s="248" t="s">
        <v>193</v>
      </c>
      <c r="E373" s="249" t="s">
        <v>1768</v>
      </c>
      <c r="F373" s="250" t="s">
        <v>1769</v>
      </c>
      <c r="G373" s="251" t="s">
        <v>196</v>
      </c>
      <c r="H373" s="252">
        <v>1</v>
      </c>
      <c r="I373" s="253"/>
      <c r="J373" s="254">
        <f>ROUND(I373*H373,2)</f>
        <v>0</v>
      </c>
      <c r="K373" s="255"/>
      <c r="L373" s="40"/>
      <c r="M373" s="256" t="s">
        <v>1</v>
      </c>
      <c r="N373" s="257" t="s">
        <v>40</v>
      </c>
      <c r="O373" s="90"/>
      <c r="P373" s="258">
        <f>O373*H373</f>
        <v>0</v>
      </c>
      <c r="Q373" s="258">
        <v>0</v>
      </c>
      <c r="R373" s="258">
        <f>Q373*H373</f>
        <v>0</v>
      </c>
      <c r="S373" s="258">
        <v>0</v>
      </c>
      <c r="T373" s="25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60" t="s">
        <v>326</v>
      </c>
      <c r="AT373" s="260" t="s">
        <v>193</v>
      </c>
      <c r="AU373" s="260" t="s">
        <v>84</v>
      </c>
      <c r="AY373" s="14" t="s">
        <v>190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4" t="s">
        <v>82</v>
      </c>
      <c r="BK373" s="150">
        <f>ROUND(I373*H373,2)</f>
        <v>0</v>
      </c>
      <c r="BL373" s="14" t="s">
        <v>326</v>
      </c>
      <c r="BM373" s="260" t="s">
        <v>901</v>
      </c>
    </row>
    <row r="374" s="2" customFormat="1" ht="24.15" customHeight="1">
      <c r="A374" s="37"/>
      <c r="B374" s="38"/>
      <c r="C374" s="248" t="s">
        <v>559</v>
      </c>
      <c r="D374" s="248" t="s">
        <v>193</v>
      </c>
      <c r="E374" s="249" t="s">
        <v>1771</v>
      </c>
      <c r="F374" s="250" t="s">
        <v>1772</v>
      </c>
      <c r="G374" s="251" t="s">
        <v>196</v>
      </c>
      <c r="H374" s="252">
        <v>1</v>
      </c>
      <c r="I374" s="253"/>
      <c r="J374" s="254">
        <f>ROUND(I374*H374,2)</f>
        <v>0</v>
      </c>
      <c r="K374" s="255"/>
      <c r="L374" s="40"/>
      <c r="M374" s="256" t="s">
        <v>1</v>
      </c>
      <c r="N374" s="257" t="s">
        <v>40</v>
      </c>
      <c r="O374" s="90"/>
      <c r="P374" s="258">
        <f>O374*H374</f>
        <v>0</v>
      </c>
      <c r="Q374" s="258">
        <v>0</v>
      </c>
      <c r="R374" s="258">
        <f>Q374*H374</f>
        <v>0</v>
      </c>
      <c r="S374" s="258">
        <v>0</v>
      </c>
      <c r="T374" s="25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60" t="s">
        <v>326</v>
      </c>
      <c r="AT374" s="260" t="s">
        <v>193</v>
      </c>
      <c r="AU374" s="260" t="s">
        <v>84</v>
      </c>
      <c r="AY374" s="14" t="s">
        <v>190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4" t="s">
        <v>82</v>
      </c>
      <c r="BK374" s="150">
        <f>ROUND(I374*H374,2)</f>
        <v>0</v>
      </c>
      <c r="BL374" s="14" t="s">
        <v>326</v>
      </c>
      <c r="BM374" s="260" t="s">
        <v>904</v>
      </c>
    </row>
    <row r="375" s="2" customFormat="1" ht="24.15" customHeight="1">
      <c r="A375" s="37"/>
      <c r="B375" s="38"/>
      <c r="C375" s="248" t="s">
        <v>905</v>
      </c>
      <c r="D375" s="248" t="s">
        <v>193</v>
      </c>
      <c r="E375" s="249" t="s">
        <v>1775</v>
      </c>
      <c r="F375" s="250" t="s">
        <v>1776</v>
      </c>
      <c r="G375" s="251" t="s">
        <v>196</v>
      </c>
      <c r="H375" s="252">
        <v>1</v>
      </c>
      <c r="I375" s="253"/>
      <c r="J375" s="254">
        <f>ROUND(I375*H375,2)</f>
        <v>0</v>
      </c>
      <c r="K375" s="255"/>
      <c r="L375" s="40"/>
      <c r="M375" s="256" t="s">
        <v>1</v>
      </c>
      <c r="N375" s="257" t="s">
        <v>40</v>
      </c>
      <c r="O375" s="90"/>
      <c r="P375" s="258">
        <f>O375*H375</f>
        <v>0</v>
      </c>
      <c r="Q375" s="258">
        <v>0</v>
      </c>
      <c r="R375" s="258">
        <f>Q375*H375</f>
        <v>0</v>
      </c>
      <c r="S375" s="258">
        <v>0</v>
      </c>
      <c r="T375" s="25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60" t="s">
        <v>326</v>
      </c>
      <c r="AT375" s="260" t="s">
        <v>193</v>
      </c>
      <c r="AU375" s="260" t="s">
        <v>84</v>
      </c>
      <c r="AY375" s="14" t="s">
        <v>190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4" t="s">
        <v>82</v>
      </c>
      <c r="BK375" s="150">
        <f>ROUND(I375*H375,2)</f>
        <v>0</v>
      </c>
      <c r="BL375" s="14" t="s">
        <v>326</v>
      </c>
      <c r="BM375" s="260" t="s">
        <v>908</v>
      </c>
    </row>
    <row r="376" s="2" customFormat="1" ht="24.15" customHeight="1">
      <c r="A376" s="37"/>
      <c r="B376" s="38"/>
      <c r="C376" s="248" t="s">
        <v>563</v>
      </c>
      <c r="D376" s="248" t="s">
        <v>193</v>
      </c>
      <c r="E376" s="249" t="s">
        <v>1778</v>
      </c>
      <c r="F376" s="250" t="s">
        <v>1779</v>
      </c>
      <c r="G376" s="251" t="s">
        <v>196</v>
      </c>
      <c r="H376" s="252">
        <v>1</v>
      </c>
      <c r="I376" s="253"/>
      <c r="J376" s="254">
        <f>ROUND(I376*H376,2)</f>
        <v>0</v>
      </c>
      <c r="K376" s="255"/>
      <c r="L376" s="40"/>
      <c r="M376" s="256" t="s">
        <v>1</v>
      </c>
      <c r="N376" s="257" t="s">
        <v>40</v>
      </c>
      <c r="O376" s="90"/>
      <c r="P376" s="258">
        <f>O376*H376</f>
        <v>0</v>
      </c>
      <c r="Q376" s="258">
        <v>0</v>
      </c>
      <c r="R376" s="258">
        <f>Q376*H376</f>
        <v>0</v>
      </c>
      <c r="S376" s="258">
        <v>0</v>
      </c>
      <c r="T376" s="25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60" t="s">
        <v>326</v>
      </c>
      <c r="AT376" s="260" t="s">
        <v>193</v>
      </c>
      <c r="AU376" s="260" t="s">
        <v>84</v>
      </c>
      <c r="AY376" s="14" t="s">
        <v>190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4" t="s">
        <v>82</v>
      </c>
      <c r="BK376" s="150">
        <f>ROUND(I376*H376,2)</f>
        <v>0</v>
      </c>
      <c r="BL376" s="14" t="s">
        <v>326</v>
      </c>
      <c r="BM376" s="260" t="s">
        <v>911</v>
      </c>
    </row>
    <row r="377" s="2" customFormat="1" ht="24.15" customHeight="1">
      <c r="A377" s="37"/>
      <c r="B377" s="38"/>
      <c r="C377" s="248" t="s">
        <v>912</v>
      </c>
      <c r="D377" s="248" t="s">
        <v>193</v>
      </c>
      <c r="E377" s="249" t="s">
        <v>1782</v>
      </c>
      <c r="F377" s="250" t="s">
        <v>1783</v>
      </c>
      <c r="G377" s="251" t="s">
        <v>196</v>
      </c>
      <c r="H377" s="252">
        <v>1</v>
      </c>
      <c r="I377" s="253"/>
      <c r="J377" s="254">
        <f>ROUND(I377*H377,2)</f>
        <v>0</v>
      </c>
      <c r="K377" s="255"/>
      <c r="L377" s="40"/>
      <c r="M377" s="256" t="s">
        <v>1</v>
      </c>
      <c r="N377" s="257" t="s">
        <v>40</v>
      </c>
      <c r="O377" s="90"/>
      <c r="P377" s="258">
        <f>O377*H377</f>
        <v>0</v>
      </c>
      <c r="Q377" s="258">
        <v>0</v>
      </c>
      <c r="R377" s="258">
        <f>Q377*H377</f>
        <v>0</v>
      </c>
      <c r="S377" s="258">
        <v>0</v>
      </c>
      <c r="T377" s="25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60" t="s">
        <v>326</v>
      </c>
      <c r="AT377" s="260" t="s">
        <v>193</v>
      </c>
      <c r="AU377" s="260" t="s">
        <v>84</v>
      </c>
      <c r="AY377" s="14" t="s">
        <v>190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4" t="s">
        <v>82</v>
      </c>
      <c r="BK377" s="150">
        <f>ROUND(I377*H377,2)</f>
        <v>0</v>
      </c>
      <c r="BL377" s="14" t="s">
        <v>326</v>
      </c>
      <c r="BM377" s="260" t="s">
        <v>915</v>
      </c>
    </row>
    <row r="378" s="2" customFormat="1" ht="24.15" customHeight="1">
      <c r="A378" s="37"/>
      <c r="B378" s="38"/>
      <c r="C378" s="248" t="s">
        <v>568</v>
      </c>
      <c r="D378" s="248" t="s">
        <v>193</v>
      </c>
      <c r="E378" s="249" t="s">
        <v>1785</v>
      </c>
      <c r="F378" s="250" t="s">
        <v>1786</v>
      </c>
      <c r="G378" s="251" t="s">
        <v>1223</v>
      </c>
      <c r="H378" s="252">
        <v>1</v>
      </c>
      <c r="I378" s="253"/>
      <c r="J378" s="254">
        <f>ROUND(I378*H378,2)</f>
        <v>0</v>
      </c>
      <c r="K378" s="255"/>
      <c r="L378" s="40"/>
      <c r="M378" s="256" t="s">
        <v>1</v>
      </c>
      <c r="N378" s="257" t="s">
        <v>40</v>
      </c>
      <c r="O378" s="90"/>
      <c r="P378" s="258">
        <f>O378*H378</f>
        <v>0</v>
      </c>
      <c r="Q378" s="258">
        <v>0</v>
      </c>
      <c r="R378" s="258">
        <f>Q378*H378</f>
        <v>0</v>
      </c>
      <c r="S378" s="258">
        <v>0</v>
      </c>
      <c r="T378" s="25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60" t="s">
        <v>326</v>
      </c>
      <c r="AT378" s="260" t="s">
        <v>193</v>
      </c>
      <c r="AU378" s="260" t="s">
        <v>84</v>
      </c>
      <c r="AY378" s="14" t="s">
        <v>190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4" t="s">
        <v>82</v>
      </c>
      <c r="BK378" s="150">
        <f>ROUND(I378*H378,2)</f>
        <v>0</v>
      </c>
      <c r="BL378" s="14" t="s">
        <v>326</v>
      </c>
      <c r="BM378" s="260" t="s">
        <v>918</v>
      </c>
    </row>
    <row r="379" s="2" customFormat="1" ht="24.15" customHeight="1">
      <c r="A379" s="37"/>
      <c r="B379" s="38"/>
      <c r="C379" s="248" t="s">
        <v>919</v>
      </c>
      <c r="D379" s="248" t="s">
        <v>193</v>
      </c>
      <c r="E379" s="249" t="s">
        <v>1789</v>
      </c>
      <c r="F379" s="250" t="s">
        <v>1790</v>
      </c>
      <c r="G379" s="251" t="s">
        <v>1223</v>
      </c>
      <c r="H379" s="252">
        <v>1</v>
      </c>
      <c r="I379" s="253"/>
      <c r="J379" s="254">
        <f>ROUND(I379*H379,2)</f>
        <v>0</v>
      </c>
      <c r="K379" s="255"/>
      <c r="L379" s="40"/>
      <c r="M379" s="256" t="s">
        <v>1</v>
      </c>
      <c r="N379" s="257" t="s">
        <v>40</v>
      </c>
      <c r="O379" s="90"/>
      <c r="P379" s="258">
        <f>O379*H379</f>
        <v>0</v>
      </c>
      <c r="Q379" s="258">
        <v>0</v>
      </c>
      <c r="R379" s="258">
        <f>Q379*H379</f>
        <v>0</v>
      </c>
      <c r="S379" s="258">
        <v>0</v>
      </c>
      <c r="T379" s="25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60" t="s">
        <v>326</v>
      </c>
      <c r="AT379" s="260" t="s">
        <v>193</v>
      </c>
      <c r="AU379" s="260" t="s">
        <v>84</v>
      </c>
      <c r="AY379" s="14" t="s">
        <v>190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4" t="s">
        <v>82</v>
      </c>
      <c r="BK379" s="150">
        <f>ROUND(I379*H379,2)</f>
        <v>0</v>
      </c>
      <c r="BL379" s="14" t="s">
        <v>326</v>
      </c>
      <c r="BM379" s="260" t="s">
        <v>922</v>
      </c>
    </row>
    <row r="380" s="2" customFormat="1" ht="24.15" customHeight="1">
      <c r="A380" s="37"/>
      <c r="B380" s="38"/>
      <c r="C380" s="248" t="s">
        <v>572</v>
      </c>
      <c r="D380" s="248" t="s">
        <v>193</v>
      </c>
      <c r="E380" s="249" t="s">
        <v>1792</v>
      </c>
      <c r="F380" s="250" t="s">
        <v>1793</v>
      </c>
      <c r="G380" s="251" t="s">
        <v>1223</v>
      </c>
      <c r="H380" s="252">
        <v>1</v>
      </c>
      <c r="I380" s="253"/>
      <c r="J380" s="254">
        <f>ROUND(I380*H380,2)</f>
        <v>0</v>
      </c>
      <c r="K380" s="255"/>
      <c r="L380" s="40"/>
      <c r="M380" s="256" t="s">
        <v>1</v>
      </c>
      <c r="N380" s="257" t="s">
        <v>40</v>
      </c>
      <c r="O380" s="90"/>
      <c r="P380" s="258">
        <f>O380*H380</f>
        <v>0</v>
      </c>
      <c r="Q380" s="258">
        <v>0</v>
      </c>
      <c r="R380" s="258">
        <f>Q380*H380</f>
        <v>0</v>
      </c>
      <c r="S380" s="258">
        <v>0</v>
      </c>
      <c r="T380" s="25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60" t="s">
        <v>326</v>
      </c>
      <c r="AT380" s="260" t="s">
        <v>193</v>
      </c>
      <c r="AU380" s="260" t="s">
        <v>84</v>
      </c>
      <c r="AY380" s="14" t="s">
        <v>190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4" t="s">
        <v>82</v>
      </c>
      <c r="BK380" s="150">
        <f>ROUND(I380*H380,2)</f>
        <v>0</v>
      </c>
      <c r="BL380" s="14" t="s">
        <v>326</v>
      </c>
      <c r="BM380" s="260" t="s">
        <v>925</v>
      </c>
    </row>
    <row r="381" s="12" customFormat="1" ht="25.92" customHeight="1">
      <c r="A381" s="12"/>
      <c r="B381" s="232"/>
      <c r="C381" s="233"/>
      <c r="D381" s="234" t="s">
        <v>74</v>
      </c>
      <c r="E381" s="235" t="s">
        <v>1232</v>
      </c>
      <c r="F381" s="235" t="s">
        <v>1233</v>
      </c>
      <c r="G381" s="233"/>
      <c r="H381" s="233"/>
      <c r="I381" s="236"/>
      <c r="J381" s="237">
        <f>BK381</f>
        <v>0</v>
      </c>
      <c r="K381" s="233"/>
      <c r="L381" s="238"/>
      <c r="M381" s="239"/>
      <c r="N381" s="240"/>
      <c r="O381" s="240"/>
      <c r="P381" s="241">
        <f>SUM(P382:P389)</f>
        <v>0</v>
      </c>
      <c r="Q381" s="240"/>
      <c r="R381" s="241">
        <f>SUM(R382:R389)</f>
        <v>0</v>
      </c>
      <c r="S381" s="240"/>
      <c r="T381" s="242">
        <f>SUM(T382:T389)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43" t="s">
        <v>197</v>
      </c>
      <c r="AT381" s="244" t="s">
        <v>74</v>
      </c>
      <c r="AU381" s="244" t="s">
        <v>75</v>
      </c>
      <c r="AY381" s="243" t="s">
        <v>190</v>
      </c>
      <c r="BK381" s="245">
        <f>SUM(BK382:BK389)</f>
        <v>0</v>
      </c>
    </row>
    <row r="382" s="2" customFormat="1" ht="16.5" customHeight="1">
      <c r="A382" s="37"/>
      <c r="B382" s="38"/>
      <c r="C382" s="248" t="s">
        <v>926</v>
      </c>
      <c r="D382" s="248" t="s">
        <v>193</v>
      </c>
      <c r="E382" s="249" t="s">
        <v>1234</v>
      </c>
      <c r="F382" s="250" t="s">
        <v>1235</v>
      </c>
      <c r="G382" s="251" t="s">
        <v>468</v>
      </c>
      <c r="H382" s="252">
        <v>8</v>
      </c>
      <c r="I382" s="253"/>
      <c r="J382" s="254">
        <f>ROUND(I382*H382,2)</f>
        <v>0</v>
      </c>
      <c r="K382" s="255"/>
      <c r="L382" s="40"/>
      <c r="M382" s="256" t="s">
        <v>1</v>
      </c>
      <c r="N382" s="257" t="s">
        <v>40</v>
      </c>
      <c r="O382" s="90"/>
      <c r="P382" s="258">
        <f>O382*H382</f>
        <v>0</v>
      </c>
      <c r="Q382" s="258">
        <v>0</v>
      </c>
      <c r="R382" s="258">
        <f>Q382*H382</f>
        <v>0</v>
      </c>
      <c r="S382" s="258">
        <v>0</v>
      </c>
      <c r="T382" s="25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60" t="s">
        <v>1236</v>
      </c>
      <c r="AT382" s="260" t="s">
        <v>193</v>
      </c>
      <c r="AU382" s="260" t="s">
        <v>82</v>
      </c>
      <c r="AY382" s="14" t="s">
        <v>190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4" t="s">
        <v>82</v>
      </c>
      <c r="BK382" s="150">
        <f>ROUND(I382*H382,2)</f>
        <v>0</v>
      </c>
      <c r="BL382" s="14" t="s">
        <v>1236</v>
      </c>
      <c r="BM382" s="260" t="s">
        <v>929</v>
      </c>
    </row>
    <row r="383" s="2" customFormat="1" ht="16.5" customHeight="1">
      <c r="A383" s="37"/>
      <c r="B383" s="38"/>
      <c r="C383" s="248" t="s">
        <v>575</v>
      </c>
      <c r="D383" s="248" t="s">
        <v>193</v>
      </c>
      <c r="E383" s="249" t="s">
        <v>1239</v>
      </c>
      <c r="F383" s="250" t="s">
        <v>1240</v>
      </c>
      <c r="G383" s="251" t="s">
        <v>468</v>
      </c>
      <c r="H383" s="252">
        <v>16</v>
      </c>
      <c r="I383" s="253"/>
      <c r="J383" s="254">
        <f>ROUND(I383*H383,2)</f>
        <v>0</v>
      </c>
      <c r="K383" s="255"/>
      <c r="L383" s="40"/>
      <c r="M383" s="256" t="s">
        <v>1</v>
      </c>
      <c r="N383" s="257" t="s">
        <v>40</v>
      </c>
      <c r="O383" s="90"/>
      <c r="P383" s="258">
        <f>O383*H383</f>
        <v>0</v>
      </c>
      <c r="Q383" s="258">
        <v>0</v>
      </c>
      <c r="R383" s="258">
        <f>Q383*H383</f>
        <v>0</v>
      </c>
      <c r="S383" s="258">
        <v>0</v>
      </c>
      <c r="T383" s="25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60" t="s">
        <v>1236</v>
      </c>
      <c r="AT383" s="260" t="s">
        <v>193</v>
      </c>
      <c r="AU383" s="260" t="s">
        <v>82</v>
      </c>
      <c r="AY383" s="14" t="s">
        <v>190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4" t="s">
        <v>82</v>
      </c>
      <c r="BK383" s="150">
        <f>ROUND(I383*H383,2)</f>
        <v>0</v>
      </c>
      <c r="BL383" s="14" t="s">
        <v>1236</v>
      </c>
      <c r="BM383" s="260" t="s">
        <v>932</v>
      </c>
    </row>
    <row r="384" s="2" customFormat="1" ht="16.5" customHeight="1">
      <c r="A384" s="37"/>
      <c r="B384" s="38"/>
      <c r="C384" s="248" t="s">
        <v>933</v>
      </c>
      <c r="D384" s="248" t="s">
        <v>193</v>
      </c>
      <c r="E384" s="249" t="s">
        <v>1242</v>
      </c>
      <c r="F384" s="250" t="s">
        <v>1243</v>
      </c>
      <c r="G384" s="251" t="s">
        <v>468</v>
      </c>
      <c r="H384" s="252">
        <v>2</v>
      </c>
      <c r="I384" s="253"/>
      <c r="J384" s="254">
        <f>ROUND(I384*H384,2)</f>
        <v>0</v>
      </c>
      <c r="K384" s="255"/>
      <c r="L384" s="40"/>
      <c r="M384" s="256" t="s">
        <v>1</v>
      </c>
      <c r="N384" s="257" t="s">
        <v>40</v>
      </c>
      <c r="O384" s="90"/>
      <c r="P384" s="258">
        <f>O384*H384</f>
        <v>0</v>
      </c>
      <c r="Q384" s="258">
        <v>0</v>
      </c>
      <c r="R384" s="258">
        <f>Q384*H384</f>
        <v>0</v>
      </c>
      <c r="S384" s="258">
        <v>0</v>
      </c>
      <c r="T384" s="25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60" t="s">
        <v>1236</v>
      </c>
      <c r="AT384" s="260" t="s">
        <v>193</v>
      </c>
      <c r="AU384" s="260" t="s">
        <v>82</v>
      </c>
      <c r="AY384" s="14" t="s">
        <v>190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4" t="s">
        <v>82</v>
      </c>
      <c r="BK384" s="150">
        <f>ROUND(I384*H384,2)</f>
        <v>0</v>
      </c>
      <c r="BL384" s="14" t="s">
        <v>1236</v>
      </c>
      <c r="BM384" s="260" t="s">
        <v>936</v>
      </c>
    </row>
    <row r="385" s="2" customFormat="1" ht="16.5" customHeight="1">
      <c r="A385" s="37"/>
      <c r="B385" s="38"/>
      <c r="C385" s="248" t="s">
        <v>579</v>
      </c>
      <c r="D385" s="248" t="s">
        <v>193</v>
      </c>
      <c r="E385" s="249" t="s">
        <v>1246</v>
      </c>
      <c r="F385" s="250" t="s">
        <v>1247</v>
      </c>
      <c r="G385" s="251" t="s">
        <v>468</v>
      </c>
      <c r="H385" s="252">
        <v>4</v>
      </c>
      <c r="I385" s="253"/>
      <c r="J385" s="254">
        <f>ROUND(I385*H385,2)</f>
        <v>0</v>
      </c>
      <c r="K385" s="255"/>
      <c r="L385" s="40"/>
      <c r="M385" s="256" t="s">
        <v>1</v>
      </c>
      <c r="N385" s="257" t="s">
        <v>40</v>
      </c>
      <c r="O385" s="90"/>
      <c r="P385" s="258">
        <f>O385*H385</f>
        <v>0</v>
      </c>
      <c r="Q385" s="258">
        <v>0</v>
      </c>
      <c r="R385" s="258">
        <f>Q385*H385</f>
        <v>0</v>
      </c>
      <c r="S385" s="258">
        <v>0</v>
      </c>
      <c r="T385" s="25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60" t="s">
        <v>1236</v>
      </c>
      <c r="AT385" s="260" t="s">
        <v>193</v>
      </c>
      <c r="AU385" s="260" t="s">
        <v>82</v>
      </c>
      <c r="AY385" s="14" t="s">
        <v>190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4" t="s">
        <v>82</v>
      </c>
      <c r="BK385" s="150">
        <f>ROUND(I385*H385,2)</f>
        <v>0</v>
      </c>
      <c r="BL385" s="14" t="s">
        <v>1236</v>
      </c>
      <c r="BM385" s="260" t="s">
        <v>939</v>
      </c>
    </row>
    <row r="386" s="2" customFormat="1" ht="16.5" customHeight="1">
      <c r="A386" s="37"/>
      <c r="B386" s="38"/>
      <c r="C386" s="248" t="s">
        <v>940</v>
      </c>
      <c r="D386" s="248" t="s">
        <v>193</v>
      </c>
      <c r="E386" s="249" t="s">
        <v>1249</v>
      </c>
      <c r="F386" s="250" t="s">
        <v>1250</v>
      </c>
      <c r="G386" s="251" t="s">
        <v>468</v>
      </c>
      <c r="H386" s="252">
        <v>32</v>
      </c>
      <c r="I386" s="253"/>
      <c r="J386" s="254">
        <f>ROUND(I386*H386,2)</f>
        <v>0</v>
      </c>
      <c r="K386" s="255"/>
      <c r="L386" s="40"/>
      <c r="M386" s="256" t="s">
        <v>1</v>
      </c>
      <c r="N386" s="257" t="s">
        <v>40</v>
      </c>
      <c r="O386" s="90"/>
      <c r="P386" s="258">
        <f>O386*H386</f>
        <v>0</v>
      </c>
      <c r="Q386" s="258">
        <v>0</v>
      </c>
      <c r="R386" s="258">
        <f>Q386*H386</f>
        <v>0</v>
      </c>
      <c r="S386" s="258">
        <v>0</v>
      </c>
      <c r="T386" s="25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60" t="s">
        <v>1236</v>
      </c>
      <c r="AT386" s="260" t="s">
        <v>193</v>
      </c>
      <c r="AU386" s="260" t="s">
        <v>82</v>
      </c>
      <c r="AY386" s="14" t="s">
        <v>190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4" t="s">
        <v>82</v>
      </c>
      <c r="BK386" s="150">
        <f>ROUND(I386*H386,2)</f>
        <v>0</v>
      </c>
      <c r="BL386" s="14" t="s">
        <v>1236</v>
      </c>
      <c r="BM386" s="260" t="s">
        <v>943</v>
      </c>
    </row>
    <row r="387" s="2" customFormat="1" ht="24.15" customHeight="1">
      <c r="A387" s="37"/>
      <c r="B387" s="38"/>
      <c r="C387" s="261" t="s">
        <v>582</v>
      </c>
      <c r="D387" s="261" t="s">
        <v>218</v>
      </c>
      <c r="E387" s="262" t="s">
        <v>1253</v>
      </c>
      <c r="F387" s="263" t="s">
        <v>1804</v>
      </c>
      <c r="G387" s="264" t="s">
        <v>360</v>
      </c>
      <c r="H387" s="265">
        <v>1</v>
      </c>
      <c r="I387" s="266"/>
      <c r="J387" s="267">
        <f>ROUND(I387*H387,2)</f>
        <v>0</v>
      </c>
      <c r="K387" s="268"/>
      <c r="L387" s="269"/>
      <c r="M387" s="270" t="s">
        <v>1</v>
      </c>
      <c r="N387" s="271" t="s">
        <v>40</v>
      </c>
      <c r="O387" s="90"/>
      <c r="P387" s="258">
        <f>O387*H387</f>
        <v>0</v>
      </c>
      <c r="Q387" s="258">
        <v>0</v>
      </c>
      <c r="R387" s="258">
        <f>Q387*H387</f>
        <v>0</v>
      </c>
      <c r="S387" s="258">
        <v>0</v>
      </c>
      <c r="T387" s="25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60" t="s">
        <v>1236</v>
      </c>
      <c r="AT387" s="260" t="s">
        <v>218</v>
      </c>
      <c r="AU387" s="260" t="s">
        <v>82</v>
      </c>
      <c r="AY387" s="14" t="s">
        <v>190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4" t="s">
        <v>82</v>
      </c>
      <c r="BK387" s="150">
        <f>ROUND(I387*H387,2)</f>
        <v>0</v>
      </c>
      <c r="BL387" s="14" t="s">
        <v>1236</v>
      </c>
      <c r="BM387" s="260" t="s">
        <v>946</v>
      </c>
    </row>
    <row r="388" s="2" customFormat="1" ht="16.5" customHeight="1">
      <c r="A388" s="37"/>
      <c r="B388" s="38"/>
      <c r="C388" s="248" t="s">
        <v>947</v>
      </c>
      <c r="D388" s="248" t="s">
        <v>193</v>
      </c>
      <c r="E388" s="249" t="s">
        <v>1256</v>
      </c>
      <c r="F388" s="250" t="s">
        <v>1257</v>
      </c>
      <c r="G388" s="251" t="s">
        <v>468</v>
      </c>
      <c r="H388" s="252">
        <v>16</v>
      </c>
      <c r="I388" s="253"/>
      <c r="J388" s="254">
        <f>ROUND(I388*H388,2)</f>
        <v>0</v>
      </c>
      <c r="K388" s="255"/>
      <c r="L388" s="40"/>
      <c r="M388" s="256" t="s">
        <v>1</v>
      </c>
      <c r="N388" s="257" t="s">
        <v>40</v>
      </c>
      <c r="O388" s="90"/>
      <c r="P388" s="258">
        <f>O388*H388</f>
        <v>0</v>
      </c>
      <c r="Q388" s="258">
        <v>0</v>
      </c>
      <c r="R388" s="258">
        <f>Q388*H388</f>
        <v>0</v>
      </c>
      <c r="S388" s="258">
        <v>0</v>
      </c>
      <c r="T388" s="25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60" t="s">
        <v>1236</v>
      </c>
      <c r="AT388" s="260" t="s">
        <v>193</v>
      </c>
      <c r="AU388" s="260" t="s">
        <v>82</v>
      </c>
      <c r="AY388" s="14" t="s">
        <v>190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4" t="s">
        <v>82</v>
      </c>
      <c r="BK388" s="150">
        <f>ROUND(I388*H388,2)</f>
        <v>0</v>
      </c>
      <c r="BL388" s="14" t="s">
        <v>1236</v>
      </c>
      <c r="BM388" s="260" t="s">
        <v>950</v>
      </c>
    </row>
    <row r="389" s="2" customFormat="1" ht="16.5" customHeight="1">
      <c r="A389" s="37"/>
      <c r="B389" s="38"/>
      <c r="C389" s="261" t="s">
        <v>586</v>
      </c>
      <c r="D389" s="261" t="s">
        <v>218</v>
      </c>
      <c r="E389" s="262" t="s">
        <v>1260</v>
      </c>
      <c r="F389" s="263" t="s">
        <v>1261</v>
      </c>
      <c r="G389" s="264" t="s">
        <v>360</v>
      </c>
      <c r="H389" s="265">
        <v>1</v>
      </c>
      <c r="I389" s="266"/>
      <c r="J389" s="267">
        <f>ROUND(I389*H389,2)</f>
        <v>0</v>
      </c>
      <c r="K389" s="268"/>
      <c r="L389" s="269"/>
      <c r="M389" s="270" t="s">
        <v>1</v>
      </c>
      <c r="N389" s="271" t="s">
        <v>40</v>
      </c>
      <c r="O389" s="90"/>
      <c r="P389" s="258">
        <f>O389*H389</f>
        <v>0</v>
      </c>
      <c r="Q389" s="258">
        <v>0</v>
      </c>
      <c r="R389" s="258">
        <f>Q389*H389</f>
        <v>0</v>
      </c>
      <c r="S389" s="258">
        <v>0</v>
      </c>
      <c r="T389" s="25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60" t="s">
        <v>1236</v>
      </c>
      <c r="AT389" s="260" t="s">
        <v>218</v>
      </c>
      <c r="AU389" s="260" t="s">
        <v>82</v>
      </c>
      <c r="AY389" s="14" t="s">
        <v>190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4" t="s">
        <v>82</v>
      </c>
      <c r="BK389" s="150">
        <f>ROUND(I389*H389,2)</f>
        <v>0</v>
      </c>
      <c r="BL389" s="14" t="s">
        <v>1236</v>
      </c>
      <c r="BM389" s="260" t="s">
        <v>951</v>
      </c>
    </row>
    <row r="390" s="12" customFormat="1" ht="25.92" customHeight="1">
      <c r="A390" s="12"/>
      <c r="B390" s="232"/>
      <c r="C390" s="233"/>
      <c r="D390" s="234" t="s">
        <v>74</v>
      </c>
      <c r="E390" s="235" t="s">
        <v>1263</v>
      </c>
      <c r="F390" s="235" t="s">
        <v>1264</v>
      </c>
      <c r="G390" s="233"/>
      <c r="H390" s="233"/>
      <c r="I390" s="236"/>
      <c r="J390" s="237">
        <f>BK390</f>
        <v>0</v>
      </c>
      <c r="K390" s="233"/>
      <c r="L390" s="238"/>
      <c r="M390" s="239"/>
      <c r="N390" s="240"/>
      <c r="O390" s="240"/>
      <c r="P390" s="241">
        <f>SUM(P391:P393)</f>
        <v>0</v>
      </c>
      <c r="Q390" s="240"/>
      <c r="R390" s="241">
        <f>SUM(R391:R393)</f>
        <v>0</v>
      </c>
      <c r="S390" s="240"/>
      <c r="T390" s="242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3" t="s">
        <v>210</v>
      </c>
      <c r="AT390" s="244" t="s">
        <v>74</v>
      </c>
      <c r="AU390" s="244" t="s">
        <v>75</v>
      </c>
      <c r="AY390" s="243" t="s">
        <v>190</v>
      </c>
      <c r="BK390" s="245">
        <f>SUM(BK391:BK393)</f>
        <v>0</v>
      </c>
    </row>
    <row r="391" s="2" customFormat="1" ht="16.5" customHeight="1">
      <c r="A391" s="37"/>
      <c r="B391" s="38"/>
      <c r="C391" s="248" t="s">
        <v>952</v>
      </c>
      <c r="D391" s="248" t="s">
        <v>193</v>
      </c>
      <c r="E391" s="249" t="s">
        <v>1265</v>
      </c>
      <c r="F391" s="250" t="s">
        <v>1266</v>
      </c>
      <c r="G391" s="251" t="s">
        <v>1267</v>
      </c>
      <c r="H391" s="252">
        <v>1</v>
      </c>
      <c r="I391" s="253"/>
      <c r="J391" s="254">
        <f>ROUND(I391*H391,2)</f>
        <v>0</v>
      </c>
      <c r="K391" s="255"/>
      <c r="L391" s="40"/>
      <c r="M391" s="256" t="s">
        <v>1</v>
      </c>
      <c r="N391" s="257" t="s">
        <v>40</v>
      </c>
      <c r="O391" s="90"/>
      <c r="P391" s="258">
        <f>O391*H391</f>
        <v>0</v>
      </c>
      <c r="Q391" s="258">
        <v>0</v>
      </c>
      <c r="R391" s="258">
        <f>Q391*H391</f>
        <v>0</v>
      </c>
      <c r="S391" s="258">
        <v>0</v>
      </c>
      <c r="T391" s="25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60" t="s">
        <v>197</v>
      </c>
      <c r="AT391" s="260" t="s">
        <v>193</v>
      </c>
      <c r="AU391" s="260" t="s">
        <v>82</v>
      </c>
      <c r="AY391" s="14" t="s">
        <v>190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4" t="s">
        <v>82</v>
      </c>
      <c r="BK391" s="150">
        <f>ROUND(I391*H391,2)</f>
        <v>0</v>
      </c>
      <c r="BL391" s="14" t="s">
        <v>197</v>
      </c>
      <c r="BM391" s="260" t="s">
        <v>1950</v>
      </c>
    </row>
    <row r="392" s="2" customFormat="1" ht="24.15" customHeight="1">
      <c r="A392" s="37"/>
      <c r="B392" s="38"/>
      <c r="C392" s="248" t="s">
        <v>589</v>
      </c>
      <c r="D392" s="248" t="s">
        <v>193</v>
      </c>
      <c r="E392" s="249" t="s">
        <v>1270</v>
      </c>
      <c r="F392" s="250" t="s">
        <v>1271</v>
      </c>
      <c r="G392" s="251" t="s">
        <v>360</v>
      </c>
      <c r="H392" s="252">
        <v>1</v>
      </c>
      <c r="I392" s="253"/>
      <c r="J392" s="254">
        <f>ROUND(I392*H392,2)</f>
        <v>0</v>
      </c>
      <c r="K392" s="255"/>
      <c r="L392" s="40"/>
      <c r="M392" s="256" t="s">
        <v>1</v>
      </c>
      <c r="N392" s="257" t="s">
        <v>40</v>
      </c>
      <c r="O392" s="90"/>
      <c r="P392" s="258">
        <f>O392*H392</f>
        <v>0</v>
      </c>
      <c r="Q392" s="258">
        <v>0</v>
      </c>
      <c r="R392" s="258">
        <f>Q392*H392</f>
        <v>0</v>
      </c>
      <c r="S392" s="258">
        <v>0</v>
      </c>
      <c r="T392" s="25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60" t="s">
        <v>197</v>
      </c>
      <c r="AT392" s="260" t="s">
        <v>193</v>
      </c>
      <c r="AU392" s="260" t="s">
        <v>82</v>
      </c>
      <c r="AY392" s="14" t="s">
        <v>190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4" t="s">
        <v>82</v>
      </c>
      <c r="BK392" s="150">
        <f>ROUND(I392*H392,2)</f>
        <v>0</v>
      </c>
      <c r="BL392" s="14" t="s">
        <v>197</v>
      </c>
      <c r="BM392" s="260" t="s">
        <v>1951</v>
      </c>
    </row>
    <row r="393" s="2" customFormat="1" ht="16.5" customHeight="1">
      <c r="A393" s="37"/>
      <c r="B393" s="38"/>
      <c r="C393" s="248" t="s">
        <v>957</v>
      </c>
      <c r="D393" s="248" t="s">
        <v>193</v>
      </c>
      <c r="E393" s="249" t="s">
        <v>1273</v>
      </c>
      <c r="F393" s="250" t="s">
        <v>1274</v>
      </c>
      <c r="G393" s="251" t="s">
        <v>360</v>
      </c>
      <c r="H393" s="252">
        <v>2</v>
      </c>
      <c r="I393" s="253"/>
      <c r="J393" s="254">
        <f>ROUND(I393*H393,2)</f>
        <v>0</v>
      </c>
      <c r="K393" s="255"/>
      <c r="L393" s="40"/>
      <c r="M393" s="273" t="s">
        <v>1</v>
      </c>
      <c r="N393" s="274" t="s">
        <v>40</v>
      </c>
      <c r="O393" s="275"/>
      <c r="P393" s="276">
        <f>O393*H393</f>
        <v>0</v>
      </c>
      <c r="Q393" s="276">
        <v>0</v>
      </c>
      <c r="R393" s="276">
        <f>Q393*H393</f>
        <v>0</v>
      </c>
      <c r="S393" s="276">
        <v>0</v>
      </c>
      <c r="T393" s="27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60" t="s">
        <v>1275</v>
      </c>
      <c r="AT393" s="260" t="s">
        <v>193</v>
      </c>
      <c r="AU393" s="260" t="s">
        <v>82</v>
      </c>
      <c r="AY393" s="14" t="s">
        <v>190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4" t="s">
        <v>82</v>
      </c>
      <c r="BK393" s="150">
        <f>ROUND(I393*H393,2)</f>
        <v>0</v>
      </c>
      <c r="BL393" s="14" t="s">
        <v>1275</v>
      </c>
      <c r="BM393" s="260" t="s">
        <v>1952</v>
      </c>
    </row>
    <row r="394" s="2" customFormat="1" ht="6.96" customHeight="1">
      <c r="A394" s="37"/>
      <c r="B394" s="65"/>
      <c r="C394" s="66"/>
      <c r="D394" s="66"/>
      <c r="E394" s="66"/>
      <c r="F394" s="66"/>
      <c r="G394" s="66"/>
      <c r="H394" s="66"/>
      <c r="I394" s="66"/>
      <c r="J394" s="66"/>
      <c r="K394" s="66"/>
      <c r="L394" s="40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</sheetData>
  <sheetProtection sheet="1" autoFilter="0" formatColumns="0" formatRows="0" objects="1" scenarios="1" spinCount="100000" saltValue="6wjMFNAsTGPXu9vS0OcHnNYTF/d1Oo7u1PL0Epwhk2hZrZ2nlKBcsIwwCwV9qsOgsa8izdbBBSg0b9jIZpCc5A==" hashValue="vXpCHCk9IOlJNbuzJJeomqYQVqmh8gQbGHRdoF9kv9VCzMGGYLApgX5VQKh+GbBkrxAhPVBZ7fXyE91IM3uIUg==" algorithmName="SHA-512" password="CC35"/>
  <autoFilter ref="C154:K39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7:F127"/>
    <mergeCell ref="D128:F128"/>
    <mergeCell ref="D129:F129"/>
    <mergeCell ref="D130:F130"/>
    <mergeCell ref="D131:F131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1885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1953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J106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ROUND((SUM(BE106:BE113) + SUM(BE135:BE200)),  2)</f>
        <v>0</v>
      </c>
      <c r="G37" s="37"/>
      <c r="H37" s="37"/>
      <c r="I37" s="178">
        <v>0.20999999999999999</v>
      </c>
      <c r="J37" s="177">
        <f>ROUND(((SUM(BE106:BE113) + SUM(BE135:BE200))*I37),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ROUND((SUM(BF106:BF113) + SUM(BF135:BF200)),  2)</f>
        <v>0</v>
      </c>
      <c r="G38" s="37"/>
      <c r="H38" s="37"/>
      <c r="I38" s="178">
        <v>0.14999999999999999</v>
      </c>
      <c r="J38" s="177">
        <f>ROUND(((SUM(BF106:BF113) + SUM(BF135:BF200))*I38),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ROUND((SUM(BG106:BG113) + SUM(BG135:BG200)),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ROUND((SUM(BH106:BH113) + SUM(BH135:BH200)),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ROUND((SUM(BI106:BI113) + SUM(BI135:BI200)),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1885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03C - MaR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147</v>
      </c>
      <c r="E99" s="204"/>
      <c r="F99" s="204"/>
      <c r="G99" s="204"/>
      <c r="H99" s="204"/>
      <c r="I99" s="204"/>
      <c r="J99" s="205">
        <f>J136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157</v>
      </c>
      <c r="E100" s="209"/>
      <c r="F100" s="209"/>
      <c r="G100" s="209"/>
      <c r="H100" s="209"/>
      <c r="I100" s="209"/>
      <c r="J100" s="210">
        <f>J137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165</v>
      </c>
      <c r="E101" s="204"/>
      <c r="F101" s="204"/>
      <c r="G101" s="204"/>
      <c r="H101" s="204"/>
      <c r="I101" s="204"/>
      <c r="J101" s="205">
        <f>J183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1"/>
      <c r="C102" s="202"/>
      <c r="D102" s="203" t="s">
        <v>1301</v>
      </c>
      <c r="E102" s="204"/>
      <c r="F102" s="204"/>
      <c r="G102" s="204"/>
      <c r="H102" s="204"/>
      <c r="I102" s="204"/>
      <c r="J102" s="205">
        <f>J198</f>
        <v>0</v>
      </c>
      <c r="K102" s="202"/>
      <c r="L102" s="20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7"/>
      <c r="C103" s="132"/>
      <c r="D103" s="208" t="s">
        <v>1302</v>
      </c>
      <c r="E103" s="209"/>
      <c r="F103" s="209"/>
      <c r="G103" s="209"/>
      <c r="H103" s="209"/>
      <c r="I103" s="209"/>
      <c r="J103" s="210">
        <f>J199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200" t="s">
        <v>167</v>
      </c>
      <c r="D106" s="39"/>
      <c r="E106" s="39"/>
      <c r="F106" s="39"/>
      <c r="G106" s="39"/>
      <c r="H106" s="39"/>
      <c r="I106" s="39"/>
      <c r="J106" s="212">
        <f>ROUND(J107 + J108 + J109 + J110 + J111 + J112,2)</f>
        <v>0</v>
      </c>
      <c r="K106" s="39"/>
      <c r="L106" s="62"/>
      <c r="N106" s="213" t="s">
        <v>39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151" t="s">
        <v>168</v>
      </c>
      <c r="E107" s="146"/>
      <c r="F107" s="146"/>
      <c r="G107" s="39"/>
      <c r="H107" s="39"/>
      <c r="I107" s="39"/>
      <c r="J107" s="147">
        <v>0</v>
      </c>
      <c r="K107" s="39"/>
      <c r="L107" s="214"/>
      <c r="M107" s="215"/>
      <c r="N107" s="216" t="s">
        <v>40</v>
      </c>
      <c r="O107" s="215"/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118</v>
      </c>
      <c r="AZ107" s="215"/>
      <c r="BA107" s="215"/>
      <c r="BB107" s="215"/>
      <c r="BC107" s="215"/>
      <c r="BD107" s="21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82</v>
      </c>
      <c r="BK107" s="215"/>
      <c r="BL107" s="215"/>
      <c r="BM107" s="215"/>
    </row>
    <row r="108" s="2" customFormat="1" ht="18" customHeight="1">
      <c r="A108" s="37"/>
      <c r="B108" s="38"/>
      <c r="C108" s="39"/>
      <c r="D108" s="151" t="s">
        <v>169</v>
      </c>
      <c r="E108" s="146"/>
      <c r="F108" s="146"/>
      <c r="G108" s="39"/>
      <c r="H108" s="39"/>
      <c r="I108" s="39"/>
      <c r="J108" s="147">
        <v>0</v>
      </c>
      <c r="K108" s="39"/>
      <c r="L108" s="214"/>
      <c r="M108" s="215"/>
      <c r="N108" s="216" t="s">
        <v>40</v>
      </c>
      <c r="O108" s="215"/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118</v>
      </c>
      <c r="AZ108" s="215"/>
      <c r="BA108" s="215"/>
      <c r="BB108" s="215"/>
      <c r="BC108" s="215"/>
      <c r="BD108" s="21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82</v>
      </c>
      <c r="BK108" s="215"/>
      <c r="BL108" s="215"/>
      <c r="BM108" s="215"/>
    </row>
    <row r="109" s="2" customFormat="1" ht="18" customHeight="1">
      <c r="A109" s="37"/>
      <c r="B109" s="38"/>
      <c r="C109" s="39"/>
      <c r="D109" s="151" t="s">
        <v>170</v>
      </c>
      <c r="E109" s="146"/>
      <c r="F109" s="146"/>
      <c r="G109" s="39"/>
      <c r="H109" s="39"/>
      <c r="I109" s="39"/>
      <c r="J109" s="147">
        <v>0</v>
      </c>
      <c r="K109" s="39"/>
      <c r="L109" s="214"/>
      <c r="M109" s="215"/>
      <c r="N109" s="216" t="s">
        <v>40</v>
      </c>
      <c r="O109" s="215"/>
      <c r="P109" s="215"/>
      <c r="Q109" s="215"/>
      <c r="R109" s="215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8" t="s">
        <v>118</v>
      </c>
      <c r="AZ109" s="215"/>
      <c r="BA109" s="215"/>
      <c r="BB109" s="215"/>
      <c r="BC109" s="215"/>
      <c r="BD109" s="21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82</v>
      </c>
      <c r="BK109" s="215"/>
      <c r="BL109" s="215"/>
      <c r="BM109" s="215"/>
    </row>
    <row r="110" s="2" customFormat="1" ht="18" customHeight="1">
      <c r="A110" s="37"/>
      <c r="B110" s="38"/>
      <c r="C110" s="39"/>
      <c r="D110" s="151" t="s">
        <v>171</v>
      </c>
      <c r="E110" s="146"/>
      <c r="F110" s="146"/>
      <c r="G110" s="39"/>
      <c r="H110" s="39"/>
      <c r="I110" s="39"/>
      <c r="J110" s="147">
        <v>0</v>
      </c>
      <c r="K110" s="39"/>
      <c r="L110" s="214"/>
      <c r="M110" s="215"/>
      <c r="N110" s="216" t="s">
        <v>40</v>
      </c>
      <c r="O110" s="215"/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118</v>
      </c>
      <c r="AZ110" s="215"/>
      <c r="BA110" s="215"/>
      <c r="BB110" s="215"/>
      <c r="BC110" s="215"/>
      <c r="BD110" s="21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82</v>
      </c>
      <c r="BK110" s="215"/>
      <c r="BL110" s="215"/>
      <c r="BM110" s="215"/>
    </row>
    <row r="111" s="2" customFormat="1" ht="18" customHeight="1">
      <c r="A111" s="37"/>
      <c r="B111" s="38"/>
      <c r="C111" s="39"/>
      <c r="D111" s="151" t="s">
        <v>172</v>
      </c>
      <c r="E111" s="146"/>
      <c r="F111" s="146"/>
      <c r="G111" s="39"/>
      <c r="H111" s="39"/>
      <c r="I111" s="39"/>
      <c r="J111" s="147">
        <v>0</v>
      </c>
      <c r="K111" s="39"/>
      <c r="L111" s="214"/>
      <c r="M111" s="215"/>
      <c r="N111" s="216" t="s">
        <v>40</v>
      </c>
      <c r="O111" s="215"/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118</v>
      </c>
      <c r="AZ111" s="215"/>
      <c r="BA111" s="215"/>
      <c r="BB111" s="215"/>
      <c r="BC111" s="215"/>
      <c r="BD111" s="215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82</v>
      </c>
      <c r="BK111" s="215"/>
      <c r="BL111" s="215"/>
      <c r="BM111" s="215"/>
    </row>
    <row r="112" s="2" customFormat="1" ht="18" customHeight="1">
      <c r="A112" s="37"/>
      <c r="B112" s="38"/>
      <c r="C112" s="39"/>
      <c r="D112" s="146" t="s">
        <v>173</v>
      </c>
      <c r="E112" s="39"/>
      <c r="F112" s="39"/>
      <c r="G112" s="39"/>
      <c r="H112" s="39"/>
      <c r="I112" s="39"/>
      <c r="J112" s="147">
        <f>ROUND(J32*T112,2)</f>
        <v>0</v>
      </c>
      <c r="K112" s="39"/>
      <c r="L112" s="214"/>
      <c r="M112" s="215"/>
      <c r="N112" s="216" t="s">
        <v>40</v>
      </c>
      <c r="O112" s="215"/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174</v>
      </c>
      <c r="AZ112" s="215"/>
      <c r="BA112" s="215"/>
      <c r="BB112" s="215"/>
      <c r="BC112" s="215"/>
      <c r="BD112" s="215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82</v>
      </c>
      <c r="BK112" s="215"/>
      <c r="BL112" s="215"/>
      <c r="BM112" s="215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55" t="s">
        <v>129</v>
      </c>
      <c r="D114" s="156"/>
      <c r="E114" s="156"/>
      <c r="F114" s="156"/>
      <c r="G114" s="156"/>
      <c r="H114" s="156"/>
      <c r="I114" s="156"/>
      <c r="J114" s="157">
        <f>ROUND(J98+J106,2)</f>
        <v>0</v>
      </c>
      <c r="K114" s="15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175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97" t="str">
        <f>E7</f>
        <v>Rekonstrukce tepelných zdrojů Trnovany u Litoměřic</v>
      </c>
      <c r="F123" s="29"/>
      <c r="G123" s="29"/>
      <c r="H123" s="2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18"/>
      <c r="C124" s="29" t="s">
        <v>131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7"/>
      <c r="B125" s="38"/>
      <c r="C125" s="39"/>
      <c r="D125" s="39"/>
      <c r="E125" s="197" t="s">
        <v>1885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133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SO 03C - MaR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F14</f>
        <v xml:space="preserve"> </v>
      </c>
      <c r="G129" s="39"/>
      <c r="H129" s="39"/>
      <c r="I129" s="29" t="s">
        <v>22</v>
      </c>
      <c r="J129" s="78" t="str">
        <f>IF(J14="","",J14)</f>
        <v>3. 4. 2023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E17</f>
        <v xml:space="preserve"> </v>
      </c>
      <c r="G131" s="39"/>
      <c r="H131" s="39"/>
      <c r="I131" s="29" t="s">
        <v>29</v>
      </c>
      <c r="J131" s="33" t="str">
        <f>E23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IF(E20="","",E20)</f>
        <v>Vyplň údaj</v>
      </c>
      <c r="G132" s="39"/>
      <c r="H132" s="39"/>
      <c r="I132" s="29" t="s">
        <v>31</v>
      </c>
      <c r="J132" s="33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0"/>
      <c r="B134" s="221"/>
      <c r="C134" s="222" t="s">
        <v>176</v>
      </c>
      <c r="D134" s="223" t="s">
        <v>60</v>
      </c>
      <c r="E134" s="223" t="s">
        <v>56</v>
      </c>
      <c r="F134" s="223" t="s">
        <v>57</v>
      </c>
      <c r="G134" s="223" t="s">
        <v>177</v>
      </c>
      <c r="H134" s="223" t="s">
        <v>178</v>
      </c>
      <c r="I134" s="223" t="s">
        <v>179</v>
      </c>
      <c r="J134" s="224" t="s">
        <v>138</v>
      </c>
      <c r="K134" s="225" t="s">
        <v>180</v>
      </c>
      <c r="L134" s="226"/>
      <c r="M134" s="99" t="s">
        <v>1</v>
      </c>
      <c r="N134" s="100" t="s">
        <v>39</v>
      </c>
      <c r="O134" s="100" t="s">
        <v>181</v>
      </c>
      <c r="P134" s="100" t="s">
        <v>182</v>
      </c>
      <c r="Q134" s="100" t="s">
        <v>183</v>
      </c>
      <c r="R134" s="100" t="s">
        <v>184</v>
      </c>
      <c r="S134" s="100" t="s">
        <v>185</v>
      </c>
      <c r="T134" s="101" t="s">
        <v>186</v>
      </c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</row>
    <row r="135" s="2" customFormat="1" ht="22.8" customHeight="1">
      <c r="A135" s="37"/>
      <c r="B135" s="38"/>
      <c r="C135" s="106" t="s">
        <v>187</v>
      </c>
      <c r="D135" s="39"/>
      <c r="E135" s="39"/>
      <c r="F135" s="39"/>
      <c r="G135" s="39"/>
      <c r="H135" s="39"/>
      <c r="I135" s="39"/>
      <c r="J135" s="227">
        <f>BK135</f>
        <v>0</v>
      </c>
      <c r="K135" s="39"/>
      <c r="L135" s="40"/>
      <c r="M135" s="102"/>
      <c r="N135" s="228"/>
      <c r="O135" s="103"/>
      <c r="P135" s="229">
        <f>P136+P183+P198</f>
        <v>0</v>
      </c>
      <c r="Q135" s="103"/>
      <c r="R135" s="229">
        <f>R136+R183+R198</f>
        <v>0.079274999999999998</v>
      </c>
      <c r="S135" s="103"/>
      <c r="T135" s="230">
        <f>T136+T183+T198</f>
        <v>0.24000000000000002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140</v>
      </c>
      <c r="BK135" s="231">
        <f>BK136+BK183+BK198</f>
        <v>0</v>
      </c>
    </row>
    <row r="136" s="12" customFormat="1" ht="25.92" customHeight="1">
      <c r="A136" s="12"/>
      <c r="B136" s="232"/>
      <c r="C136" s="233"/>
      <c r="D136" s="234" t="s">
        <v>74</v>
      </c>
      <c r="E136" s="235" t="s">
        <v>261</v>
      </c>
      <c r="F136" s="235" t="s">
        <v>262</v>
      </c>
      <c r="G136" s="233"/>
      <c r="H136" s="233"/>
      <c r="I136" s="236"/>
      <c r="J136" s="237">
        <f>BK136</f>
        <v>0</v>
      </c>
      <c r="K136" s="233"/>
      <c r="L136" s="238"/>
      <c r="M136" s="239"/>
      <c r="N136" s="240"/>
      <c r="O136" s="240"/>
      <c r="P136" s="241">
        <f>P137</f>
        <v>0</v>
      </c>
      <c r="Q136" s="240"/>
      <c r="R136" s="241">
        <f>R137</f>
        <v>0.079274999999999998</v>
      </c>
      <c r="S136" s="240"/>
      <c r="T136" s="242">
        <f>T137</f>
        <v>0.24000000000000002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3" t="s">
        <v>84</v>
      </c>
      <c r="AT136" s="244" t="s">
        <v>74</v>
      </c>
      <c r="AU136" s="244" t="s">
        <v>75</v>
      </c>
      <c r="AY136" s="243" t="s">
        <v>190</v>
      </c>
      <c r="BK136" s="245">
        <f>BK137</f>
        <v>0</v>
      </c>
    </row>
    <row r="137" s="12" customFormat="1" ht="22.8" customHeight="1">
      <c r="A137" s="12"/>
      <c r="B137" s="232"/>
      <c r="C137" s="233"/>
      <c r="D137" s="234" t="s">
        <v>74</v>
      </c>
      <c r="E137" s="246" t="s">
        <v>975</v>
      </c>
      <c r="F137" s="246" t="s">
        <v>976</v>
      </c>
      <c r="G137" s="233"/>
      <c r="H137" s="233"/>
      <c r="I137" s="236"/>
      <c r="J137" s="247">
        <f>BK137</f>
        <v>0</v>
      </c>
      <c r="K137" s="233"/>
      <c r="L137" s="238"/>
      <c r="M137" s="239"/>
      <c r="N137" s="240"/>
      <c r="O137" s="240"/>
      <c r="P137" s="241">
        <f>SUM(P138:P182)</f>
        <v>0</v>
      </c>
      <c r="Q137" s="240"/>
      <c r="R137" s="241">
        <f>SUM(R138:R182)</f>
        <v>0.079274999999999998</v>
      </c>
      <c r="S137" s="240"/>
      <c r="T137" s="242">
        <f>SUM(T138:T182)</f>
        <v>0.24000000000000002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3" t="s">
        <v>84</v>
      </c>
      <c r="AT137" s="244" t="s">
        <v>74</v>
      </c>
      <c r="AU137" s="244" t="s">
        <v>82</v>
      </c>
      <c r="AY137" s="243" t="s">
        <v>190</v>
      </c>
      <c r="BK137" s="245">
        <f>SUM(BK138:BK182)</f>
        <v>0</v>
      </c>
    </row>
    <row r="138" s="2" customFormat="1" ht="21.75" customHeight="1">
      <c r="A138" s="37"/>
      <c r="B138" s="38"/>
      <c r="C138" s="248" t="s">
        <v>82</v>
      </c>
      <c r="D138" s="248" t="s">
        <v>193</v>
      </c>
      <c r="E138" s="249" t="s">
        <v>1348</v>
      </c>
      <c r="F138" s="250" t="s">
        <v>1349</v>
      </c>
      <c r="G138" s="251" t="s">
        <v>196</v>
      </c>
      <c r="H138" s="252">
        <v>60</v>
      </c>
      <c r="I138" s="253"/>
      <c r="J138" s="254">
        <f>ROUND(I138*H138,2)</f>
        <v>0</v>
      </c>
      <c r="K138" s="255"/>
      <c r="L138" s="40"/>
      <c r="M138" s="256" t="s">
        <v>1</v>
      </c>
      <c r="N138" s="257" t="s">
        <v>40</v>
      </c>
      <c r="O138" s="90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326</v>
      </c>
      <c r="AT138" s="260" t="s">
        <v>193</v>
      </c>
      <c r="AU138" s="260" t="s">
        <v>84</v>
      </c>
      <c r="AY138" s="14" t="s">
        <v>190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4" t="s">
        <v>82</v>
      </c>
      <c r="BK138" s="150">
        <f>ROUND(I138*H138,2)</f>
        <v>0</v>
      </c>
      <c r="BL138" s="14" t="s">
        <v>326</v>
      </c>
      <c r="BM138" s="260" t="s">
        <v>1954</v>
      </c>
    </row>
    <row r="139" s="2" customFormat="1" ht="16.5" customHeight="1">
      <c r="A139" s="37"/>
      <c r="B139" s="38"/>
      <c r="C139" s="261" t="s">
        <v>84</v>
      </c>
      <c r="D139" s="261" t="s">
        <v>218</v>
      </c>
      <c r="E139" s="262" t="s">
        <v>1351</v>
      </c>
      <c r="F139" s="263" t="s">
        <v>1352</v>
      </c>
      <c r="G139" s="264" t="s">
        <v>196</v>
      </c>
      <c r="H139" s="265">
        <v>60</v>
      </c>
      <c r="I139" s="266"/>
      <c r="J139" s="267">
        <f>ROUND(I139*H139,2)</f>
        <v>0</v>
      </c>
      <c r="K139" s="268"/>
      <c r="L139" s="269"/>
      <c r="M139" s="270" t="s">
        <v>1</v>
      </c>
      <c r="N139" s="271" t="s">
        <v>40</v>
      </c>
      <c r="O139" s="90"/>
      <c r="P139" s="258">
        <f>O139*H139</f>
        <v>0</v>
      </c>
      <c r="Q139" s="258">
        <v>3.0000000000000001E-05</v>
      </c>
      <c r="R139" s="258">
        <f>Q139*H139</f>
        <v>0.0018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268</v>
      </c>
      <c r="AT139" s="260" t="s">
        <v>218</v>
      </c>
      <c r="AU139" s="260" t="s">
        <v>84</v>
      </c>
      <c r="AY139" s="14" t="s">
        <v>190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4" t="s">
        <v>82</v>
      </c>
      <c r="BK139" s="150">
        <f>ROUND(I139*H139,2)</f>
        <v>0</v>
      </c>
      <c r="BL139" s="14" t="s">
        <v>233</v>
      </c>
      <c r="BM139" s="260" t="s">
        <v>1955</v>
      </c>
    </row>
    <row r="140" s="2" customFormat="1" ht="16.5" customHeight="1">
      <c r="A140" s="37"/>
      <c r="B140" s="38"/>
      <c r="C140" s="248" t="s">
        <v>191</v>
      </c>
      <c r="D140" s="248" t="s">
        <v>193</v>
      </c>
      <c r="E140" s="249" t="s">
        <v>1431</v>
      </c>
      <c r="F140" s="250" t="s">
        <v>1432</v>
      </c>
      <c r="G140" s="251" t="s">
        <v>196</v>
      </c>
      <c r="H140" s="252">
        <v>1</v>
      </c>
      <c r="I140" s="253"/>
      <c r="J140" s="254">
        <f>ROUND(I140*H140,2)</f>
        <v>0</v>
      </c>
      <c r="K140" s="255"/>
      <c r="L140" s="40"/>
      <c r="M140" s="256" t="s">
        <v>1</v>
      </c>
      <c r="N140" s="257" t="s">
        <v>40</v>
      </c>
      <c r="O140" s="90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326</v>
      </c>
      <c r="AT140" s="260" t="s">
        <v>193</v>
      </c>
      <c r="AU140" s="260" t="s">
        <v>84</v>
      </c>
      <c r="AY140" s="14" t="s">
        <v>190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4" t="s">
        <v>82</v>
      </c>
      <c r="BK140" s="150">
        <f>ROUND(I140*H140,2)</f>
        <v>0</v>
      </c>
      <c r="BL140" s="14" t="s">
        <v>326</v>
      </c>
      <c r="BM140" s="260" t="s">
        <v>1956</v>
      </c>
    </row>
    <row r="141" s="2" customFormat="1" ht="16.5" customHeight="1">
      <c r="A141" s="37"/>
      <c r="B141" s="38"/>
      <c r="C141" s="261" t="s">
        <v>197</v>
      </c>
      <c r="D141" s="261" t="s">
        <v>218</v>
      </c>
      <c r="E141" s="262" t="s">
        <v>1434</v>
      </c>
      <c r="F141" s="263" t="s">
        <v>1435</v>
      </c>
      <c r="G141" s="264" t="s">
        <v>196</v>
      </c>
      <c r="H141" s="265">
        <v>1</v>
      </c>
      <c r="I141" s="266"/>
      <c r="J141" s="267">
        <f>ROUND(I141*H141,2)</f>
        <v>0</v>
      </c>
      <c r="K141" s="268"/>
      <c r="L141" s="269"/>
      <c r="M141" s="270" t="s">
        <v>1</v>
      </c>
      <c r="N141" s="271" t="s">
        <v>40</v>
      </c>
      <c r="O141" s="90"/>
      <c r="P141" s="258">
        <f>O141*H141</f>
        <v>0</v>
      </c>
      <c r="Q141" s="258">
        <v>0.00012999999999999999</v>
      </c>
      <c r="R141" s="258">
        <f>Q141*H141</f>
        <v>0.00012999999999999999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443</v>
      </c>
      <c r="AT141" s="260" t="s">
        <v>218</v>
      </c>
      <c r="AU141" s="260" t="s">
        <v>84</v>
      </c>
      <c r="AY141" s="14" t="s">
        <v>190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4" t="s">
        <v>82</v>
      </c>
      <c r="BK141" s="150">
        <f>ROUND(I141*H141,2)</f>
        <v>0</v>
      </c>
      <c r="BL141" s="14" t="s">
        <v>443</v>
      </c>
      <c r="BM141" s="260" t="s">
        <v>1957</v>
      </c>
    </row>
    <row r="142" s="2" customFormat="1" ht="16.5" customHeight="1">
      <c r="A142" s="37"/>
      <c r="B142" s="38"/>
      <c r="C142" s="248" t="s">
        <v>210</v>
      </c>
      <c r="D142" s="248" t="s">
        <v>193</v>
      </c>
      <c r="E142" s="249" t="s">
        <v>1387</v>
      </c>
      <c r="F142" s="250" t="s">
        <v>1388</v>
      </c>
      <c r="G142" s="251" t="s">
        <v>196</v>
      </c>
      <c r="H142" s="252">
        <v>3</v>
      </c>
      <c r="I142" s="253"/>
      <c r="J142" s="254">
        <f>ROUND(I142*H142,2)</f>
        <v>0</v>
      </c>
      <c r="K142" s="255"/>
      <c r="L142" s="40"/>
      <c r="M142" s="256" t="s">
        <v>1</v>
      </c>
      <c r="N142" s="257" t="s">
        <v>40</v>
      </c>
      <c r="O142" s="90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326</v>
      </c>
      <c r="AT142" s="260" t="s">
        <v>193</v>
      </c>
      <c r="AU142" s="260" t="s">
        <v>84</v>
      </c>
      <c r="AY142" s="14" t="s">
        <v>190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4" t="s">
        <v>82</v>
      </c>
      <c r="BK142" s="150">
        <f>ROUND(I142*H142,2)</f>
        <v>0</v>
      </c>
      <c r="BL142" s="14" t="s">
        <v>326</v>
      </c>
      <c r="BM142" s="260" t="s">
        <v>1958</v>
      </c>
    </row>
    <row r="143" s="2" customFormat="1" ht="16.5" customHeight="1">
      <c r="A143" s="37"/>
      <c r="B143" s="38"/>
      <c r="C143" s="261" t="s">
        <v>198</v>
      </c>
      <c r="D143" s="261" t="s">
        <v>218</v>
      </c>
      <c r="E143" s="262" t="s">
        <v>1390</v>
      </c>
      <c r="F143" s="263" t="s">
        <v>1391</v>
      </c>
      <c r="G143" s="264" t="s">
        <v>196</v>
      </c>
      <c r="H143" s="265">
        <v>3</v>
      </c>
      <c r="I143" s="266"/>
      <c r="J143" s="267">
        <f>ROUND(I143*H143,2)</f>
        <v>0</v>
      </c>
      <c r="K143" s="268"/>
      <c r="L143" s="269"/>
      <c r="M143" s="270" t="s">
        <v>1</v>
      </c>
      <c r="N143" s="271" t="s">
        <v>40</v>
      </c>
      <c r="O143" s="90"/>
      <c r="P143" s="258">
        <f>O143*H143</f>
        <v>0</v>
      </c>
      <c r="Q143" s="258">
        <v>5.0000000000000002E-05</v>
      </c>
      <c r="R143" s="258">
        <f>Q143*H143</f>
        <v>0.00015000000000000001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443</v>
      </c>
      <c r="AT143" s="260" t="s">
        <v>218</v>
      </c>
      <c r="AU143" s="260" t="s">
        <v>84</v>
      </c>
      <c r="AY143" s="14" t="s">
        <v>190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82</v>
      </c>
      <c r="BK143" s="150">
        <f>ROUND(I143*H143,2)</f>
        <v>0</v>
      </c>
      <c r="BL143" s="14" t="s">
        <v>443</v>
      </c>
      <c r="BM143" s="260" t="s">
        <v>1959</v>
      </c>
    </row>
    <row r="144" s="2" customFormat="1" ht="16.5" customHeight="1">
      <c r="A144" s="37"/>
      <c r="B144" s="38"/>
      <c r="C144" s="261" t="s">
        <v>217</v>
      </c>
      <c r="D144" s="261" t="s">
        <v>218</v>
      </c>
      <c r="E144" s="262" t="s">
        <v>1393</v>
      </c>
      <c r="F144" s="263" t="s">
        <v>1394</v>
      </c>
      <c r="G144" s="264" t="s">
        <v>196</v>
      </c>
      <c r="H144" s="265">
        <v>3</v>
      </c>
      <c r="I144" s="266"/>
      <c r="J144" s="267">
        <f>ROUND(I144*H144,2)</f>
        <v>0</v>
      </c>
      <c r="K144" s="268"/>
      <c r="L144" s="269"/>
      <c r="M144" s="270" t="s">
        <v>1</v>
      </c>
      <c r="N144" s="271" t="s">
        <v>40</v>
      </c>
      <c r="O144" s="90"/>
      <c r="P144" s="258">
        <f>O144*H144</f>
        <v>0</v>
      </c>
      <c r="Q144" s="258">
        <v>6.0000000000000002E-05</v>
      </c>
      <c r="R144" s="258">
        <f>Q144*H144</f>
        <v>0.00018000000000000001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443</v>
      </c>
      <c r="AT144" s="260" t="s">
        <v>218</v>
      </c>
      <c r="AU144" s="260" t="s">
        <v>84</v>
      </c>
      <c r="AY144" s="14" t="s">
        <v>190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4" t="s">
        <v>82</v>
      </c>
      <c r="BK144" s="150">
        <f>ROUND(I144*H144,2)</f>
        <v>0</v>
      </c>
      <c r="BL144" s="14" t="s">
        <v>443</v>
      </c>
      <c r="BM144" s="260" t="s">
        <v>1960</v>
      </c>
    </row>
    <row r="145" s="2" customFormat="1" ht="24.15" customHeight="1">
      <c r="A145" s="37"/>
      <c r="B145" s="38"/>
      <c r="C145" s="248" t="s">
        <v>209</v>
      </c>
      <c r="D145" s="248" t="s">
        <v>193</v>
      </c>
      <c r="E145" s="249" t="s">
        <v>1303</v>
      </c>
      <c r="F145" s="250" t="s">
        <v>1304</v>
      </c>
      <c r="G145" s="251" t="s">
        <v>267</v>
      </c>
      <c r="H145" s="252">
        <v>300</v>
      </c>
      <c r="I145" s="253"/>
      <c r="J145" s="254">
        <f>ROUND(I145*H145,2)</f>
        <v>0</v>
      </c>
      <c r="K145" s="255"/>
      <c r="L145" s="40"/>
      <c r="M145" s="256" t="s">
        <v>1</v>
      </c>
      <c r="N145" s="257" t="s">
        <v>40</v>
      </c>
      <c r="O145" s="90"/>
      <c r="P145" s="258">
        <f>O145*H145</f>
        <v>0</v>
      </c>
      <c r="Q145" s="258">
        <v>0</v>
      </c>
      <c r="R145" s="258">
        <f>Q145*H145</f>
        <v>0</v>
      </c>
      <c r="S145" s="258">
        <v>0.00080000000000000004</v>
      </c>
      <c r="T145" s="259">
        <f>S145*H145</f>
        <v>0.24000000000000002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233</v>
      </c>
      <c r="AT145" s="260" t="s">
        <v>193</v>
      </c>
      <c r="AU145" s="260" t="s">
        <v>84</v>
      </c>
      <c r="AY145" s="14" t="s">
        <v>190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4" t="s">
        <v>82</v>
      </c>
      <c r="BK145" s="150">
        <f>ROUND(I145*H145,2)</f>
        <v>0</v>
      </c>
      <c r="BL145" s="14" t="s">
        <v>233</v>
      </c>
      <c r="BM145" s="260" t="s">
        <v>1961</v>
      </c>
    </row>
    <row r="146" s="2" customFormat="1" ht="33" customHeight="1">
      <c r="A146" s="37"/>
      <c r="B146" s="38"/>
      <c r="C146" s="248" t="s">
        <v>203</v>
      </c>
      <c r="D146" s="248" t="s">
        <v>193</v>
      </c>
      <c r="E146" s="249" t="s">
        <v>1306</v>
      </c>
      <c r="F146" s="250" t="s">
        <v>1307</v>
      </c>
      <c r="G146" s="251" t="s">
        <v>267</v>
      </c>
      <c r="H146" s="252">
        <v>5</v>
      </c>
      <c r="I146" s="253"/>
      <c r="J146" s="254">
        <f>ROUND(I146*H146,2)</f>
        <v>0</v>
      </c>
      <c r="K146" s="255"/>
      <c r="L146" s="40"/>
      <c r="M146" s="256" t="s">
        <v>1</v>
      </c>
      <c r="N146" s="257" t="s">
        <v>40</v>
      </c>
      <c r="O146" s="90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233</v>
      </c>
      <c r="AT146" s="260" t="s">
        <v>193</v>
      </c>
      <c r="AU146" s="260" t="s">
        <v>84</v>
      </c>
      <c r="AY146" s="14" t="s">
        <v>190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82</v>
      </c>
      <c r="BK146" s="150">
        <f>ROUND(I146*H146,2)</f>
        <v>0</v>
      </c>
      <c r="BL146" s="14" t="s">
        <v>233</v>
      </c>
      <c r="BM146" s="260" t="s">
        <v>1962</v>
      </c>
    </row>
    <row r="147" s="2" customFormat="1" ht="24.15" customHeight="1">
      <c r="A147" s="37"/>
      <c r="B147" s="38"/>
      <c r="C147" s="261" t="s">
        <v>213</v>
      </c>
      <c r="D147" s="261" t="s">
        <v>218</v>
      </c>
      <c r="E147" s="262" t="s">
        <v>1309</v>
      </c>
      <c r="F147" s="263" t="s">
        <v>1310</v>
      </c>
      <c r="G147" s="264" t="s">
        <v>267</v>
      </c>
      <c r="H147" s="265">
        <v>5.75</v>
      </c>
      <c r="I147" s="266"/>
      <c r="J147" s="267">
        <f>ROUND(I147*H147,2)</f>
        <v>0</v>
      </c>
      <c r="K147" s="268"/>
      <c r="L147" s="269"/>
      <c r="M147" s="270" t="s">
        <v>1</v>
      </c>
      <c r="N147" s="271" t="s">
        <v>40</v>
      </c>
      <c r="O147" s="90"/>
      <c r="P147" s="258">
        <f>O147*H147</f>
        <v>0</v>
      </c>
      <c r="Q147" s="258">
        <v>0.00017000000000000001</v>
      </c>
      <c r="R147" s="258">
        <f>Q147*H147</f>
        <v>0.00097750000000000007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268</v>
      </c>
      <c r="AT147" s="260" t="s">
        <v>218</v>
      </c>
      <c r="AU147" s="260" t="s">
        <v>84</v>
      </c>
      <c r="AY147" s="14" t="s">
        <v>190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82</v>
      </c>
      <c r="BK147" s="150">
        <f>ROUND(I147*H147,2)</f>
        <v>0</v>
      </c>
      <c r="BL147" s="14" t="s">
        <v>233</v>
      </c>
      <c r="BM147" s="260" t="s">
        <v>1963</v>
      </c>
    </row>
    <row r="148" s="2" customFormat="1" ht="44.25" customHeight="1">
      <c r="A148" s="37"/>
      <c r="B148" s="38"/>
      <c r="C148" s="248" t="s">
        <v>234</v>
      </c>
      <c r="D148" s="248" t="s">
        <v>193</v>
      </c>
      <c r="E148" s="249" t="s">
        <v>1312</v>
      </c>
      <c r="F148" s="250" t="s">
        <v>1313</v>
      </c>
      <c r="G148" s="251" t="s">
        <v>267</v>
      </c>
      <c r="H148" s="252">
        <v>185</v>
      </c>
      <c r="I148" s="253"/>
      <c r="J148" s="254">
        <f>ROUND(I148*H148,2)</f>
        <v>0</v>
      </c>
      <c r="K148" s="255"/>
      <c r="L148" s="40"/>
      <c r="M148" s="256" t="s">
        <v>1</v>
      </c>
      <c r="N148" s="257" t="s">
        <v>40</v>
      </c>
      <c r="O148" s="90"/>
      <c r="P148" s="258">
        <f>O148*H148</f>
        <v>0</v>
      </c>
      <c r="Q148" s="258">
        <v>0</v>
      </c>
      <c r="R148" s="258">
        <f>Q148*H148</f>
        <v>0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326</v>
      </c>
      <c r="AT148" s="260" t="s">
        <v>193</v>
      </c>
      <c r="AU148" s="260" t="s">
        <v>84</v>
      </c>
      <c r="AY148" s="14" t="s">
        <v>190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82</v>
      </c>
      <c r="BK148" s="150">
        <f>ROUND(I148*H148,2)</f>
        <v>0</v>
      </c>
      <c r="BL148" s="14" t="s">
        <v>326</v>
      </c>
      <c r="BM148" s="260" t="s">
        <v>1964</v>
      </c>
    </row>
    <row r="149" s="2" customFormat="1" ht="33" customHeight="1">
      <c r="A149" s="37"/>
      <c r="B149" s="38"/>
      <c r="C149" s="261" t="s">
        <v>238</v>
      </c>
      <c r="D149" s="261" t="s">
        <v>218</v>
      </c>
      <c r="E149" s="262" t="s">
        <v>1315</v>
      </c>
      <c r="F149" s="263" t="s">
        <v>1316</v>
      </c>
      <c r="G149" s="264" t="s">
        <v>267</v>
      </c>
      <c r="H149" s="265">
        <v>109.25</v>
      </c>
      <c r="I149" s="266"/>
      <c r="J149" s="267">
        <f>ROUND(I149*H149,2)</f>
        <v>0</v>
      </c>
      <c r="K149" s="268"/>
      <c r="L149" s="269"/>
      <c r="M149" s="270" t="s">
        <v>1</v>
      </c>
      <c r="N149" s="271" t="s">
        <v>40</v>
      </c>
      <c r="O149" s="90"/>
      <c r="P149" s="258">
        <f>O149*H149</f>
        <v>0</v>
      </c>
      <c r="Q149" s="258">
        <v>4.0000000000000003E-05</v>
      </c>
      <c r="R149" s="258">
        <f>Q149*H149</f>
        <v>0.0043700000000000006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443</v>
      </c>
      <c r="AT149" s="260" t="s">
        <v>218</v>
      </c>
      <c r="AU149" s="260" t="s">
        <v>84</v>
      </c>
      <c r="AY149" s="14" t="s">
        <v>190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82</v>
      </c>
      <c r="BK149" s="150">
        <f>ROUND(I149*H149,2)</f>
        <v>0</v>
      </c>
      <c r="BL149" s="14" t="s">
        <v>443</v>
      </c>
      <c r="BM149" s="260" t="s">
        <v>1965</v>
      </c>
    </row>
    <row r="150" s="2" customFormat="1" ht="33" customHeight="1">
      <c r="A150" s="37"/>
      <c r="B150" s="38"/>
      <c r="C150" s="261" t="s">
        <v>242</v>
      </c>
      <c r="D150" s="261" t="s">
        <v>218</v>
      </c>
      <c r="E150" s="262" t="s">
        <v>1318</v>
      </c>
      <c r="F150" s="263" t="s">
        <v>1827</v>
      </c>
      <c r="G150" s="264" t="s">
        <v>267</v>
      </c>
      <c r="H150" s="265">
        <v>57.5</v>
      </c>
      <c r="I150" s="266"/>
      <c r="J150" s="267">
        <f>ROUND(I150*H150,2)</f>
        <v>0</v>
      </c>
      <c r="K150" s="268"/>
      <c r="L150" s="269"/>
      <c r="M150" s="270" t="s">
        <v>1</v>
      </c>
      <c r="N150" s="271" t="s">
        <v>40</v>
      </c>
      <c r="O150" s="90"/>
      <c r="P150" s="258">
        <f>O150*H150</f>
        <v>0</v>
      </c>
      <c r="Q150" s="258">
        <v>4.0000000000000003E-05</v>
      </c>
      <c r="R150" s="258">
        <f>Q150*H150</f>
        <v>0.0023000000000000004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443</v>
      </c>
      <c r="AT150" s="260" t="s">
        <v>218</v>
      </c>
      <c r="AU150" s="260" t="s">
        <v>84</v>
      </c>
      <c r="AY150" s="14" t="s">
        <v>190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82</v>
      </c>
      <c r="BK150" s="150">
        <f>ROUND(I150*H150,2)</f>
        <v>0</v>
      </c>
      <c r="BL150" s="14" t="s">
        <v>443</v>
      </c>
      <c r="BM150" s="260" t="s">
        <v>1966</v>
      </c>
    </row>
    <row r="151" s="2" customFormat="1" ht="33" customHeight="1">
      <c r="A151" s="37"/>
      <c r="B151" s="38"/>
      <c r="C151" s="261" t="s">
        <v>230</v>
      </c>
      <c r="D151" s="261" t="s">
        <v>218</v>
      </c>
      <c r="E151" s="262" t="s">
        <v>1321</v>
      </c>
      <c r="F151" s="263" t="s">
        <v>1322</v>
      </c>
      <c r="G151" s="264" t="s">
        <v>267</v>
      </c>
      <c r="H151" s="265">
        <v>46</v>
      </c>
      <c r="I151" s="266"/>
      <c r="J151" s="267">
        <f>ROUND(I151*H151,2)</f>
        <v>0</v>
      </c>
      <c r="K151" s="268"/>
      <c r="L151" s="269"/>
      <c r="M151" s="270" t="s">
        <v>1</v>
      </c>
      <c r="N151" s="271" t="s">
        <v>40</v>
      </c>
      <c r="O151" s="90"/>
      <c r="P151" s="258">
        <f>O151*H151</f>
        <v>0</v>
      </c>
      <c r="Q151" s="258">
        <v>4.0000000000000003E-05</v>
      </c>
      <c r="R151" s="258">
        <f>Q151*H151</f>
        <v>0.0018400000000000001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443</v>
      </c>
      <c r="AT151" s="260" t="s">
        <v>218</v>
      </c>
      <c r="AU151" s="260" t="s">
        <v>84</v>
      </c>
      <c r="AY151" s="14" t="s">
        <v>190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443</v>
      </c>
      <c r="BM151" s="260" t="s">
        <v>1967</v>
      </c>
    </row>
    <row r="152" s="2" customFormat="1" ht="33" customHeight="1">
      <c r="A152" s="37"/>
      <c r="B152" s="38"/>
      <c r="C152" s="248" t="s">
        <v>8</v>
      </c>
      <c r="D152" s="248" t="s">
        <v>193</v>
      </c>
      <c r="E152" s="249" t="s">
        <v>1330</v>
      </c>
      <c r="F152" s="250" t="s">
        <v>1331</v>
      </c>
      <c r="G152" s="251" t="s">
        <v>267</v>
      </c>
      <c r="H152" s="252">
        <v>20</v>
      </c>
      <c r="I152" s="253"/>
      <c r="J152" s="254">
        <f>ROUND(I152*H152,2)</f>
        <v>0</v>
      </c>
      <c r="K152" s="255"/>
      <c r="L152" s="40"/>
      <c r="M152" s="256" t="s">
        <v>1</v>
      </c>
      <c r="N152" s="257" t="s">
        <v>40</v>
      </c>
      <c r="O152" s="90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233</v>
      </c>
      <c r="AT152" s="260" t="s">
        <v>193</v>
      </c>
      <c r="AU152" s="260" t="s">
        <v>84</v>
      </c>
      <c r="AY152" s="14" t="s">
        <v>190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82</v>
      </c>
      <c r="BK152" s="150">
        <f>ROUND(I152*H152,2)</f>
        <v>0</v>
      </c>
      <c r="BL152" s="14" t="s">
        <v>233</v>
      </c>
      <c r="BM152" s="260" t="s">
        <v>1968</v>
      </c>
    </row>
    <row r="153" s="2" customFormat="1" ht="24.15" customHeight="1">
      <c r="A153" s="37"/>
      <c r="B153" s="38"/>
      <c r="C153" s="261" t="s">
        <v>233</v>
      </c>
      <c r="D153" s="261" t="s">
        <v>218</v>
      </c>
      <c r="E153" s="262" t="s">
        <v>1333</v>
      </c>
      <c r="F153" s="263" t="s">
        <v>1334</v>
      </c>
      <c r="G153" s="264" t="s">
        <v>267</v>
      </c>
      <c r="H153" s="265">
        <v>23</v>
      </c>
      <c r="I153" s="266"/>
      <c r="J153" s="267">
        <f>ROUND(I153*H153,2)</f>
        <v>0</v>
      </c>
      <c r="K153" s="268"/>
      <c r="L153" s="269"/>
      <c r="M153" s="270" t="s">
        <v>1</v>
      </c>
      <c r="N153" s="271" t="s">
        <v>40</v>
      </c>
      <c r="O153" s="90"/>
      <c r="P153" s="258">
        <f>O153*H153</f>
        <v>0</v>
      </c>
      <c r="Q153" s="258">
        <v>8.0000000000000007E-05</v>
      </c>
      <c r="R153" s="258">
        <f>Q153*H153</f>
        <v>0.0018400000000000001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268</v>
      </c>
      <c r="AT153" s="260" t="s">
        <v>218</v>
      </c>
      <c r="AU153" s="260" t="s">
        <v>84</v>
      </c>
      <c r="AY153" s="14" t="s">
        <v>190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233</v>
      </c>
      <c r="BM153" s="260" t="s">
        <v>1969</v>
      </c>
    </row>
    <row r="154" s="2" customFormat="1" ht="24.15" customHeight="1">
      <c r="A154" s="37"/>
      <c r="B154" s="38"/>
      <c r="C154" s="248" t="s">
        <v>257</v>
      </c>
      <c r="D154" s="248" t="s">
        <v>193</v>
      </c>
      <c r="E154" s="249" t="s">
        <v>1336</v>
      </c>
      <c r="F154" s="250" t="s">
        <v>1337</v>
      </c>
      <c r="G154" s="251" t="s">
        <v>196</v>
      </c>
      <c r="H154" s="252">
        <v>1</v>
      </c>
      <c r="I154" s="253"/>
      <c r="J154" s="254">
        <f>ROUND(I154*H154,2)</f>
        <v>0</v>
      </c>
      <c r="K154" s="255"/>
      <c r="L154" s="40"/>
      <c r="M154" s="256" t="s">
        <v>1</v>
      </c>
      <c r="N154" s="257" t="s">
        <v>40</v>
      </c>
      <c r="O154" s="90"/>
      <c r="P154" s="258">
        <f>O154*H154</f>
        <v>0</v>
      </c>
      <c r="Q154" s="258">
        <v>0</v>
      </c>
      <c r="R154" s="258">
        <f>Q154*H154</f>
        <v>0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233</v>
      </c>
      <c r="AT154" s="260" t="s">
        <v>193</v>
      </c>
      <c r="AU154" s="260" t="s">
        <v>84</v>
      </c>
      <c r="AY154" s="14" t="s">
        <v>190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82</v>
      </c>
      <c r="BK154" s="150">
        <f>ROUND(I154*H154,2)</f>
        <v>0</v>
      </c>
      <c r="BL154" s="14" t="s">
        <v>233</v>
      </c>
      <c r="BM154" s="260" t="s">
        <v>1970</v>
      </c>
    </row>
    <row r="155" s="2" customFormat="1" ht="24.15" customHeight="1">
      <c r="A155" s="37"/>
      <c r="B155" s="38"/>
      <c r="C155" s="261" t="s">
        <v>237</v>
      </c>
      <c r="D155" s="261" t="s">
        <v>218</v>
      </c>
      <c r="E155" s="262" t="s">
        <v>1339</v>
      </c>
      <c r="F155" s="263" t="s">
        <v>1340</v>
      </c>
      <c r="G155" s="264" t="s">
        <v>1131</v>
      </c>
      <c r="H155" s="265">
        <v>1</v>
      </c>
      <c r="I155" s="266"/>
      <c r="J155" s="267">
        <f>ROUND(I155*H155,2)</f>
        <v>0</v>
      </c>
      <c r="K155" s="268"/>
      <c r="L155" s="269"/>
      <c r="M155" s="270" t="s">
        <v>1</v>
      </c>
      <c r="N155" s="271" t="s">
        <v>40</v>
      </c>
      <c r="O155" s="90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268</v>
      </c>
      <c r="AT155" s="260" t="s">
        <v>218</v>
      </c>
      <c r="AU155" s="260" t="s">
        <v>84</v>
      </c>
      <c r="AY155" s="14" t="s">
        <v>190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233</v>
      </c>
      <c r="BM155" s="260" t="s">
        <v>1971</v>
      </c>
    </row>
    <row r="156" s="2" customFormat="1" ht="24.15" customHeight="1">
      <c r="A156" s="37"/>
      <c r="B156" s="38"/>
      <c r="C156" s="248" t="s">
        <v>269</v>
      </c>
      <c r="D156" s="248" t="s">
        <v>193</v>
      </c>
      <c r="E156" s="249" t="s">
        <v>1342</v>
      </c>
      <c r="F156" s="250" t="s">
        <v>1343</v>
      </c>
      <c r="G156" s="251" t="s">
        <v>196</v>
      </c>
      <c r="H156" s="252">
        <v>15</v>
      </c>
      <c r="I156" s="253"/>
      <c r="J156" s="254">
        <f>ROUND(I156*H156,2)</f>
        <v>0</v>
      </c>
      <c r="K156" s="255"/>
      <c r="L156" s="40"/>
      <c r="M156" s="256" t="s">
        <v>1</v>
      </c>
      <c r="N156" s="257" t="s">
        <v>40</v>
      </c>
      <c r="O156" s="90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233</v>
      </c>
      <c r="AT156" s="260" t="s">
        <v>193</v>
      </c>
      <c r="AU156" s="260" t="s">
        <v>84</v>
      </c>
      <c r="AY156" s="14" t="s">
        <v>190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4" t="s">
        <v>82</v>
      </c>
      <c r="BK156" s="150">
        <f>ROUND(I156*H156,2)</f>
        <v>0</v>
      </c>
      <c r="BL156" s="14" t="s">
        <v>233</v>
      </c>
      <c r="BM156" s="260" t="s">
        <v>1972</v>
      </c>
    </row>
    <row r="157" s="2" customFormat="1" ht="16.5" customHeight="1">
      <c r="A157" s="37"/>
      <c r="B157" s="38"/>
      <c r="C157" s="261" t="s">
        <v>241</v>
      </c>
      <c r="D157" s="261" t="s">
        <v>218</v>
      </c>
      <c r="E157" s="262" t="s">
        <v>1345</v>
      </c>
      <c r="F157" s="263" t="s">
        <v>1346</v>
      </c>
      <c r="G157" s="264" t="s">
        <v>196</v>
      </c>
      <c r="H157" s="265">
        <v>15</v>
      </c>
      <c r="I157" s="266"/>
      <c r="J157" s="267">
        <f>ROUND(I157*H157,2)</f>
        <v>0</v>
      </c>
      <c r="K157" s="268"/>
      <c r="L157" s="269"/>
      <c r="M157" s="270" t="s">
        <v>1</v>
      </c>
      <c r="N157" s="271" t="s">
        <v>40</v>
      </c>
      <c r="O157" s="90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268</v>
      </c>
      <c r="AT157" s="260" t="s">
        <v>218</v>
      </c>
      <c r="AU157" s="260" t="s">
        <v>84</v>
      </c>
      <c r="AY157" s="14" t="s">
        <v>190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4" t="s">
        <v>82</v>
      </c>
      <c r="BK157" s="150">
        <f>ROUND(I157*H157,2)</f>
        <v>0</v>
      </c>
      <c r="BL157" s="14" t="s">
        <v>233</v>
      </c>
      <c r="BM157" s="260" t="s">
        <v>1973</v>
      </c>
    </row>
    <row r="158" s="2" customFormat="1" ht="16.5" customHeight="1">
      <c r="A158" s="37"/>
      <c r="B158" s="38"/>
      <c r="C158" s="248" t="s">
        <v>7</v>
      </c>
      <c r="D158" s="248" t="s">
        <v>193</v>
      </c>
      <c r="E158" s="249" t="s">
        <v>1354</v>
      </c>
      <c r="F158" s="250" t="s">
        <v>1355</v>
      </c>
      <c r="G158" s="251" t="s">
        <v>196</v>
      </c>
      <c r="H158" s="252">
        <v>5</v>
      </c>
      <c r="I158" s="253"/>
      <c r="J158" s="254">
        <f>ROUND(I158*H158,2)</f>
        <v>0</v>
      </c>
      <c r="K158" s="255"/>
      <c r="L158" s="40"/>
      <c r="M158" s="256" t="s">
        <v>1</v>
      </c>
      <c r="N158" s="257" t="s">
        <v>40</v>
      </c>
      <c r="O158" s="90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233</v>
      </c>
      <c r="AT158" s="260" t="s">
        <v>193</v>
      </c>
      <c r="AU158" s="260" t="s">
        <v>84</v>
      </c>
      <c r="AY158" s="14" t="s">
        <v>190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4" t="s">
        <v>82</v>
      </c>
      <c r="BK158" s="150">
        <f>ROUND(I158*H158,2)</f>
        <v>0</v>
      </c>
      <c r="BL158" s="14" t="s">
        <v>233</v>
      </c>
      <c r="BM158" s="260" t="s">
        <v>1974</v>
      </c>
    </row>
    <row r="159" s="2" customFormat="1" ht="16.5" customHeight="1">
      <c r="A159" s="37"/>
      <c r="B159" s="38"/>
      <c r="C159" s="261" t="s">
        <v>245</v>
      </c>
      <c r="D159" s="261" t="s">
        <v>218</v>
      </c>
      <c r="E159" s="262" t="s">
        <v>1357</v>
      </c>
      <c r="F159" s="263" t="s">
        <v>1358</v>
      </c>
      <c r="G159" s="264" t="s">
        <v>196</v>
      </c>
      <c r="H159" s="265">
        <v>5</v>
      </c>
      <c r="I159" s="266"/>
      <c r="J159" s="267">
        <f>ROUND(I159*H159,2)</f>
        <v>0</v>
      </c>
      <c r="K159" s="268"/>
      <c r="L159" s="269"/>
      <c r="M159" s="270" t="s">
        <v>1</v>
      </c>
      <c r="N159" s="271" t="s">
        <v>40</v>
      </c>
      <c r="O159" s="90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268</v>
      </c>
      <c r="AT159" s="260" t="s">
        <v>218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233</v>
      </c>
      <c r="BM159" s="260" t="s">
        <v>1975</v>
      </c>
    </row>
    <row r="160" s="2" customFormat="1" ht="24.15" customHeight="1">
      <c r="A160" s="37"/>
      <c r="B160" s="38"/>
      <c r="C160" s="248" t="s">
        <v>282</v>
      </c>
      <c r="D160" s="248" t="s">
        <v>193</v>
      </c>
      <c r="E160" s="249" t="s">
        <v>1360</v>
      </c>
      <c r="F160" s="250" t="s">
        <v>1361</v>
      </c>
      <c r="G160" s="251" t="s">
        <v>196</v>
      </c>
      <c r="H160" s="252">
        <v>8</v>
      </c>
      <c r="I160" s="253"/>
      <c r="J160" s="254">
        <f>ROUND(I160*H160,2)</f>
        <v>0</v>
      </c>
      <c r="K160" s="255"/>
      <c r="L160" s="40"/>
      <c r="M160" s="256" t="s">
        <v>1</v>
      </c>
      <c r="N160" s="257" t="s">
        <v>40</v>
      </c>
      <c r="O160" s="90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233</v>
      </c>
      <c r="AT160" s="260" t="s">
        <v>193</v>
      </c>
      <c r="AU160" s="260" t="s">
        <v>84</v>
      </c>
      <c r="AY160" s="14" t="s">
        <v>190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82</v>
      </c>
      <c r="BK160" s="150">
        <f>ROUND(I160*H160,2)</f>
        <v>0</v>
      </c>
      <c r="BL160" s="14" t="s">
        <v>233</v>
      </c>
      <c r="BM160" s="260" t="s">
        <v>1976</v>
      </c>
    </row>
    <row r="161" s="2" customFormat="1" ht="24.15" customHeight="1">
      <c r="A161" s="37"/>
      <c r="B161" s="38"/>
      <c r="C161" s="261" t="s">
        <v>248</v>
      </c>
      <c r="D161" s="261" t="s">
        <v>218</v>
      </c>
      <c r="E161" s="262" t="s">
        <v>1363</v>
      </c>
      <c r="F161" s="263" t="s">
        <v>1364</v>
      </c>
      <c r="G161" s="264" t="s">
        <v>196</v>
      </c>
      <c r="H161" s="265">
        <v>1</v>
      </c>
      <c r="I161" s="266"/>
      <c r="J161" s="267">
        <f>ROUND(I161*H161,2)</f>
        <v>0</v>
      </c>
      <c r="K161" s="268"/>
      <c r="L161" s="269"/>
      <c r="M161" s="270" t="s">
        <v>1</v>
      </c>
      <c r="N161" s="271" t="s">
        <v>40</v>
      </c>
      <c r="O161" s="90"/>
      <c r="P161" s="258">
        <f>O161*H161</f>
        <v>0</v>
      </c>
      <c r="Q161" s="258">
        <v>0.00040000000000000002</v>
      </c>
      <c r="R161" s="258">
        <f>Q161*H161</f>
        <v>0.00040000000000000002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268</v>
      </c>
      <c r="AT161" s="260" t="s">
        <v>218</v>
      </c>
      <c r="AU161" s="260" t="s">
        <v>84</v>
      </c>
      <c r="AY161" s="14" t="s">
        <v>190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82</v>
      </c>
      <c r="BK161" s="150">
        <f>ROUND(I161*H161,2)</f>
        <v>0</v>
      </c>
      <c r="BL161" s="14" t="s">
        <v>233</v>
      </c>
      <c r="BM161" s="260" t="s">
        <v>1977</v>
      </c>
    </row>
    <row r="162" s="2" customFormat="1" ht="24.15" customHeight="1">
      <c r="A162" s="37"/>
      <c r="B162" s="38"/>
      <c r="C162" s="261" t="s">
        <v>289</v>
      </c>
      <c r="D162" s="261" t="s">
        <v>218</v>
      </c>
      <c r="E162" s="262" t="s">
        <v>1366</v>
      </c>
      <c r="F162" s="263" t="s">
        <v>1367</v>
      </c>
      <c r="G162" s="264" t="s">
        <v>196</v>
      </c>
      <c r="H162" s="265">
        <v>1</v>
      </c>
      <c r="I162" s="266"/>
      <c r="J162" s="267">
        <f>ROUND(I162*H162,2)</f>
        <v>0</v>
      </c>
      <c r="K162" s="268"/>
      <c r="L162" s="269"/>
      <c r="M162" s="270" t="s">
        <v>1</v>
      </c>
      <c r="N162" s="271" t="s">
        <v>40</v>
      </c>
      <c r="O162" s="90"/>
      <c r="P162" s="258">
        <f>O162*H162</f>
        <v>0</v>
      </c>
      <c r="Q162" s="258">
        <v>0.00040000000000000002</v>
      </c>
      <c r="R162" s="258">
        <f>Q162*H162</f>
        <v>0.00040000000000000002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268</v>
      </c>
      <c r="AT162" s="260" t="s">
        <v>218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233</v>
      </c>
      <c r="BM162" s="260" t="s">
        <v>1978</v>
      </c>
    </row>
    <row r="163" s="2" customFormat="1" ht="24.15" customHeight="1">
      <c r="A163" s="37"/>
      <c r="B163" s="38"/>
      <c r="C163" s="261" t="s">
        <v>251</v>
      </c>
      <c r="D163" s="261" t="s">
        <v>218</v>
      </c>
      <c r="E163" s="262" t="s">
        <v>1372</v>
      </c>
      <c r="F163" s="263" t="s">
        <v>1373</v>
      </c>
      <c r="G163" s="264" t="s">
        <v>196</v>
      </c>
      <c r="H163" s="265">
        <v>2</v>
      </c>
      <c r="I163" s="266"/>
      <c r="J163" s="267">
        <f>ROUND(I163*H163,2)</f>
        <v>0</v>
      </c>
      <c r="K163" s="268"/>
      <c r="L163" s="269"/>
      <c r="M163" s="270" t="s">
        <v>1</v>
      </c>
      <c r="N163" s="271" t="s">
        <v>40</v>
      </c>
      <c r="O163" s="90"/>
      <c r="P163" s="258">
        <f>O163*H163</f>
        <v>0</v>
      </c>
      <c r="Q163" s="258">
        <v>0.00040000000000000002</v>
      </c>
      <c r="R163" s="258">
        <f>Q163*H163</f>
        <v>0.00080000000000000004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268</v>
      </c>
      <c r="AT163" s="260" t="s">
        <v>218</v>
      </c>
      <c r="AU163" s="260" t="s">
        <v>84</v>
      </c>
      <c r="AY163" s="14" t="s">
        <v>190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4" t="s">
        <v>82</v>
      </c>
      <c r="BK163" s="150">
        <f>ROUND(I163*H163,2)</f>
        <v>0</v>
      </c>
      <c r="BL163" s="14" t="s">
        <v>233</v>
      </c>
      <c r="BM163" s="260" t="s">
        <v>1979</v>
      </c>
    </row>
    <row r="164" s="2" customFormat="1" ht="24.15" customHeight="1">
      <c r="A164" s="37"/>
      <c r="B164" s="38"/>
      <c r="C164" s="261" t="s">
        <v>414</v>
      </c>
      <c r="D164" s="261" t="s">
        <v>218</v>
      </c>
      <c r="E164" s="262" t="s">
        <v>1980</v>
      </c>
      <c r="F164" s="263" t="s">
        <v>1981</v>
      </c>
      <c r="G164" s="264" t="s">
        <v>196</v>
      </c>
      <c r="H164" s="265">
        <v>4</v>
      </c>
      <c r="I164" s="266"/>
      <c r="J164" s="267">
        <f>ROUND(I164*H164,2)</f>
        <v>0</v>
      </c>
      <c r="K164" s="268"/>
      <c r="L164" s="269"/>
      <c r="M164" s="270" t="s">
        <v>1</v>
      </c>
      <c r="N164" s="271" t="s">
        <v>40</v>
      </c>
      <c r="O164" s="90"/>
      <c r="P164" s="258">
        <f>O164*H164</f>
        <v>0</v>
      </c>
      <c r="Q164" s="258">
        <v>0.00040000000000000002</v>
      </c>
      <c r="R164" s="258">
        <f>Q164*H164</f>
        <v>0.0016000000000000001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268</v>
      </c>
      <c r="AT164" s="260" t="s">
        <v>218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233</v>
      </c>
      <c r="BM164" s="260" t="s">
        <v>1982</v>
      </c>
    </row>
    <row r="165" s="2" customFormat="1" ht="16.5" customHeight="1">
      <c r="A165" s="37"/>
      <c r="B165" s="38"/>
      <c r="C165" s="248" t="s">
        <v>296</v>
      </c>
      <c r="D165" s="248" t="s">
        <v>193</v>
      </c>
      <c r="E165" s="249" t="s">
        <v>1375</v>
      </c>
      <c r="F165" s="250" t="s">
        <v>1376</v>
      </c>
      <c r="G165" s="251" t="s">
        <v>196</v>
      </c>
      <c r="H165" s="252">
        <v>4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233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233</v>
      </c>
      <c r="BM165" s="260" t="s">
        <v>1983</v>
      </c>
    </row>
    <row r="166" s="2" customFormat="1" ht="16.5" customHeight="1">
      <c r="A166" s="37"/>
      <c r="B166" s="38"/>
      <c r="C166" s="261" t="s">
        <v>256</v>
      </c>
      <c r="D166" s="261" t="s">
        <v>218</v>
      </c>
      <c r="E166" s="262" t="s">
        <v>1378</v>
      </c>
      <c r="F166" s="263" t="s">
        <v>1379</v>
      </c>
      <c r="G166" s="264" t="s">
        <v>196</v>
      </c>
      <c r="H166" s="265">
        <v>2</v>
      </c>
      <c r="I166" s="266"/>
      <c r="J166" s="267">
        <f>ROUND(I166*H166,2)</f>
        <v>0</v>
      </c>
      <c r="K166" s="268"/>
      <c r="L166" s="269"/>
      <c r="M166" s="270" t="s">
        <v>1</v>
      </c>
      <c r="N166" s="271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268</v>
      </c>
      <c r="AT166" s="260" t="s">
        <v>218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233</v>
      </c>
      <c r="BM166" s="260" t="s">
        <v>1984</v>
      </c>
    </row>
    <row r="167" s="2" customFormat="1" ht="16.5" customHeight="1">
      <c r="A167" s="37"/>
      <c r="B167" s="38"/>
      <c r="C167" s="261" t="s">
        <v>303</v>
      </c>
      <c r="D167" s="261" t="s">
        <v>218</v>
      </c>
      <c r="E167" s="262" t="s">
        <v>1381</v>
      </c>
      <c r="F167" s="263" t="s">
        <v>1382</v>
      </c>
      <c r="G167" s="264" t="s">
        <v>196</v>
      </c>
      <c r="H167" s="265">
        <v>1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40</v>
      </c>
      <c r="O167" s="90"/>
      <c r="P167" s="258">
        <f>O167*H167</f>
        <v>0</v>
      </c>
      <c r="Q167" s="258">
        <v>0</v>
      </c>
      <c r="R167" s="258">
        <f>Q167*H167</f>
        <v>0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268</v>
      </c>
      <c r="AT167" s="260" t="s">
        <v>218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233</v>
      </c>
      <c r="BM167" s="260" t="s">
        <v>1985</v>
      </c>
    </row>
    <row r="168" s="2" customFormat="1" ht="16.5" customHeight="1">
      <c r="A168" s="37"/>
      <c r="B168" s="38"/>
      <c r="C168" s="261" t="s">
        <v>260</v>
      </c>
      <c r="D168" s="261" t="s">
        <v>218</v>
      </c>
      <c r="E168" s="262" t="s">
        <v>1384</v>
      </c>
      <c r="F168" s="263" t="s">
        <v>1385</v>
      </c>
      <c r="G168" s="264" t="s">
        <v>196</v>
      </c>
      <c r="H168" s="265">
        <v>1</v>
      </c>
      <c r="I168" s="266"/>
      <c r="J168" s="267">
        <f>ROUND(I168*H168,2)</f>
        <v>0</v>
      </c>
      <c r="K168" s="268"/>
      <c r="L168" s="269"/>
      <c r="M168" s="270" t="s">
        <v>1</v>
      </c>
      <c r="N168" s="271" t="s">
        <v>40</v>
      </c>
      <c r="O168" s="90"/>
      <c r="P168" s="258">
        <f>O168*H168</f>
        <v>0</v>
      </c>
      <c r="Q168" s="258">
        <v>0</v>
      </c>
      <c r="R168" s="258">
        <f>Q168*H168</f>
        <v>0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268</v>
      </c>
      <c r="AT168" s="260" t="s">
        <v>218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233</v>
      </c>
      <c r="BM168" s="260" t="s">
        <v>1986</v>
      </c>
    </row>
    <row r="169" s="2" customFormat="1" ht="16.5" customHeight="1">
      <c r="A169" s="37"/>
      <c r="B169" s="38"/>
      <c r="C169" s="248" t="s">
        <v>311</v>
      </c>
      <c r="D169" s="248" t="s">
        <v>193</v>
      </c>
      <c r="E169" s="249" t="s">
        <v>1396</v>
      </c>
      <c r="F169" s="250" t="s">
        <v>1397</v>
      </c>
      <c r="G169" s="251" t="s">
        <v>267</v>
      </c>
      <c r="H169" s="252">
        <v>25</v>
      </c>
      <c r="I169" s="253"/>
      <c r="J169" s="254">
        <f>ROUND(I169*H169,2)</f>
        <v>0</v>
      </c>
      <c r="K169" s="255"/>
      <c r="L169" s="40"/>
      <c r="M169" s="256" t="s">
        <v>1</v>
      </c>
      <c r="N169" s="257" t="s">
        <v>40</v>
      </c>
      <c r="O169" s="90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233</v>
      </c>
      <c r="AT169" s="260" t="s">
        <v>193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233</v>
      </c>
      <c r="BM169" s="260" t="s">
        <v>1987</v>
      </c>
    </row>
    <row r="170" s="2" customFormat="1" ht="24.15" customHeight="1">
      <c r="A170" s="37"/>
      <c r="B170" s="38"/>
      <c r="C170" s="261" t="s">
        <v>268</v>
      </c>
      <c r="D170" s="261" t="s">
        <v>218</v>
      </c>
      <c r="E170" s="262" t="s">
        <v>1399</v>
      </c>
      <c r="F170" s="263" t="s">
        <v>1400</v>
      </c>
      <c r="G170" s="264" t="s">
        <v>267</v>
      </c>
      <c r="H170" s="265">
        <v>26.25</v>
      </c>
      <c r="I170" s="266"/>
      <c r="J170" s="267">
        <f>ROUND(I170*H170,2)</f>
        <v>0</v>
      </c>
      <c r="K170" s="268"/>
      <c r="L170" s="269"/>
      <c r="M170" s="270" t="s">
        <v>1</v>
      </c>
      <c r="N170" s="271" t="s">
        <v>40</v>
      </c>
      <c r="O170" s="90"/>
      <c r="P170" s="258">
        <f>O170*H170</f>
        <v>0</v>
      </c>
      <c r="Q170" s="258">
        <v>0.00123</v>
      </c>
      <c r="R170" s="258">
        <f>Q170*H170</f>
        <v>0.032287499999999997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268</v>
      </c>
      <c r="AT170" s="260" t="s">
        <v>218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233</v>
      </c>
      <c r="BM170" s="260" t="s">
        <v>1988</v>
      </c>
    </row>
    <row r="171" s="2" customFormat="1" ht="24.15" customHeight="1">
      <c r="A171" s="37"/>
      <c r="B171" s="38"/>
      <c r="C171" s="248" t="s">
        <v>320</v>
      </c>
      <c r="D171" s="248" t="s">
        <v>193</v>
      </c>
      <c r="E171" s="249" t="s">
        <v>1402</v>
      </c>
      <c r="F171" s="250" t="s">
        <v>1403</v>
      </c>
      <c r="G171" s="251" t="s">
        <v>267</v>
      </c>
      <c r="H171" s="252">
        <v>20</v>
      </c>
      <c r="I171" s="253"/>
      <c r="J171" s="254">
        <f>ROUND(I171*H171,2)</f>
        <v>0</v>
      </c>
      <c r="K171" s="255"/>
      <c r="L171" s="40"/>
      <c r="M171" s="256" t="s">
        <v>1</v>
      </c>
      <c r="N171" s="257" t="s">
        <v>40</v>
      </c>
      <c r="O171" s="90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233</v>
      </c>
      <c r="AT171" s="260" t="s">
        <v>193</v>
      </c>
      <c r="AU171" s="260" t="s">
        <v>84</v>
      </c>
      <c r="AY171" s="14" t="s">
        <v>190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82</v>
      </c>
      <c r="BK171" s="150">
        <f>ROUND(I171*H171,2)</f>
        <v>0</v>
      </c>
      <c r="BL171" s="14" t="s">
        <v>233</v>
      </c>
      <c r="BM171" s="260" t="s">
        <v>1989</v>
      </c>
    </row>
    <row r="172" s="2" customFormat="1" ht="21.75" customHeight="1">
      <c r="A172" s="37"/>
      <c r="B172" s="38"/>
      <c r="C172" s="261" t="s">
        <v>272</v>
      </c>
      <c r="D172" s="261" t="s">
        <v>218</v>
      </c>
      <c r="E172" s="262" t="s">
        <v>1405</v>
      </c>
      <c r="F172" s="263" t="s">
        <v>1406</v>
      </c>
      <c r="G172" s="264" t="s">
        <v>267</v>
      </c>
      <c r="H172" s="265">
        <v>20</v>
      </c>
      <c r="I172" s="266"/>
      <c r="J172" s="267">
        <f>ROUND(I172*H172,2)</f>
        <v>0</v>
      </c>
      <c r="K172" s="268"/>
      <c r="L172" s="269"/>
      <c r="M172" s="270" t="s">
        <v>1</v>
      </c>
      <c r="N172" s="271" t="s">
        <v>40</v>
      </c>
      <c r="O172" s="90"/>
      <c r="P172" s="258">
        <f>O172*H172</f>
        <v>0</v>
      </c>
      <c r="Q172" s="258">
        <v>0.0015</v>
      </c>
      <c r="R172" s="258">
        <f>Q172*H172</f>
        <v>0.029999999999999999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268</v>
      </c>
      <c r="AT172" s="260" t="s">
        <v>218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233</v>
      </c>
      <c r="BM172" s="260" t="s">
        <v>1990</v>
      </c>
    </row>
    <row r="173" s="2" customFormat="1" ht="16.5" customHeight="1">
      <c r="A173" s="37"/>
      <c r="B173" s="38"/>
      <c r="C173" s="248" t="s">
        <v>327</v>
      </c>
      <c r="D173" s="248" t="s">
        <v>193</v>
      </c>
      <c r="E173" s="249" t="s">
        <v>1408</v>
      </c>
      <c r="F173" s="250" t="s">
        <v>1409</v>
      </c>
      <c r="G173" s="251" t="s">
        <v>196</v>
      </c>
      <c r="H173" s="252">
        <v>1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233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233</v>
      </c>
      <c r="BM173" s="260" t="s">
        <v>1991</v>
      </c>
    </row>
    <row r="174" s="2" customFormat="1" ht="16.5" customHeight="1">
      <c r="A174" s="37"/>
      <c r="B174" s="38"/>
      <c r="C174" s="261" t="s">
        <v>275</v>
      </c>
      <c r="D174" s="261" t="s">
        <v>218</v>
      </c>
      <c r="E174" s="262" t="s">
        <v>1411</v>
      </c>
      <c r="F174" s="263" t="s">
        <v>1412</v>
      </c>
      <c r="G174" s="264" t="s">
        <v>196</v>
      </c>
      <c r="H174" s="265">
        <v>1</v>
      </c>
      <c r="I174" s="266"/>
      <c r="J174" s="267">
        <f>ROUND(I174*H174,2)</f>
        <v>0</v>
      </c>
      <c r="K174" s="268"/>
      <c r="L174" s="269"/>
      <c r="M174" s="270" t="s">
        <v>1</v>
      </c>
      <c r="N174" s="271" t="s">
        <v>40</v>
      </c>
      <c r="O174" s="90"/>
      <c r="P174" s="258">
        <f>O174*H174</f>
        <v>0</v>
      </c>
      <c r="Q174" s="258">
        <v>0.00020000000000000001</v>
      </c>
      <c r="R174" s="258">
        <f>Q174*H174</f>
        <v>0.00020000000000000001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268</v>
      </c>
      <c r="AT174" s="260" t="s">
        <v>218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233</v>
      </c>
      <c r="BM174" s="260" t="s">
        <v>1992</v>
      </c>
    </row>
    <row r="175" s="2" customFormat="1" ht="16.5" customHeight="1">
      <c r="A175" s="37"/>
      <c r="B175" s="38"/>
      <c r="C175" s="248" t="s">
        <v>336</v>
      </c>
      <c r="D175" s="248" t="s">
        <v>193</v>
      </c>
      <c r="E175" s="249" t="s">
        <v>1414</v>
      </c>
      <c r="F175" s="250" t="s">
        <v>1415</v>
      </c>
      <c r="G175" s="251" t="s">
        <v>196</v>
      </c>
      <c r="H175" s="252">
        <v>1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326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326</v>
      </c>
      <c r="BM175" s="260" t="s">
        <v>1993</v>
      </c>
    </row>
    <row r="176" s="2" customFormat="1" ht="16.5" customHeight="1">
      <c r="A176" s="37"/>
      <c r="B176" s="38"/>
      <c r="C176" s="248" t="s">
        <v>278</v>
      </c>
      <c r="D176" s="248" t="s">
        <v>193</v>
      </c>
      <c r="E176" s="249" t="s">
        <v>1417</v>
      </c>
      <c r="F176" s="250" t="s">
        <v>1418</v>
      </c>
      <c r="G176" s="251" t="s">
        <v>196</v>
      </c>
      <c r="H176" s="252">
        <v>2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233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233</v>
      </c>
      <c r="BM176" s="260" t="s">
        <v>1994</v>
      </c>
    </row>
    <row r="177" s="2" customFormat="1" ht="16.5" customHeight="1">
      <c r="A177" s="37"/>
      <c r="B177" s="38"/>
      <c r="C177" s="261" t="s">
        <v>343</v>
      </c>
      <c r="D177" s="261" t="s">
        <v>218</v>
      </c>
      <c r="E177" s="262" t="s">
        <v>1420</v>
      </c>
      <c r="F177" s="263" t="s">
        <v>1421</v>
      </c>
      <c r="G177" s="264" t="s">
        <v>196</v>
      </c>
      <c r="H177" s="265">
        <v>1</v>
      </c>
      <c r="I177" s="266"/>
      <c r="J177" s="267">
        <f>ROUND(I177*H177,2)</f>
        <v>0</v>
      </c>
      <c r="K177" s="268"/>
      <c r="L177" s="269"/>
      <c r="M177" s="270" t="s">
        <v>1</v>
      </c>
      <c r="N177" s="271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268</v>
      </c>
      <c r="AT177" s="260" t="s">
        <v>218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233</v>
      </c>
      <c r="BM177" s="260" t="s">
        <v>1995</v>
      </c>
    </row>
    <row r="178" s="2" customFormat="1" ht="16.5" customHeight="1">
      <c r="A178" s="37"/>
      <c r="B178" s="38"/>
      <c r="C178" s="261" t="s">
        <v>281</v>
      </c>
      <c r="D178" s="261" t="s">
        <v>218</v>
      </c>
      <c r="E178" s="262" t="s">
        <v>1423</v>
      </c>
      <c r="F178" s="263" t="s">
        <v>1424</v>
      </c>
      <c r="G178" s="264" t="s">
        <v>196</v>
      </c>
      <c r="H178" s="265">
        <v>1</v>
      </c>
      <c r="I178" s="266"/>
      <c r="J178" s="267">
        <f>ROUND(I178*H178,2)</f>
        <v>0</v>
      </c>
      <c r="K178" s="268"/>
      <c r="L178" s="269"/>
      <c r="M178" s="270" t="s">
        <v>1</v>
      </c>
      <c r="N178" s="271" t="s">
        <v>40</v>
      </c>
      <c r="O178" s="90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268</v>
      </c>
      <c r="AT178" s="260" t="s">
        <v>218</v>
      </c>
      <c r="AU178" s="260" t="s">
        <v>84</v>
      </c>
      <c r="AY178" s="14" t="s">
        <v>190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4" t="s">
        <v>82</v>
      </c>
      <c r="BK178" s="150">
        <f>ROUND(I178*H178,2)</f>
        <v>0</v>
      </c>
      <c r="BL178" s="14" t="s">
        <v>233</v>
      </c>
      <c r="BM178" s="260" t="s">
        <v>1996</v>
      </c>
    </row>
    <row r="179" s="2" customFormat="1" ht="44.25" customHeight="1">
      <c r="A179" s="37"/>
      <c r="B179" s="38"/>
      <c r="C179" s="248" t="s">
        <v>350</v>
      </c>
      <c r="D179" s="248" t="s">
        <v>193</v>
      </c>
      <c r="E179" s="249" t="s">
        <v>1426</v>
      </c>
      <c r="F179" s="250" t="s">
        <v>1427</v>
      </c>
      <c r="G179" s="251" t="s">
        <v>468</v>
      </c>
      <c r="H179" s="252">
        <v>48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1124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1124</v>
      </c>
      <c r="BM179" s="260" t="s">
        <v>1997</v>
      </c>
    </row>
    <row r="180" s="2" customFormat="1" ht="16.5" customHeight="1">
      <c r="A180" s="37"/>
      <c r="B180" s="38"/>
      <c r="C180" s="261" t="s">
        <v>285</v>
      </c>
      <c r="D180" s="261" t="s">
        <v>218</v>
      </c>
      <c r="E180" s="262" t="s">
        <v>1002</v>
      </c>
      <c r="F180" s="263" t="s">
        <v>1429</v>
      </c>
      <c r="G180" s="264" t="s">
        <v>360</v>
      </c>
      <c r="H180" s="265">
        <v>1</v>
      </c>
      <c r="I180" s="266"/>
      <c r="J180" s="267">
        <f>ROUND(I180*H180,2)</f>
        <v>0</v>
      </c>
      <c r="K180" s="268"/>
      <c r="L180" s="269"/>
      <c r="M180" s="270" t="s">
        <v>1</v>
      </c>
      <c r="N180" s="271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1124</v>
      </c>
      <c r="AT180" s="260" t="s">
        <v>218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1124</v>
      </c>
      <c r="BM180" s="260" t="s">
        <v>1998</v>
      </c>
    </row>
    <row r="181" s="2" customFormat="1" ht="24.15" customHeight="1">
      <c r="A181" s="37"/>
      <c r="B181" s="38"/>
      <c r="C181" s="248" t="s">
        <v>357</v>
      </c>
      <c r="D181" s="248" t="s">
        <v>193</v>
      </c>
      <c r="E181" s="249" t="s">
        <v>991</v>
      </c>
      <c r="F181" s="250" t="s">
        <v>992</v>
      </c>
      <c r="G181" s="251" t="s">
        <v>309</v>
      </c>
      <c r="H181" s="272"/>
      <c r="I181" s="253"/>
      <c r="J181" s="254">
        <f>ROUND(I181*H181,2)</f>
        <v>0</v>
      </c>
      <c r="K181" s="255"/>
      <c r="L181" s="40"/>
      <c r="M181" s="256" t="s">
        <v>1</v>
      </c>
      <c r="N181" s="257" t="s">
        <v>40</v>
      </c>
      <c r="O181" s="90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233</v>
      </c>
      <c r="AT181" s="260" t="s">
        <v>193</v>
      </c>
      <c r="AU181" s="260" t="s">
        <v>84</v>
      </c>
      <c r="AY181" s="14" t="s">
        <v>190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82</v>
      </c>
      <c r="BK181" s="150">
        <f>ROUND(I181*H181,2)</f>
        <v>0</v>
      </c>
      <c r="BL181" s="14" t="s">
        <v>233</v>
      </c>
      <c r="BM181" s="260" t="s">
        <v>1999</v>
      </c>
    </row>
    <row r="182" s="2" customFormat="1" ht="24.15" customHeight="1">
      <c r="A182" s="37"/>
      <c r="B182" s="38"/>
      <c r="C182" s="248" t="s">
        <v>288</v>
      </c>
      <c r="D182" s="248" t="s">
        <v>193</v>
      </c>
      <c r="E182" s="249" t="s">
        <v>995</v>
      </c>
      <c r="F182" s="250" t="s">
        <v>996</v>
      </c>
      <c r="G182" s="251" t="s">
        <v>309</v>
      </c>
      <c r="H182" s="272"/>
      <c r="I182" s="253"/>
      <c r="J182" s="254">
        <f>ROUND(I182*H182,2)</f>
        <v>0</v>
      </c>
      <c r="K182" s="255"/>
      <c r="L182" s="40"/>
      <c r="M182" s="256" t="s">
        <v>1</v>
      </c>
      <c r="N182" s="257" t="s">
        <v>40</v>
      </c>
      <c r="O182" s="90"/>
      <c r="P182" s="258">
        <f>O182*H182</f>
        <v>0</v>
      </c>
      <c r="Q182" s="258">
        <v>0</v>
      </c>
      <c r="R182" s="258">
        <f>Q182*H182</f>
        <v>0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233</v>
      </c>
      <c r="AT182" s="260" t="s">
        <v>193</v>
      </c>
      <c r="AU182" s="260" t="s">
        <v>84</v>
      </c>
      <c r="AY182" s="14" t="s">
        <v>190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82</v>
      </c>
      <c r="BK182" s="150">
        <f>ROUND(I182*H182,2)</f>
        <v>0</v>
      </c>
      <c r="BL182" s="14" t="s">
        <v>233</v>
      </c>
      <c r="BM182" s="260" t="s">
        <v>2000</v>
      </c>
    </row>
    <row r="183" s="12" customFormat="1" ht="25.92" customHeight="1">
      <c r="A183" s="12"/>
      <c r="B183" s="232"/>
      <c r="C183" s="233"/>
      <c r="D183" s="234" t="s">
        <v>74</v>
      </c>
      <c r="E183" s="235" t="s">
        <v>1232</v>
      </c>
      <c r="F183" s="235" t="s">
        <v>1233</v>
      </c>
      <c r="G183" s="233"/>
      <c r="H183" s="233"/>
      <c r="I183" s="236"/>
      <c r="J183" s="237">
        <f>BK183</f>
        <v>0</v>
      </c>
      <c r="K183" s="233"/>
      <c r="L183" s="238"/>
      <c r="M183" s="239"/>
      <c r="N183" s="240"/>
      <c r="O183" s="240"/>
      <c r="P183" s="241">
        <f>SUM(P184:P197)</f>
        <v>0</v>
      </c>
      <c r="Q183" s="240"/>
      <c r="R183" s="241">
        <f>SUM(R184:R197)</f>
        <v>0</v>
      </c>
      <c r="S183" s="240"/>
      <c r="T183" s="242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3" t="s">
        <v>197</v>
      </c>
      <c r="AT183" s="244" t="s">
        <v>74</v>
      </c>
      <c r="AU183" s="244" t="s">
        <v>75</v>
      </c>
      <c r="AY183" s="243" t="s">
        <v>190</v>
      </c>
      <c r="BK183" s="245">
        <f>SUM(BK184:BK197)</f>
        <v>0</v>
      </c>
    </row>
    <row r="184" s="2" customFormat="1" ht="16.5" customHeight="1">
      <c r="A184" s="37"/>
      <c r="B184" s="38"/>
      <c r="C184" s="248" t="s">
        <v>365</v>
      </c>
      <c r="D184" s="248" t="s">
        <v>193</v>
      </c>
      <c r="E184" s="249" t="s">
        <v>998</v>
      </c>
      <c r="F184" s="250" t="s">
        <v>1439</v>
      </c>
      <c r="G184" s="251" t="s">
        <v>468</v>
      </c>
      <c r="H184" s="252">
        <v>8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1124</v>
      </c>
      <c r="AT184" s="260" t="s">
        <v>193</v>
      </c>
      <c r="AU184" s="260" t="s">
        <v>82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1124</v>
      </c>
      <c r="BM184" s="260" t="s">
        <v>2001</v>
      </c>
    </row>
    <row r="185" s="2" customFormat="1" ht="16.5" customHeight="1">
      <c r="A185" s="37"/>
      <c r="B185" s="38"/>
      <c r="C185" s="248" t="s">
        <v>292</v>
      </c>
      <c r="D185" s="248" t="s">
        <v>193</v>
      </c>
      <c r="E185" s="249" t="s">
        <v>1441</v>
      </c>
      <c r="F185" s="250" t="s">
        <v>1442</v>
      </c>
      <c r="G185" s="251" t="s">
        <v>468</v>
      </c>
      <c r="H185" s="252">
        <v>8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1124</v>
      </c>
      <c r="AT185" s="260" t="s">
        <v>193</v>
      </c>
      <c r="AU185" s="260" t="s">
        <v>82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1124</v>
      </c>
      <c r="BM185" s="260" t="s">
        <v>2002</v>
      </c>
    </row>
    <row r="186" s="2" customFormat="1" ht="16.5" customHeight="1">
      <c r="A186" s="37"/>
      <c r="B186" s="38"/>
      <c r="C186" s="248" t="s">
        <v>372</v>
      </c>
      <c r="D186" s="248" t="s">
        <v>193</v>
      </c>
      <c r="E186" s="249" t="s">
        <v>1444</v>
      </c>
      <c r="F186" s="250" t="s">
        <v>2003</v>
      </c>
      <c r="G186" s="251" t="s">
        <v>468</v>
      </c>
      <c r="H186" s="252">
        <v>2</v>
      </c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1124</v>
      </c>
      <c r="AT186" s="260" t="s">
        <v>193</v>
      </c>
      <c r="AU186" s="260" t="s">
        <v>82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1124</v>
      </c>
      <c r="BM186" s="260" t="s">
        <v>2004</v>
      </c>
    </row>
    <row r="187" s="2" customFormat="1" ht="16.5" customHeight="1">
      <c r="A187" s="37"/>
      <c r="B187" s="38"/>
      <c r="C187" s="248" t="s">
        <v>295</v>
      </c>
      <c r="D187" s="248" t="s">
        <v>193</v>
      </c>
      <c r="E187" s="249" t="s">
        <v>1447</v>
      </c>
      <c r="F187" s="250" t="s">
        <v>2005</v>
      </c>
      <c r="G187" s="251" t="s">
        <v>468</v>
      </c>
      <c r="H187" s="252">
        <v>8</v>
      </c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1124</v>
      </c>
      <c r="AT187" s="260" t="s">
        <v>193</v>
      </c>
      <c r="AU187" s="260" t="s">
        <v>82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1124</v>
      </c>
      <c r="BM187" s="260" t="s">
        <v>2006</v>
      </c>
    </row>
    <row r="188" s="2" customFormat="1" ht="16.5" customHeight="1">
      <c r="A188" s="37"/>
      <c r="B188" s="38"/>
      <c r="C188" s="248" t="s">
        <v>379</v>
      </c>
      <c r="D188" s="248" t="s">
        <v>193</v>
      </c>
      <c r="E188" s="249" t="s">
        <v>1450</v>
      </c>
      <c r="F188" s="250" t="s">
        <v>2007</v>
      </c>
      <c r="G188" s="251" t="s">
        <v>468</v>
      </c>
      <c r="H188" s="252">
        <v>8</v>
      </c>
      <c r="I188" s="253"/>
      <c r="J188" s="254">
        <f>ROUND(I188*H188,2)</f>
        <v>0</v>
      </c>
      <c r="K188" s="255"/>
      <c r="L188" s="40"/>
      <c r="M188" s="256" t="s">
        <v>1</v>
      </c>
      <c r="N188" s="257" t="s">
        <v>40</v>
      </c>
      <c r="O188" s="90"/>
      <c r="P188" s="258">
        <f>O188*H188</f>
        <v>0</v>
      </c>
      <c r="Q188" s="258">
        <v>0</v>
      </c>
      <c r="R188" s="258">
        <f>Q188*H188</f>
        <v>0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1124</v>
      </c>
      <c r="AT188" s="260" t="s">
        <v>193</v>
      </c>
      <c r="AU188" s="260" t="s">
        <v>82</v>
      </c>
      <c r="AY188" s="14" t="s">
        <v>190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82</v>
      </c>
      <c r="BK188" s="150">
        <f>ROUND(I188*H188,2)</f>
        <v>0</v>
      </c>
      <c r="BL188" s="14" t="s">
        <v>1124</v>
      </c>
      <c r="BM188" s="260" t="s">
        <v>2008</v>
      </c>
    </row>
    <row r="189" s="2" customFormat="1" ht="16.5" customHeight="1">
      <c r="A189" s="37"/>
      <c r="B189" s="38"/>
      <c r="C189" s="248" t="s">
        <v>299</v>
      </c>
      <c r="D189" s="248" t="s">
        <v>193</v>
      </c>
      <c r="E189" s="249" t="s">
        <v>1453</v>
      </c>
      <c r="F189" s="250" t="s">
        <v>2009</v>
      </c>
      <c r="G189" s="251" t="s">
        <v>468</v>
      </c>
      <c r="H189" s="252">
        <v>4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1124</v>
      </c>
      <c r="AT189" s="260" t="s">
        <v>193</v>
      </c>
      <c r="AU189" s="260" t="s">
        <v>82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1124</v>
      </c>
      <c r="BM189" s="260" t="s">
        <v>2010</v>
      </c>
    </row>
    <row r="190" s="2" customFormat="1" ht="16.5" customHeight="1">
      <c r="A190" s="37"/>
      <c r="B190" s="38"/>
      <c r="C190" s="248" t="s">
        <v>386</v>
      </c>
      <c r="D190" s="248" t="s">
        <v>193</v>
      </c>
      <c r="E190" s="249" t="s">
        <v>1456</v>
      </c>
      <c r="F190" s="250" t="s">
        <v>2011</v>
      </c>
      <c r="G190" s="251" t="s">
        <v>468</v>
      </c>
      <c r="H190" s="252">
        <v>6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1124</v>
      </c>
      <c r="AT190" s="260" t="s">
        <v>193</v>
      </c>
      <c r="AU190" s="260" t="s">
        <v>82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1124</v>
      </c>
      <c r="BM190" s="260" t="s">
        <v>2012</v>
      </c>
    </row>
    <row r="191" s="2" customFormat="1" ht="16.5" customHeight="1">
      <c r="A191" s="37"/>
      <c r="B191" s="38"/>
      <c r="C191" s="248" t="s">
        <v>302</v>
      </c>
      <c r="D191" s="248" t="s">
        <v>193</v>
      </c>
      <c r="E191" s="249" t="s">
        <v>1459</v>
      </c>
      <c r="F191" s="250" t="s">
        <v>2013</v>
      </c>
      <c r="G191" s="251" t="s">
        <v>468</v>
      </c>
      <c r="H191" s="252">
        <v>6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1124</v>
      </c>
      <c r="AT191" s="260" t="s">
        <v>193</v>
      </c>
      <c r="AU191" s="260" t="s">
        <v>82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1124</v>
      </c>
      <c r="BM191" s="260" t="s">
        <v>2014</v>
      </c>
    </row>
    <row r="192" s="2" customFormat="1" ht="16.5" customHeight="1">
      <c r="A192" s="37"/>
      <c r="B192" s="38"/>
      <c r="C192" s="248" t="s">
        <v>393</v>
      </c>
      <c r="D192" s="248" t="s">
        <v>193</v>
      </c>
      <c r="E192" s="249" t="s">
        <v>1874</v>
      </c>
      <c r="F192" s="250" t="s">
        <v>1875</v>
      </c>
      <c r="G192" s="251" t="s">
        <v>468</v>
      </c>
      <c r="H192" s="252">
        <v>4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1124</v>
      </c>
      <c r="AT192" s="260" t="s">
        <v>193</v>
      </c>
      <c r="AU192" s="260" t="s">
        <v>82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1124</v>
      </c>
      <c r="BM192" s="260" t="s">
        <v>2015</v>
      </c>
    </row>
    <row r="193" s="2" customFormat="1" ht="24.15" customHeight="1">
      <c r="A193" s="37"/>
      <c r="B193" s="38"/>
      <c r="C193" s="248" t="s">
        <v>306</v>
      </c>
      <c r="D193" s="248" t="s">
        <v>193</v>
      </c>
      <c r="E193" s="249" t="s">
        <v>1471</v>
      </c>
      <c r="F193" s="250" t="s">
        <v>1472</v>
      </c>
      <c r="G193" s="251" t="s">
        <v>468</v>
      </c>
      <c r="H193" s="252">
        <v>8</v>
      </c>
      <c r="I193" s="253"/>
      <c r="J193" s="254">
        <f>ROUND(I193*H193,2)</f>
        <v>0</v>
      </c>
      <c r="K193" s="255"/>
      <c r="L193" s="40"/>
      <c r="M193" s="256" t="s">
        <v>1</v>
      </c>
      <c r="N193" s="257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1124</v>
      </c>
      <c r="AT193" s="260" t="s">
        <v>193</v>
      </c>
      <c r="AU193" s="260" t="s">
        <v>82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1124</v>
      </c>
      <c r="BM193" s="260" t="s">
        <v>2016</v>
      </c>
    </row>
    <row r="194" s="2" customFormat="1" ht="16.5" customHeight="1">
      <c r="A194" s="37"/>
      <c r="B194" s="38"/>
      <c r="C194" s="261" t="s">
        <v>400</v>
      </c>
      <c r="D194" s="261" t="s">
        <v>218</v>
      </c>
      <c r="E194" s="262" t="s">
        <v>1474</v>
      </c>
      <c r="F194" s="263" t="s">
        <v>1475</v>
      </c>
      <c r="G194" s="264" t="s">
        <v>360</v>
      </c>
      <c r="H194" s="265">
        <v>1</v>
      </c>
      <c r="I194" s="266"/>
      <c r="J194" s="267">
        <f>ROUND(I194*H194,2)</f>
        <v>0</v>
      </c>
      <c r="K194" s="268"/>
      <c r="L194" s="269"/>
      <c r="M194" s="270" t="s">
        <v>1</v>
      </c>
      <c r="N194" s="271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1124</v>
      </c>
      <c r="AT194" s="260" t="s">
        <v>218</v>
      </c>
      <c r="AU194" s="260" t="s">
        <v>82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1124</v>
      </c>
      <c r="BM194" s="260" t="s">
        <v>2017</v>
      </c>
    </row>
    <row r="195" s="2" customFormat="1" ht="16.5" customHeight="1">
      <c r="A195" s="37"/>
      <c r="B195" s="38"/>
      <c r="C195" s="261" t="s">
        <v>310</v>
      </c>
      <c r="D195" s="261" t="s">
        <v>218</v>
      </c>
      <c r="E195" s="262" t="s">
        <v>1260</v>
      </c>
      <c r="F195" s="263" t="s">
        <v>1477</v>
      </c>
      <c r="G195" s="264" t="s">
        <v>360</v>
      </c>
      <c r="H195" s="265">
        <v>1</v>
      </c>
      <c r="I195" s="266"/>
      <c r="J195" s="267">
        <f>ROUND(I195*H195,2)</f>
        <v>0</v>
      </c>
      <c r="K195" s="268"/>
      <c r="L195" s="269"/>
      <c r="M195" s="270" t="s">
        <v>1</v>
      </c>
      <c r="N195" s="271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1124</v>
      </c>
      <c r="AT195" s="260" t="s">
        <v>218</v>
      </c>
      <c r="AU195" s="260" t="s">
        <v>82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1124</v>
      </c>
      <c r="BM195" s="260" t="s">
        <v>2018</v>
      </c>
    </row>
    <row r="196" s="2" customFormat="1" ht="24.15" customHeight="1">
      <c r="A196" s="37"/>
      <c r="B196" s="38"/>
      <c r="C196" s="261" t="s">
        <v>407</v>
      </c>
      <c r="D196" s="261" t="s">
        <v>218</v>
      </c>
      <c r="E196" s="262" t="s">
        <v>1479</v>
      </c>
      <c r="F196" s="263" t="s">
        <v>1480</v>
      </c>
      <c r="G196" s="264" t="s">
        <v>360</v>
      </c>
      <c r="H196" s="265">
        <v>1</v>
      </c>
      <c r="I196" s="266"/>
      <c r="J196" s="267">
        <f>ROUND(I196*H196,2)</f>
        <v>0</v>
      </c>
      <c r="K196" s="268"/>
      <c r="L196" s="269"/>
      <c r="M196" s="270" t="s">
        <v>1</v>
      </c>
      <c r="N196" s="271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1124</v>
      </c>
      <c r="AT196" s="260" t="s">
        <v>218</v>
      </c>
      <c r="AU196" s="260" t="s">
        <v>82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1124</v>
      </c>
      <c r="BM196" s="260" t="s">
        <v>2019</v>
      </c>
    </row>
    <row r="197" s="2" customFormat="1" ht="21.75" customHeight="1">
      <c r="A197" s="37"/>
      <c r="B197" s="38"/>
      <c r="C197" s="248" t="s">
        <v>314</v>
      </c>
      <c r="D197" s="248" t="s">
        <v>193</v>
      </c>
      <c r="E197" s="249" t="s">
        <v>1482</v>
      </c>
      <c r="F197" s="250" t="s">
        <v>1483</v>
      </c>
      <c r="G197" s="251" t="s">
        <v>468</v>
      </c>
      <c r="H197" s="252">
        <v>40</v>
      </c>
      <c r="I197" s="253"/>
      <c r="J197" s="254">
        <f>ROUND(I197*H197,2)</f>
        <v>0</v>
      </c>
      <c r="K197" s="255"/>
      <c r="L197" s="40"/>
      <c r="M197" s="256" t="s">
        <v>1</v>
      </c>
      <c r="N197" s="257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1124</v>
      </c>
      <c r="AT197" s="260" t="s">
        <v>193</v>
      </c>
      <c r="AU197" s="260" t="s">
        <v>82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1124</v>
      </c>
      <c r="BM197" s="260" t="s">
        <v>2020</v>
      </c>
    </row>
    <row r="198" s="12" customFormat="1" ht="25.92" customHeight="1">
      <c r="A198" s="12"/>
      <c r="B198" s="232"/>
      <c r="C198" s="233"/>
      <c r="D198" s="234" t="s">
        <v>74</v>
      </c>
      <c r="E198" s="235" t="s">
        <v>118</v>
      </c>
      <c r="F198" s="235" t="s">
        <v>1485</v>
      </c>
      <c r="G198" s="233"/>
      <c r="H198" s="233"/>
      <c r="I198" s="236"/>
      <c r="J198" s="237">
        <f>BK198</f>
        <v>0</v>
      </c>
      <c r="K198" s="233"/>
      <c r="L198" s="238"/>
      <c r="M198" s="239"/>
      <c r="N198" s="240"/>
      <c r="O198" s="240"/>
      <c r="P198" s="241">
        <f>P199</f>
        <v>0</v>
      </c>
      <c r="Q198" s="240"/>
      <c r="R198" s="241">
        <f>R199</f>
        <v>0</v>
      </c>
      <c r="S198" s="240"/>
      <c r="T198" s="242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3" t="s">
        <v>210</v>
      </c>
      <c r="AT198" s="244" t="s">
        <v>74</v>
      </c>
      <c r="AU198" s="244" t="s">
        <v>75</v>
      </c>
      <c r="AY198" s="243" t="s">
        <v>190</v>
      </c>
      <c r="BK198" s="245">
        <f>BK199</f>
        <v>0</v>
      </c>
    </row>
    <row r="199" s="12" customFormat="1" ht="22.8" customHeight="1">
      <c r="A199" s="12"/>
      <c r="B199" s="232"/>
      <c r="C199" s="233"/>
      <c r="D199" s="234" t="s">
        <v>74</v>
      </c>
      <c r="E199" s="246" t="s">
        <v>1263</v>
      </c>
      <c r="F199" s="246" t="s">
        <v>1264</v>
      </c>
      <c r="G199" s="233"/>
      <c r="H199" s="233"/>
      <c r="I199" s="236"/>
      <c r="J199" s="247">
        <f>BK199</f>
        <v>0</v>
      </c>
      <c r="K199" s="233"/>
      <c r="L199" s="238"/>
      <c r="M199" s="239"/>
      <c r="N199" s="240"/>
      <c r="O199" s="240"/>
      <c r="P199" s="241">
        <f>P200</f>
        <v>0</v>
      </c>
      <c r="Q199" s="240"/>
      <c r="R199" s="241">
        <f>R200</f>
        <v>0</v>
      </c>
      <c r="S199" s="240"/>
      <c r="T199" s="24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3" t="s">
        <v>210</v>
      </c>
      <c r="AT199" s="244" t="s">
        <v>74</v>
      </c>
      <c r="AU199" s="244" t="s">
        <v>82</v>
      </c>
      <c r="AY199" s="243" t="s">
        <v>190</v>
      </c>
      <c r="BK199" s="245">
        <f>BK200</f>
        <v>0</v>
      </c>
    </row>
    <row r="200" s="2" customFormat="1" ht="16.5" customHeight="1">
      <c r="A200" s="37"/>
      <c r="B200" s="38"/>
      <c r="C200" s="248" t="s">
        <v>319</v>
      </c>
      <c r="D200" s="248" t="s">
        <v>193</v>
      </c>
      <c r="E200" s="249" t="s">
        <v>1486</v>
      </c>
      <c r="F200" s="250" t="s">
        <v>1487</v>
      </c>
      <c r="G200" s="251" t="s">
        <v>360</v>
      </c>
      <c r="H200" s="252">
        <v>1</v>
      </c>
      <c r="I200" s="253"/>
      <c r="J200" s="254">
        <f>ROUND(I200*H200,2)</f>
        <v>0</v>
      </c>
      <c r="K200" s="255"/>
      <c r="L200" s="40"/>
      <c r="M200" s="273" t="s">
        <v>1</v>
      </c>
      <c r="N200" s="274" t="s">
        <v>40</v>
      </c>
      <c r="O200" s="275"/>
      <c r="P200" s="276">
        <f>O200*H200</f>
        <v>0</v>
      </c>
      <c r="Q200" s="276">
        <v>0</v>
      </c>
      <c r="R200" s="276">
        <f>Q200*H200</f>
        <v>0</v>
      </c>
      <c r="S200" s="276">
        <v>0</v>
      </c>
      <c r="T200" s="27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1275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1275</v>
      </c>
      <c r="BM200" s="260" t="s">
        <v>2021</v>
      </c>
    </row>
    <row r="201" s="2" customFormat="1" ht="6.96" customHeight="1">
      <c r="A201" s="37"/>
      <c r="B201" s="65"/>
      <c r="C201" s="66"/>
      <c r="D201" s="66"/>
      <c r="E201" s="66"/>
      <c r="F201" s="66"/>
      <c r="G201" s="66"/>
      <c r="H201" s="66"/>
      <c r="I201" s="66"/>
      <c r="J201" s="66"/>
      <c r="K201" s="66"/>
      <c r="L201" s="40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sheet="1" autoFilter="0" formatColumns="0" formatRows="0" objects="1" scenarios="1" spinCount="100000" saltValue="Yum/DRwSWr6T+zc4H7l5rc5TCo5lcKosWYmDJTuED3R8H/NHfk+CF3EQbyWNIUN2+rP18Ap5ve/igM0ConmkwA==" hashValue="fUeMfNHQYFQgFv50flFKAqnVIQLWkz+CncDfn4EYaAxbWcSS6wg6Gq7sVFGKmia5m1CuY7oBXjXYczLOCn5j3w==" algorithmName="SHA-512" password="CC35"/>
  <autoFilter ref="C134:K20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1" customFormat="1" ht="12" customHeight="1">
      <c r="B8" s="17"/>
      <c r="D8" s="162" t="s">
        <v>131</v>
      </c>
      <c r="L8" s="17"/>
    </row>
    <row r="9" s="2" customFormat="1" ht="16.5" customHeight="1">
      <c r="A9" s="37"/>
      <c r="B9" s="40"/>
      <c r="C9" s="37"/>
      <c r="D9" s="37"/>
      <c r="E9" s="163" t="s">
        <v>2022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2" t="s">
        <v>133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4" t="s">
        <v>2023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2" t="s">
        <v>18</v>
      </c>
      <c r="E13" s="37"/>
      <c r="F13" s="140" t="s">
        <v>1</v>
      </c>
      <c r="G13" s="37"/>
      <c r="H13" s="37"/>
      <c r="I13" s="162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20</v>
      </c>
      <c r="E14" s="37"/>
      <c r="F14" s="140" t="s">
        <v>21</v>
      </c>
      <c r="G14" s="37"/>
      <c r="H14" s="37"/>
      <c r="I14" s="162" t="s">
        <v>22</v>
      </c>
      <c r="J14" s="165" t="str">
        <f>'Rekapitulace stavby'!AN8</f>
        <v>3. 4. 2023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2" t="s">
        <v>24</v>
      </c>
      <c r="E16" s="37"/>
      <c r="F16" s="37"/>
      <c r="G16" s="37"/>
      <c r="H16" s="37"/>
      <c r="I16" s="162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62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2" t="s">
        <v>27</v>
      </c>
      <c r="E19" s="37"/>
      <c r="F19" s="37"/>
      <c r="G19" s="37"/>
      <c r="H19" s="37"/>
      <c r="I19" s="162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62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2" t="s">
        <v>29</v>
      </c>
      <c r="E22" s="37"/>
      <c r="F22" s="37"/>
      <c r="G22" s="37"/>
      <c r="H22" s="37"/>
      <c r="I22" s="162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62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2" t="s">
        <v>31</v>
      </c>
      <c r="E25" s="37"/>
      <c r="F25" s="37"/>
      <c r="G25" s="37"/>
      <c r="H25" s="37"/>
      <c r="I25" s="162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62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2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6"/>
      <c r="B29" s="167"/>
      <c r="C29" s="166"/>
      <c r="D29" s="166"/>
      <c r="E29" s="168" t="s">
        <v>1</v>
      </c>
      <c r="F29" s="168"/>
      <c r="G29" s="168"/>
      <c r="H29" s="168"/>
      <c r="I29" s="166"/>
      <c r="J29" s="166"/>
      <c r="K29" s="166"/>
      <c r="L29" s="169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0"/>
      <c r="E31" s="170"/>
      <c r="F31" s="170"/>
      <c r="G31" s="170"/>
      <c r="H31" s="170"/>
      <c r="I31" s="170"/>
      <c r="J31" s="170"/>
      <c r="K31" s="17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135</v>
      </c>
      <c r="E32" s="37"/>
      <c r="F32" s="37"/>
      <c r="G32" s="37"/>
      <c r="H32" s="37"/>
      <c r="I32" s="37"/>
      <c r="J32" s="171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2" t="s">
        <v>124</v>
      </c>
      <c r="E33" s="37"/>
      <c r="F33" s="37"/>
      <c r="G33" s="37"/>
      <c r="H33" s="37"/>
      <c r="I33" s="37"/>
      <c r="J33" s="171">
        <f>J127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73" t="s">
        <v>35</v>
      </c>
      <c r="E34" s="37"/>
      <c r="F34" s="37"/>
      <c r="G34" s="37"/>
      <c r="H34" s="37"/>
      <c r="I34" s="37"/>
      <c r="J34" s="174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70"/>
      <c r="E35" s="170"/>
      <c r="F35" s="170"/>
      <c r="G35" s="170"/>
      <c r="H35" s="170"/>
      <c r="I35" s="170"/>
      <c r="J35" s="170"/>
      <c r="K35" s="17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5" t="s">
        <v>37</v>
      </c>
      <c r="G36" s="37"/>
      <c r="H36" s="37"/>
      <c r="I36" s="175" t="s">
        <v>36</v>
      </c>
      <c r="J36" s="175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6" t="s">
        <v>39</v>
      </c>
      <c r="E37" s="162" t="s">
        <v>40</v>
      </c>
      <c r="F37" s="177">
        <f>ROUND((SUM(BE127:BE134) + SUM(BE156:BE370)),  2)</f>
        <v>0</v>
      </c>
      <c r="G37" s="37"/>
      <c r="H37" s="37"/>
      <c r="I37" s="178">
        <v>0.20999999999999999</v>
      </c>
      <c r="J37" s="177">
        <f>ROUND(((SUM(BE127:BE134) + SUM(BE156:BE370))*I37),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62" t="s">
        <v>41</v>
      </c>
      <c r="F38" s="177">
        <f>ROUND((SUM(BF127:BF134) + SUM(BF156:BF370)),  2)</f>
        <v>0</v>
      </c>
      <c r="G38" s="37"/>
      <c r="H38" s="37"/>
      <c r="I38" s="178">
        <v>0.14999999999999999</v>
      </c>
      <c r="J38" s="177">
        <f>ROUND(((SUM(BF127:BF134) + SUM(BF156:BF370))*I38),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42</v>
      </c>
      <c r="F39" s="177">
        <f>ROUND((SUM(BG127:BG134) + SUM(BG156:BG370)),  2)</f>
        <v>0</v>
      </c>
      <c r="G39" s="37"/>
      <c r="H39" s="37"/>
      <c r="I39" s="178">
        <v>0.20999999999999999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62" t="s">
        <v>43</v>
      </c>
      <c r="F40" s="177">
        <f>ROUND((SUM(BH127:BH134) + SUM(BH156:BH370)),  2)</f>
        <v>0</v>
      </c>
      <c r="G40" s="37"/>
      <c r="H40" s="37"/>
      <c r="I40" s="178">
        <v>0.14999999999999999</v>
      </c>
      <c r="J40" s="177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62" t="s">
        <v>44</v>
      </c>
      <c r="F41" s="177">
        <f>ROUND((SUM(BI127:BI134) + SUM(BI156:BI370)),  2)</f>
        <v>0</v>
      </c>
      <c r="G41" s="37"/>
      <c r="H41" s="37"/>
      <c r="I41" s="178">
        <v>0</v>
      </c>
      <c r="J41" s="177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9"/>
      <c r="D43" s="180" t="s">
        <v>45</v>
      </c>
      <c r="E43" s="181"/>
      <c r="F43" s="181"/>
      <c r="G43" s="182" t="s">
        <v>46</v>
      </c>
      <c r="H43" s="183" t="s">
        <v>47</v>
      </c>
      <c r="I43" s="181"/>
      <c r="J43" s="184">
        <f>SUM(J34:J41)</f>
        <v>0</v>
      </c>
      <c r="K43" s="185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7" t="s">
        <v>2022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133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 04A - Kotelna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3. 4. 2023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137</v>
      </c>
      <c r="D96" s="156"/>
      <c r="E96" s="156"/>
      <c r="F96" s="156"/>
      <c r="G96" s="156"/>
      <c r="H96" s="156"/>
      <c r="I96" s="156"/>
      <c r="J96" s="199" t="s">
        <v>138</v>
      </c>
      <c r="K96" s="15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139</v>
      </c>
      <c r="D98" s="39"/>
      <c r="E98" s="39"/>
      <c r="F98" s="39"/>
      <c r="G98" s="39"/>
      <c r="H98" s="39"/>
      <c r="I98" s="39"/>
      <c r="J98" s="109">
        <f>J156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140</v>
      </c>
    </row>
    <row r="99" s="9" customFormat="1" ht="24.96" customHeight="1">
      <c r="A99" s="9"/>
      <c r="B99" s="201"/>
      <c r="C99" s="202"/>
      <c r="D99" s="203" t="s">
        <v>141</v>
      </c>
      <c r="E99" s="204"/>
      <c r="F99" s="204"/>
      <c r="G99" s="204"/>
      <c r="H99" s="204"/>
      <c r="I99" s="204"/>
      <c r="J99" s="205">
        <f>J157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2"/>
      <c r="D100" s="208" t="s">
        <v>142</v>
      </c>
      <c r="E100" s="209"/>
      <c r="F100" s="209"/>
      <c r="G100" s="209"/>
      <c r="H100" s="209"/>
      <c r="I100" s="209"/>
      <c r="J100" s="210">
        <f>J158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143</v>
      </c>
      <c r="E101" s="209"/>
      <c r="F101" s="209"/>
      <c r="G101" s="209"/>
      <c r="H101" s="209"/>
      <c r="I101" s="209"/>
      <c r="J101" s="210">
        <f>J160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144</v>
      </c>
      <c r="E102" s="209"/>
      <c r="F102" s="209"/>
      <c r="G102" s="209"/>
      <c r="H102" s="209"/>
      <c r="I102" s="209"/>
      <c r="J102" s="210">
        <f>J163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145</v>
      </c>
      <c r="E103" s="209"/>
      <c r="F103" s="209"/>
      <c r="G103" s="209"/>
      <c r="H103" s="209"/>
      <c r="I103" s="209"/>
      <c r="J103" s="210">
        <f>J171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146</v>
      </c>
      <c r="E104" s="209"/>
      <c r="F104" s="209"/>
      <c r="G104" s="209"/>
      <c r="H104" s="209"/>
      <c r="I104" s="209"/>
      <c r="J104" s="210">
        <f>J178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147</v>
      </c>
      <c r="E105" s="204"/>
      <c r="F105" s="204"/>
      <c r="G105" s="204"/>
      <c r="H105" s="204"/>
      <c r="I105" s="204"/>
      <c r="J105" s="205">
        <f>J181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2"/>
      <c r="D106" s="208" t="s">
        <v>149</v>
      </c>
      <c r="E106" s="209"/>
      <c r="F106" s="209"/>
      <c r="G106" s="209"/>
      <c r="H106" s="209"/>
      <c r="I106" s="209"/>
      <c r="J106" s="210">
        <f>J182</f>
        <v>0</v>
      </c>
      <c r="K106" s="132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2"/>
      <c r="D107" s="208" t="s">
        <v>150</v>
      </c>
      <c r="E107" s="209"/>
      <c r="F107" s="209"/>
      <c r="G107" s="209"/>
      <c r="H107" s="209"/>
      <c r="I107" s="209"/>
      <c r="J107" s="210">
        <f>J188</f>
        <v>0</v>
      </c>
      <c r="K107" s="132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2"/>
      <c r="D108" s="208" t="s">
        <v>151</v>
      </c>
      <c r="E108" s="209"/>
      <c r="F108" s="209"/>
      <c r="G108" s="209"/>
      <c r="H108" s="209"/>
      <c r="I108" s="209"/>
      <c r="J108" s="210">
        <f>J208</f>
        <v>0</v>
      </c>
      <c r="K108" s="132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7"/>
      <c r="C109" s="132"/>
      <c r="D109" s="208" t="s">
        <v>152</v>
      </c>
      <c r="E109" s="209"/>
      <c r="F109" s="209"/>
      <c r="G109" s="209"/>
      <c r="H109" s="209"/>
      <c r="I109" s="209"/>
      <c r="J109" s="210">
        <f>J224</f>
        <v>0</v>
      </c>
      <c r="K109" s="132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2"/>
      <c r="D110" s="208" t="s">
        <v>2024</v>
      </c>
      <c r="E110" s="209"/>
      <c r="F110" s="209"/>
      <c r="G110" s="209"/>
      <c r="H110" s="209"/>
      <c r="I110" s="209"/>
      <c r="J110" s="210">
        <f>J232</f>
        <v>0</v>
      </c>
      <c r="K110" s="132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2"/>
      <c r="D111" s="208" t="s">
        <v>153</v>
      </c>
      <c r="E111" s="209"/>
      <c r="F111" s="209"/>
      <c r="G111" s="209"/>
      <c r="H111" s="209"/>
      <c r="I111" s="209"/>
      <c r="J111" s="210">
        <f>J237</f>
        <v>0</v>
      </c>
      <c r="K111" s="132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2"/>
      <c r="D112" s="208" t="s">
        <v>154</v>
      </c>
      <c r="E112" s="209"/>
      <c r="F112" s="209"/>
      <c r="G112" s="209"/>
      <c r="H112" s="209"/>
      <c r="I112" s="209"/>
      <c r="J112" s="210">
        <f>J262</f>
        <v>0</v>
      </c>
      <c r="K112" s="132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7"/>
      <c r="C113" s="132"/>
      <c r="D113" s="208" t="s">
        <v>155</v>
      </c>
      <c r="E113" s="209"/>
      <c r="F113" s="209"/>
      <c r="G113" s="209"/>
      <c r="H113" s="209"/>
      <c r="I113" s="209"/>
      <c r="J113" s="210">
        <f>J269</f>
        <v>0</v>
      </c>
      <c r="K113" s="132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7"/>
      <c r="C114" s="132"/>
      <c r="D114" s="208" t="s">
        <v>156</v>
      </c>
      <c r="E114" s="209"/>
      <c r="F114" s="209"/>
      <c r="G114" s="209"/>
      <c r="H114" s="209"/>
      <c r="I114" s="209"/>
      <c r="J114" s="210">
        <f>J278</f>
        <v>0</v>
      </c>
      <c r="K114" s="132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7"/>
      <c r="C115" s="132"/>
      <c r="D115" s="208" t="s">
        <v>157</v>
      </c>
      <c r="E115" s="209"/>
      <c r="F115" s="209"/>
      <c r="G115" s="209"/>
      <c r="H115" s="209"/>
      <c r="I115" s="209"/>
      <c r="J115" s="210">
        <f>J291</f>
        <v>0</v>
      </c>
      <c r="K115" s="132"/>
      <c r="L115" s="21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7"/>
      <c r="C116" s="132"/>
      <c r="D116" s="208" t="s">
        <v>158</v>
      </c>
      <c r="E116" s="209"/>
      <c r="F116" s="209"/>
      <c r="G116" s="209"/>
      <c r="H116" s="209"/>
      <c r="I116" s="209"/>
      <c r="J116" s="210">
        <f>J300</f>
        <v>0</v>
      </c>
      <c r="K116" s="132"/>
      <c r="L116" s="21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7"/>
      <c r="C117" s="132"/>
      <c r="D117" s="208" t="s">
        <v>159</v>
      </c>
      <c r="E117" s="209"/>
      <c r="F117" s="209"/>
      <c r="G117" s="209"/>
      <c r="H117" s="209"/>
      <c r="I117" s="209"/>
      <c r="J117" s="210">
        <f>J305</f>
        <v>0</v>
      </c>
      <c r="K117" s="132"/>
      <c r="L117" s="2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7"/>
      <c r="C118" s="132"/>
      <c r="D118" s="208" t="s">
        <v>160</v>
      </c>
      <c r="E118" s="209"/>
      <c r="F118" s="209"/>
      <c r="G118" s="209"/>
      <c r="H118" s="209"/>
      <c r="I118" s="209"/>
      <c r="J118" s="210">
        <f>J315</f>
        <v>0</v>
      </c>
      <c r="K118" s="132"/>
      <c r="L118" s="2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7"/>
      <c r="C119" s="132"/>
      <c r="D119" s="208" t="s">
        <v>161</v>
      </c>
      <c r="E119" s="209"/>
      <c r="F119" s="209"/>
      <c r="G119" s="209"/>
      <c r="H119" s="209"/>
      <c r="I119" s="209"/>
      <c r="J119" s="210">
        <f>J320</f>
        <v>0</v>
      </c>
      <c r="K119" s="132"/>
      <c r="L119" s="21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201"/>
      <c r="C120" s="202"/>
      <c r="D120" s="203" t="s">
        <v>162</v>
      </c>
      <c r="E120" s="204"/>
      <c r="F120" s="204"/>
      <c r="G120" s="204"/>
      <c r="H120" s="204"/>
      <c r="I120" s="204"/>
      <c r="J120" s="205">
        <f>J327</f>
        <v>0</v>
      </c>
      <c r="K120" s="202"/>
      <c r="L120" s="20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207"/>
      <c r="C121" s="132"/>
      <c r="D121" s="208" t="s">
        <v>163</v>
      </c>
      <c r="E121" s="209"/>
      <c r="F121" s="209"/>
      <c r="G121" s="209"/>
      <c r="H121" s="209"/>
      <c r="I121" s="209"/>
      <c r="J121" s="210">
        <f>J328</f>
        <v>0</v>
      </c>
      <c r="K121" s="132"/>
      <c r="L121" s="21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7"/>
      <c r="C122" s="132"/>
      <c r="D122" s="208" t="s">
        <v>164</v>
      </c>
      <c r="E122" s="209"/>
      <c r="F122" s="209"/>
      <c r="G122" s="209"/>
      <c r="H122" s="209"/>
      <c r="I122" s="209"/>
      <c r="J122" s="210">
        <f>J339</f>
        <v>0</v>
      </c>
      <c r="K122" s="132"/>
      <c r="L122" s="21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1"/>
      <c r="C123" s="202"/>
      <c r="D123" s="203" t="s">
        <v>165</v>
      </c>
      <c r="E123" s="204"/>
      <c r="F123" s="204"/>
      <c r="G123" s="204"/>
      <c r="H123" s="204"/>
      <c r="I123" s="204"/>
      <c r="J123" s="205">
        <f>J357</f>
        <v>0</v>
      </c>
      <c r="K123" s="202"/>
      <c r="L123" s="20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201"/>
      <c r="C124" s="202"/>
      <c r="D124" s="203" t="s">
        <v>166</v>
      </c>
      <c r="E124" s="204"/>
      <c r="F124" s="204"/>
      <c r="G124" s="204"/>
      <c r="H124" s="204"/>
      <c r="I124" s="204"/>
      <c r="J124" s="205">
        <f>J366</f>
        <v>0</v>
      </c>
      <c r="K124" s="202"/>
      <c r="L124" s="20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9.28" customHeight="1">
      <c r="A127" s="37"/>
      <c r="B127" s="38"/>
      <c r="C127" s="200" t="s">
        <v>167</v>
      </c>
      <c r="D127" s="39"/>
      <c r="E127" s="39"/>
      <c r="F127" s="39"/>
      <c r="G127" s="39"/>
      <c r="H127" s="39"/>
      <c r="I127" s="39"/>
      <c r="J127" s="212">
        <f>ROUND(J128 + J129 + J130 + J131 + J132 + J133,2)</f>
        <v>0</v>
      </c>
      <c r="K127" s="39"/>
      <c r="L127" s="62"/>
      <c r="N127" s="213" t="s">
        <v>39</v>
      </c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8" customHeight="1">
      <c r="A128" s="37"/>
      <c r="B128" s="38"/>
      <c r="C128" s="39"/>
      <c r="D128" s="151" t="s">
        <v>168</v>
      </c>
      <c r="E128" s="146"/>
      <c r="F128" s="146"/>
      <c r="G128" s="39"/>
      <c r="H128" s="39"/>
      <c r="I128" s="39"/>
      <c r="J128" s="147">
        <v>0</v>
      </c>
      <c r="K128" s="39"/>
      <c r="L128" s="214"/>
      <c r="M128" s="215"/>
      <c r="N128" s="216" t="s">
        <v>40</v>
      </c>
      <c r="O128" s="215"/>
      <c r="P128" s="215"/>
      <c r="Q128" s="215"/>
      <c r="R128" s="215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8" t="s">
        <v>118</v>
      </c>
      <c r="AZ128" s="215"/>
      <c r="BA128" s="215"/>
      <c r="BB128" s="215"/>
      <c r="BC128" s="215"/>
      <c r="BD128" s="215"/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18" t="s">
        <v>82</v>
      </c>
      <c r="BK128" s="215"/>
      <c r="BL128" s="215"/>
      <c r="BM128" s="215"/>
    </row>
    <row r="129" s="2" customFormat="1" ht="18" customHeight="1">
      <c r="A129" s="37"/>
      <c r="B129" s="38"/>
      <c r="C129" s="39"/>
      <c r="D129" s="151" t="s">
        <v>169</v>
      </c>
      <c r="E129" s="146"/>
      <c r="F129" s="146"/>
      <c r="G129" s="39"/>
      <c r="H129" s="39"/>
      <c r="I129" s="39"/>
      <c r="J129" s="147">
        <v>0</v>
      </c>
      <c r="K129" s="39"/>
      <c r="L129" s="214"/>
      <c r="M129" s="215"/>
      <c r="N129" s="216" t="s">
        <v>40</v>
      </c>
      <c r="O129" s="215"/>
      <c r="P129" s="215"/>
      <c r="Q129" s="215"/>
      <c r="R129" s="215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8" t="s">
        <v>118</v>
      </c>
      <c r="AZ129" s="215"/>
      <c r="BA129" s="215"/>
      <c r="BB129" s="215"/>
      <c r="BC129" s="215"/>
      <c r="BD129" s="215"/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18" t="s">
        <v>82</v>
      </c>
      <c r="BK129" s="215"/>
      <c r="BL129" s="215"/>
      <c r="BM129" s="215"/>
    </row>
    <row r="130" s="2" customFormat="1" ht="18" customHeight="1">
      <c r="A130" s="37"/>
      <c r="B130" s="38"/>
      <c r="C130" s="39"/>
      <c r="D130" s="151" t="s">
        <v>170</v>
      </c>
      <c r="E130" s="146"/>
      <c r="F130" s="146"/>
      <c r="G130" s="39"/>
      <c r="H130" s="39"/>
      <c r="I130" s="39"/>
      <c r="J130" s="147">
        <v>0</v>
      </c>
      <c r="K130" s="39"/>
      <c r="L130" s="214"/>
      <c r="M130" s="215"/>
      <c r="N130" s="216" t="s">
        <v>40</v>
      </c>
      <c r="O130" s="215"/>
      <c r="P130" s="215"/>
      <c r="Q130" s="215"/>
      <c r="R130" s="215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8" t="s">
        <v>118</v>
      </c>
      <c r="AZ130" s="215"/>
      <c r="BA130" s="215"/>
      <c r="BB130" s="215"/>
      <c r="BC130" s="215"/>
      <c r="BD130" s="215"/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18" t="s">
        <v>82</v>
      </c>
      <c r="BK130" s="215"/>
      <c r="BL130" s="215"/>
      <c r="BM130" s="215"/>
    </row>
    <row r="131" s="2" customFormat="1" ht="18" customHeight="1">
      <c r="A131" s="37"/>
      <c r="B131" s="38"/>
      <c r="C131" s="39"/>
      <c r="D131" s="151" t="s">
        <v>171</v>
      </c>
      <c r="E131" s="146"/>
      <c r="F131" s="146"/>
      <c r="G131" s="39"/>
      <c r="H131" s="39"/>
      <c r="I131" s="39"/>
      <c r="J131" s="147">
        <v>0</v>
      </c>
      <c r="K131" s="39"/>
      <c r="L131" s="214"/>
      <c r="M131" s="215"/>
      <c r="N131" s="216" t="s">
        <v>40</v>
      </c>
      <c r="O131" s="215"/>
      <c r="P131" s="215"/>
      <c r="Q131" s="215"/>
      <c r="R131" s="215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8" t="s">
        <v>118</v>
      </c>
      <c r="AZ131" s="215"/>
      <c r="BA131" s="215"/>
      <c r="BB131" s="215"/>
      <c r="BC131" s="215"/>
      <c r="BD131" s="215"/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18" t="s">
        <v>82</v>
      </c>
      <c r="BK131" s="215"/>
      <c r="BL131" s="215"/>
      <c r="BM131" s="215"/>
    </row>
    <row r="132" s="2" customFormat="1" ht="18" customHeight="1">
      <c r="A132" s="37"/>
      <c r="B132" s="38"/>
      <c r="C132" s="39"/>
      <c r="D132" s="151" t="s">
        <v>172</v>
      </c>
      <c r="E132" s="146"/>
      <c r="F132" s="146"/>
      <c r="G132" s="39"/>
      <c r="H132" s="39"/>
      <c r="I132" s="39"/>
      <c r="J132" s="147">
        <v>0</v>
      </c>
      <c r="K132" s="39"/>
      <c r="L132" s="214"/>
      <c r="M132" s="215"/>
      <c r="N132" s="216" t="s">
        <v>40</v>
      </c>
      <c r="O132" s="215"/>
      <c r="P132" s="215"/>
      <c r="Q132" s="215"/>
      <c r="R132" s="215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8" t="s">
        <v>118</v>
      </c>
      <c r="AZ132" s="215"/>
      <c r="BA132" s="215"/>
      <c r="BB132" s="215"/>
      <c r="BC132" s="215"/>
      <c r="BD132" s="215"/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18" t="s">
        <v>82</v>
      </c>
      <c r="BK132" s="215"/>
      <c r="BL132" s="215"/>
      <c r="BM132" s="215"/>
    </row>
    <row r="133" s="2" customFormat="1" ht="18" customHeight="1">
      <c r="A133" s="37"/>
      <c r="B133" s="38"/>
      <c r="C133" s="39"/>
      <c r="D133" s="146" t="s">
        <v>173</v>
      </c>
      <c r="E133" s="39"/>
      <c r="F133" s="39"/>
      <c r="G133" s="39"/>
      <c r="H133" s="39"/>
      <c r="I133" s="39"/>
      <c r="J133" s="147">
        <f>ROUND(J32*T133,2)</f>
        <v>0</v>
      </c>
      <c r="K133" s="39"/>
      <c r="L133" s="214"/>
      <c r="M133" s="215"/>
      <c r="N133" s="216" t="s">
        <v>40</v>
      </c>
      <c r="O133" s="215"/>
      <c r="P133" s="215"/>
      <c r="Q133" s="215"/>
      <c r="R133" s="215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8" t="s">
        <v>174</v>
      </c>
      <c r="AZ133" s="215"/>
      <c r="BA133" s="215"/>
      <c r="BB133" s="215"/>
      <c r="BC133" s="215"/>
      <c r="BD133" s="215"/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18" t="s">
        <v>82</v>
      </c>
      <c r="BK133" s="215"/>
      <c r="BL133" s="215"/>
      <c r="BM133" s="215"/>
    </row>
    <row r="134" s="2" customForma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9.28" customHeight="1">
      <c r="A135" s="37"/>
      <c r="B135" s="38"/>
      <c r="C135" s="155" t="s">
        <v>129</v>
      </c>
      <c r="D135" s="156"/>
      <c r="E135" s="156"/>
      <c r="F135" s="156"/>
      <c r="G135" s="156"/>
      <c r="H135" s="156"/>
      <c r="I135" s="156"/>
      <c r="J135" s="157">
        <f>ROUND(J98+J127,2)</f>
        <v>0</v>
      </c>
      <c r="K135" s="156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40" s="2" customFormat="1" ht="6.96" customHeight="1">
      <c r="A140" s="37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24.96" customHeight="1">
      <c r="A141" s="37"/>
      <c r="B141" s="38"/>
      <c r="C141" s="20" t="s">
        <v>175</v>
      </c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6.96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2" customHeight="1">
      <c r="A143" s="37"/>
      <c r="B143" s="38"/>
      <c r="C143" s="29" t="s">
        <v>16</v>
      </c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6.5" customHeight="1">
      <c r="A144" s="37"/>
      <c r="B144" s="38"/>
      <c r="C144" s="39"/>
      <c r="D144" s="39"/>
      <c r="E144" s="197" t="str">
        <f>E7</f>
        <v>Rekonstrukce tepelných zdrojů Trnovany u Litoměřic</v>
      </c>
      <c r="F144" s="29"/>
      <c r="G144" s="29"/>
      <c r="H144" s="2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1" customFormat="1" ht="12" customHeight="1">
      <c r="B145" s="18"/>
      <c r="C145" s="29" t="s">
        <v>131</v>
      </c>
      <c r="D145" s="19"/>
      <c r="E145" s="19"/>
      <c r="F145" s="19"/>
      <c r="G145" s="19"/>
      <c r="H145" s="19"/>
      <c r="I145" s="19"/>
      <c r="J145" s="19"/>
      <c r="K145" s="19"/>
      <c r="L145" s="17"/>
    </row>
    <row r="146" s="2" customFormat="1" ht="16.5" customHeight="1">
      <c r="A146" s="37"/>
      <c r="B146" s="38"/>
      <c r="C146" s="39"/>
      <c r="D146" s="39"/>
      <c r="E146" s="197" t="s">
        <v>2022</v>
      </c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29" t="s">
        <v>133</v>
      </c>
      <c r="D147" s="39"/>
      <c r="E147" s="39"/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6.5" customHeight="1">
      <c r="A148" s="37"/>
      <c r="B148" s="38"/>
      <c r="C148" s="39"/>
      <c r="D148" s="39"/>
      <c r="E148" s="75" t="str">
        <f>E11</f>
        <v>SO 04A - Kotelna</v>
      </c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6.96" customHeight="1">
      <c r="A149" s="37"/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2" customHeight="1">
      <c r="A150" s="37"/>
      <c r="B150" s="38"/>
      <c r="C150" s="29" t="s">
        <v>20</v>
      </c>
      <c r="D150" s="39"/>
      <c r="E150" s="39"/>
      <c r="F150" s="24" t="str">
        <f>F14</f>
        <v xml:space="preserve"> </v>
      </c>
      <c r="G150" s="39"/>
      <c r="H150" s="39"/>
      <c r="I150" s="29" t="s">
        <v>22</v>
      </c>
      <c r="J150" s="78" t="str">
        <f>IF(J14="","",J14)</f>
        <v>3. 4. 2023</v>
      </c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6.96" customHeight="1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15.15" customHeight="1">
      <c r="A152" s="37"/>
      <c r="B152" s="38"/>
      <c r="C152" s="29" t="s">
        <v>24</v>
      </c>
      <c r="D152" s="39"/>
      <c r="E152" s="39"/>
      <c r="F152" s="24" t="str">
        <f>E17</f>
        <v xml:space="preserve"> </v>
      </c>
      <c r="G152" s="39"/>
      <c r="H152" s="39"/>
      <c r="I152" s="29" t="s">
        <v>29</v>
      </c>
      <c r="J152" s="33" t="str">
        <f>E23</f>
        <v xml:space="preserve"> </v>
      </c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5.15" customHeight="1">
      <c r="A153" s="37"/>
      <c r="B153" s="38"/>
      <c r="C153" s="29" t="s">
        <v>27</v>
      </c>
      <c r="D153" s="39"/>
      <c r="E153" s="39"/>
      <c r="F153" s="24" t="str">
        <f>IF(E20="","",E20)</f>
        <v>Vyplň údaj</v>
      </c>
      <c r="G153" s="39"/>
      <c r="H153" s="39"/>
      <c r="I153" s="29" t="s">
        <v>31</v>
      </c>
      <c r="J153" s="33" t="str">
        <f>E26</f>
        <v xml:space="preserve"> </v>
      </c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10.32" customHeight="1">
      <c r="A154" s="37"/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11" customFormat="1" ht="29.28" customHeight="1">
      <c r="A155" s="220"/>
      <c r="B155" s="221"/>
      <c r="C155" s="222" t="s">
        <v>176</v>
      </c>
      <c r="D155" s="223" t="s">
        <v>60</v>
      </c>
      <c r="E155" s="223" t="s">
        <v>56</v>
      </c>
      <c r="F155" s="223" t="s">
        <v>57</v>
      </c>
      <c r="G155" s="223" t="s">
        <v>177</v>
      </c>
      <c r="H155" s="223" t="s">
        <v>178</v>
      </c>
      <c r="I155" s="223" t="s">
        <v>179</v>
      </c>
      <c r="J155" s="224" t="s">
        <v>138</v>
      </c>
      <c r="K155" s="225" t="s">
        <v>180</v>
      </c>
      <c r="L155" s="226"/>
      <c r="M155" s="99" t="s">
        <v>1</v>
      </c>
      <c r="N155" s="100" t="s">
        <v>39</v>
      </c>
      <c r="O155" s="100" t="s">
        <v>181</v>
      </c>
      <c r="P155" s="100" t="s">
        <v>182</v>
      </c>
      <c r="Q155" s="100" t="s">
        <v>183</v>
      </c>
      <c r="R155" s="100" t="s">
        <v>184</v>
      </c>
      <c r="S155" s="100" t="s">
        <v>185</v>
      </c>
      <c r="T155" s="101" t="s">
        <v>186</v>
      </c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</row>
    <row r="156" s="2" customFormat="1" ht="22.8" customHeight="1">
      <c r="A156" s="37"/>
      <c r="B156" s="38"/>
      <c r="C156" s="106" t="s">
        <v>187</v>
      </c>
      <c r="D156" s="39"/>
      <c r="E156" s="39"/>
      <c r="F156" s="39"/>
      <c r="G156" s="39"/>
      <c r="H156" s="39"/>
      <c r="I156" s="39"/>
      <c r="J156" s="227">
        <f>BK156</f>
        <v>0</v>
      </c>
      <c r="K156" s="39"/>
      <c r="L156" s="40"/>
      <c r="M156" s="102"/>
      <c r="N156" s="228"/>
      <c r="O156" s="103"/>
      <c r="P156" s="229">
        <f>P157+P181+P327+P357+P366</f>
        <v>0</v>
      </c>
      <c r="Q156" s="103"/>
      <c r="R156" s="229">
        <f>R157+R181+R327+R357+R366</f>
        <v>0.0053299999999999997</v>
      </c>
      <c r="S156" s="103"/>
      <c r="T156" s="230">
        <f>T157+T181+T327+T357+T366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4" t="s">
        <v>74</v>
      </c>
      <c r="AU156" s="14" t="s">
        <v>140</v>
      </c>
      <c r="BK156" s="231">
        <f>BK157+BK181+BK327+BK357+BK366</f>
        <v>0</v>
      </c>
    </row>
    <row r="157" s="12" customFormat="1" ht="25.92" customHeight="1">
      <c r="A157" s="12"/>
      <c r="B157" s="232"/>
      <c r="C157" s="233"/>
      <c r="D157" s="234" t="s">
        <v>74</v>
      </c>
      <c r="E157" s="235" t="s">
        <v>188</v>
      </c>
      <c r="F157" s="235" t="s">
        <v>189</v>
      </c>
      <c r="G157" s="233"/>
      <c r="H157" s="233"/>
      <c r="I157" s="236"/>
      <c r="J157" s="237">
        <f>BK157</f>
        <v>0</v>
      </c>
      <c r="K157" s="233"/>
      <c r="L157" s="238"/>
      <c r="M157" s="239"/>
      <c r="N157" s="240"/>
      <c r="O157" s="240"/>
      <c r="P157" s="241">
        <f>P158+P160+P163+P171+P178</f>
        <v>0</v>
      </c>
      <c r="Q157" s="240"/>
      <c r="R157" s="241">
        <f>R158+R160+R163+R171+R178</f>
        <v>0.0053299999999999997</v>
      </c>
      <c r="S157" s="240"/>
      <c r="T157" s="242">
        <f>T158+T160+T163+T171+T178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3" t="s">
        <v>82</v>
      </c>
      <c r="AT157" s="244" t="s">
        <v>74</v>
      </c>
      <c r="AU157" s="244" t="s">
        <v>75</v>
      </c>
      <c r="AY157" s="243" t="s">
        <v>190</v>
      </c>
      <c r="BK157" s="245">
        <f>BK158+BK160+BK163+BK171+BK178</f>
        <v>0</v>
      </c>
    </row>
    <row r="158" s="12" customFormat="1" ht="22.8" customHeight="1">
      <c r="A158" s="12"/>
      <c r="B158" s="232"/>
      <c r="C158" s="233"/>
      <c r="D158" s="234" t="s">
        <v>74</v>
      </c>
      <c r="E158" s="246" t="s">
        <v>191</v>
      </c>
      <c r="F158" s="246" t="s">
        <v>192</v>
      </c>
      <c r="G158" s="233"/>
      <c r="H158" s="233"/>
      <c r="I158" s="236"/>
      <c r="J158" s="247">
        <f>BK158</f>
        <v>0</v>
      </c>
      <c r="K158" s="233"/>
      <c r="L158" s="238"/>
      <c r="M158" s="239"/>
      <c r="N158" s="240"/>
      <c r="O158" s="240"/>
      <c r="P158" s="241">
        <f>P159</f>
        <v>0</v>
      </c>
      <c r="Q158" s="240"/>
      <c r="R158" s="241">
        <f>R159</f>
        <v>0</v>
      </c>
      <c r="S158" s="240"/>
      <c r="T158" s="24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3" t="s">
        <v>82</v>
      </c>
      <c r="AT158" s="244" t="s">
        <v>74</v>
      </c>
      <c r="AU158" s="244" t="s">
        <v>82</v>
      </c>
      <c r="AY158" s="243" t="s">
        <v>190</v>
      </c>
      <c r="BK158" s="245">
        <f>BK159</f>
        <v>0</v>
      </c>
    </row>
    <row r="159" s="2" customFormat="1" ht="37.8" customHeight="1">
      <c r="A159" s="37"/>
      <c r="B159" s="38"/>
      <c r="C159" s="248" t="s">
        <v>82</v>
      </c>
      <c r="D159" s="248" t="s">
        <v>193</v>
      </c>
      <c r="E159" s="249" t="s">
        <v>194</v>
      </c>
      <c r="F159" s="250" t="s">
        <v>195</v>
      </c>
      <c r="G159" s="251" t="s">
        <v>196</v>
      </c>
      <c r="H159" s="252">
        <v>2</v>
      </c>
      <c r="I159" s="253"/>
      <c r="J159" s="254">
        <f>ROUND(I159*H159,2)</f>
        <v>0</v>
      </c>
      <c r="K159" s="255"/>
      <c r="L159" s="40"/>
      <c r="M159" s="256" t="s">
        <v>1</v>
      </c>
      <c r="N159" s="257" t="s">
        <v>40</v>
      </c>
      <c r="O159" s="90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197</v>
      </c>
      <c r="AT159" s="260" t="s">
        <v>193</v>
      </c>
      <c r="AU159" s="260" t="s">
        <v>84</v>
      </c>
      <c r="AY159" s="14" t="s">
        <v>190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82</v>
      </c>
      <c r="BK159" s="150">
        <f>ROUND(I159*H159,2)</f>
        <v>0</v>
      </c>
      <c r="BL159" s="14" t="s">
        <v>197</v>
      </c>
      <c r="BM159" s="260" t="s">
        <v>84</v>
      </c>
    </row>
    <row r="160" s="12" customFormat="1" ht="22.8" customHeight="1">
      <c r="A160" s="12"/>
      <c r="B160" s="232"/>
      <c r="C160" s="233"/>
      <c r="D160" s="234" t="s">
        <v>74</v>
      </c>
      <c r="E160" s="246" t="s">
        <v>198</v>
      </c>
      <c r="F160" s="246" t="s">
        <v>199</v>
      </c>
      <c r="G160" s="233"/>
      <c r="H160" s="233"/>
      <c r="I160" s="236"/>
      <c r="J160" s="247">
        <f>BK160</f>
        <v>0</v>
      </c>
      <c r="K160" s="233"/>
      <c r="L160" s="238"/>
      <c r="M160" s="239"/>
      <c r="N160" s="240"/>
      <c r="O160" s="240"/>
      <c r="P160" s="241">
        <f>SUM(P161:P162)</f>
        <v>0</v>
      </c>
      <c r="Q160" s="240"/>
      <c r="R160" s="241">
        <f>SUM(R161:R162)</f>
        <v>0</v>
      </c>
      <c r="S160" s="240"/>
      <c r="T160" s="24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3" t="s">
        <v>82</v>
      </c>
      <c r="AT160" s="244" t="s">
        <v>74</v>
      </c>
      <c r="AU160" s="244" t="s">
        <v>82</v>
      </c>
      <c r="AY160" s="243" t="s">
        <v>190</v>
      </c>
      <c r="BK160" s="245">
        <f>SUM(BK161:BK162)</f>
        <v>0</v>
      </c>
    </row>
    <row r="161" s="2" customFormat="1" ht="21.75" customHeight="1">
      <c r="A161" s="37"/>
      <c r="B161" s="38"/>
      <c r="C161" s="248" t="s">
        <v>84</v>
      </c>
      <c r="D161" s="248" t="s">
        <v>193</v>
      </c>
      <c r="E161" s="249" t="s">
        <v>2025</v>
      </c>
      <c r="F161" s="250" t="s">
        <v>2026</v>
      </c>
      <c r="G161" s="251" t="s">
        <v>202</v>
      </c>
      <c r="H161" s="252">
        <v>0.27000000000000002</v>
      </c>
      <c r="I161" s="253"/>
      <c r="J161" s="254">
        <f>ROUND(I161*H161,2)</f>
        <v>0</v>
      </c>
      <c r="K161" s="255"/>
      <c r="L161" s="40"/>
      <c r="M161" s="256" t="s">
        <v>1</v>
      </c>
      <c r="N161" s="257" t="s">
        <v>40</v>
      </c>
      <c r="O161" s="90"/>
      <c r="P161" s="258">
        <f>O161*H161</f>
        <v>0</v>
      </c>
      <c r="Q161" s="258">
        <v>0</v>
      </c>
      <c r="R161" s="258">
        <f>Q161*H161</f>
        <v>0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197</v>
      </c>
      <c r="AT161" s="260" t="s">
        <v>193</v>
      </c>
      <c r="AU161" s="260" t="s">
        <v>84</v>
      </c>
      <c r="AY161" s="14" t="s">
        <v>190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82</v>
      </c>
      <c r="BK161" s="150">
        <f>ROUND(I161*H161,2)</f>
        <v>0</v>
      </c>
      <c r="BL161" s="14" t="s">
        <v>197</v>
      </c>
      <c r="BM161" s="260" t="s">
        <v>197</v>
      </c>
    </row>
    <row r="162" s="2" customFormat="1" ht="33" customHeight="1">
      <c r="A162" s="37"/>
      <c r="B162" s="38"/>
      <c r="C162" s="248" t="s">
        <v>191</v>
      </c>
      <c r="D162" s="248" t="s">
        <v>193</v>
      </c>
      <c r="E162" s="249" t="s">
        <v>200</v>
      </c>
      <c r="F162" s="250" t="s">
        <v>201</v>
      </c>
      <c r="G162" s="251" t="s">
        <v>202</v>
      </c>
      <c r="H162" s="252">
        <v>10</v>
      </c>
      <c r="I162" s="253"/>
      <c r="J162" s="254">
        <f>ROUND(I162*H162,2)</f>
        <v>0</v>
      </c>
      <c r="K162" s="255"/>
      <c r="L162" s="40"/>
      <c r="M162" s="256" t="s">
        <v>1</v>
      </c>
      <c r="N162" s="257" t="s">
        <v>40</v>
      </c>
      <c r="O162" s="90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197</v>
      </c>
      <c r="AT162" s="260" t="s">
        <v>193</v>
      </c>
      <c r="AU162" s="260" t="s">
        <v>84</v>
      </c>
      <c r="AY162" s="14" t="s">
        <v>190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4" t="s">
        <v>82</v>
      </c>
      <c r="BK162" s="150">
        <f>ROUND(I162*H162,2)</f>
        <v>0</v>
      </c>
      <c r="BL162" s="14" t="s">
        <v>197</v>
      </c>
      <c r="BM162" s="260" t="s">
        <v>198</v>
      </c>
    </row>
    <row r="163" s="12" customFormat="1" ht="22.8" customHeight="1">
      <c r="A163" s="12"/>
      <c r="B163" s="232"/>
      <c r="C163" s="233"/>
      <c r="D163" s="234" t="s">
        <v>74</v>
      </c>
      <c r="E163" s="246" t="s">
        <v>203</v>
      </c>
      <c r="F163" s="246" t="s">
        <v>204</v>
      </c>
      <c r="G163" s="233"/>
      <c r="H163" s="233"/>
      <c r="I163" s="236"/>
      <c r="J163" s="247">
        <f>BK163</f>
        <v>0</v>
      </c>
      <c r="K163" s="233"/>
      <c r="L163" s="238"/>
      <c r="M163" s="239"/>
      <c r="N163" s="240"/>
      <c r="O163" s="240"/>
      <c r="P163" s="241">
        <f>SUM(P164:P170)</f>
        <v>0</v>
      </c>
      <c r="Q163" s="240"/>
      <c r="R163" s="241">
        <f>SUM(R164:R170)</f>
        <v>0.0053299999999999997</v>
      </c>
      <c r="S163" s="240"/>
      <c r="T163" s="242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3" t="s">
        <v>82</v>
      </c>
      <c r="AT163" s="244" t="s">
        <v>74</v>
      </c>
      <c r="AU163" s="244" t="s">
        <v>82</v>
      </c>
      <c r="AY163" s="243" t="s">
        <v>190</v>
      </c>
      <c r="BK163" s="245">
        <f>SUM(BK164:BK170)</f>
        <v>0</v>
      </c>
    </row>
    <row r="164" s="2" customFormat="1" ht="33" customHeight="1">
      <c r="A164" s="37"/>
      <c r="B164" s="38"/>
      <c r="C164" s="248" t="s">
        <v>197</v>
      </c>
      <c r="D164" s="248" t="s">
        <v>193</v>
      </c>
      <c r="E164" s="249" t="s">
        <v>205</v>
      </c>
      <c r="F164" s="250" t="s">
        <v>206</v>
      </c>
      <c r="G164" s="251" t="s">
        <v>202</v>
      </c>
      <c r="H164" s="252">
        <v>10</v>
      </c>
      <c r="I164" s="253"/>
      <c r="J164" s="254">
        <f>ROUND(I164*H164,2)</f>
        <v>0</v>
      </c>
      <c r="K164" s="255"/>
      <c r="L164" s="40"/>
      <c r="M164" s="256" t="s">
        <v>1</v>
      </c>
      <c r="N164" s="257" t="s">
        <v>40</v>
      </c>
      <c r="O164" s="90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197</v>
      </c>
      <c r="AT164" s="260" t="s">
        <v>193</v>
      </c>
      <c r="AU164" s="260" t="s">
        <v>84</v>
      </c>
      <c r="AY164" s="14" t="s">
        <v>190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4" t="s">
        <v>82</v>
      </c>
      <c r="BK164" s="150">
        <f>ROUND(I164*H164,2)</f>
        <v>0</v>
      </c>
      <c r="BL164" s="14" t="s">
        <v>197</v>
      </c>
      <c r="BM164" s="260" t="s">
        <v>209</v>
      </c>
    </row>
    <row r="165" s="2" customFormat="1" ht="24.15" customHeight="1">
      <c r="A165" s="37"/>
      <c r="B165" s="38"/>
      <c r="C165" s="248" t="s">
        <v>210</v>
      </c>
      <c r="D165" s="248" t="s">
        <v>193</v>
      </c>
      <c r="E165" s="249" t="s">
        <v>207</v>
      </c>
      <c r="F165" s="250" t="s">
        <v>208</v>
      </c>
      <c r="G165" s="251" t="s">
        <v>202</v>
      </c>
      <c r="H165" s="252">
        <v>10</v>
      </c>
      <c r="I165" s="253"/>
      <c r="J165" s="254">
        <f>ROUND(I165*H165,2)</f>
        <v>0</v>
      </c>
      <c r="K165" s="255"/>
      <c r="L165" s="40"/>
      <c r="M165" s="256" t="s">
        <v>1</v>
      </c>
      <c r="N165" s="257" t="s">
        <v>40</v>
      </c>
      <c r="O165" s="90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197</v>
      </c>
      <c r="AT165" s="260" t="s">
        <v>193</v>
      </c>
      <c r="AU165" s="260" t="s">
        <v>84</v>
      </c>
      <c r="AY165" s="14" t="s">
        <v>190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82</v>
      </c>
      <c r="BK165" s="150">
        <f>ROUND(I165*H165,2)</f>
        <v>0</v>
      </c>
      <c r="BL165" s="14" t="s">
        <v>197</v>
      </c>
      <c r="BM165" s="260" t="s">
        <v>213</v>
      </c>
    </row>
    <row r="166" s="2" customFormat="1" ht="16.5" customHeight="1">
      <c r="A166" s="37"/>
      <c r="B166" s="38"/>
      <c r="C166" s="248" t="s">
        <v>198</v>
      </c>
      <c r="D166" s="248" t="s">
        <v>193</v>
      </c>
      <c r="E166" s="249" t="s">
        <v>211</v>
      </c>
      <c r="F166" s="250" t="s">
        <v>212</v>
      </c>
      <c r="G166" s="251" t="s">
        <v>196</v>
      </c>
      <c r="H166" s="252">
        <v>1</v>
      </c>
      <c r="I166" s="253"/>
      <c r="J166" s="254">
        <f>ROUND(I166*H166,2)</f>
        <v>0</v>
      </c>
      <c r="K166" s="255"/>
      <c r="L166" s="40"/>
      <c r="M166" s="256" t="s">
        <v>1</v>
      </c>
      <c r="N166" s="257" t="s">
        <v>40</v>
      </c>
      <c r="O166" s="90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197</v>
      </c>
      <c r="AT166" s="260" t="s">
        <v>193</v>
      </c>
      <c r="AU166" s="260" t="s">
        <v>84</v>
      </c>
      <c r="AY166" s="14" t="s">
        <v>190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82</v>
      </c>
      <c r="BK166" s="150">
        <f>ROUND(I166*H166,2)</f>
        <v>0</v>
      </c>
      <c r="BL166" s="14" t="s">
        <v>197</v>
      </c>
      <c r="BM166" s="260" t="s">
        <v>238</v>
      </c>
    </row>
    <row r="167" s="2" customFormat="1" ht="16.5" customHeight="1">
      <c r="A167" s="37"/>
      <c r="B167" s="38"/>
      <c r="C167" s="248" t="s">
        <v>217</v>
      </c>
      <c r="D167" s="248" t="s">
        <v>193</v>
      </c>
      <c r="E167" s="249" t="s">
        <v>214</v>
      </c>
      <c r="F167" s="250" t="s">
        <v>215</v>
      </c>
      <c r="G167" s="251" t="s">
        <v>196</v>
      </c>
      <c r="H167" s="252">
        <v>1</v>
      </c>
      <c r="I167" s="253"/>
      <c r="J167" s="254">
        <f>ROUND(I167*H167,2)</f>
        <v>0</v>
      </c>
      <c r="K167" s="255"/>
      <c r="L167" s="40"/>
      <c r="M167" s="256" t="s">
        <v>1</v>
      </c>
      <c r="N167" s="257" t="s">
        <v>40</v>
      </c>
      <c r="O167" s="90"/>
      <c r="P167" s="258">
        <f>O167*H167</f>
        <v>0</v>
      </c>
      <c r="Q167" s="258">
        <v>0.00018000000000000001</v>
      </c>
      <c r="R167" s="258">
        <f>Q167*H167</f>
        <v>0.00018000000000000001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197</v>
      </c>
      <c r="AT167" s="260" t="s">
        <v>193</v>
      </c>
      <c r="AU167" s="260" t="s">
        <v>84</v>
      </c>
      <c r="AY167" s="14" t="s">
        <v>190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82</v>
      </c>
      <c r="BK167" s="150">
        <f>ROUND(I167*H167,2)</f>
        <v>0</v>
      </c>
      <c r="BL167" s="14" t="s">
        <v>197</v>
      </c>
      <c r="BM167" s="260" t="s">
        <v>2027</v>
      </c>
    </row>
    <row r="168" s="2" customFormat="1" ht="16.5" customHeight="1">
      <c r="A168" s="37"/>
      <c r="B168" s="38"/>
      <c r="C168" s="261" t="s">
        <v>209</v>
      </c>
      <c r="D168" s="261" t="s">
        <v>218</v>
      </c>
      <c r="E168" s="262" t="s">
        <v>219</v>
      </c>
      <c r="F168" s="263" t="s">
        <v>220</v>
      </c>
      <c r="G168" s="264" t="s">
        <v>196</v>
      </c>
      <c r="H168" s="265">
        <v>1</v>
      </c>
      <c r="I168" s="266"/>
      <c r="J168" s="267">
        <f>ROUND(I168*H168,2)</f>
        <v>0</v>
      </c>
      <c r="K168" s="268"/>
      <c r="L168" s="269"/>
      <c r="M168" s="270" t="s">
        <v>1</v>
      </c>
      <c r="N168" s="271" t="s">
        <v>40</v>
      </c>
      <c r="O168" s="90"/>
      <c r="P168" s="258">
        <f>O168*H168</f>
        <v>0</v>
      </c>
      <c r="Q168" s="258">
        <v>0.0050000000000000001</v>
      </c>
      <c r="R168" s="258">
        <f>Q168*H168</f>
        <v>0.0050000000000000001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209</v>
      </c>
      <c r="AT168" s="260" t="s">
        <v>218</v>
      </c>
      <c r="AU168" s="260" t="s">
        <v>84</v>
      </c>
      <c r="AY168" s="14" t="s">
        <v>190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82</v>
      </c>
      <c r="BK168" s="150">
        <f>ROUND(I168*H168,2)</f>
        <v>0</v>
      </c>
      <c r="BL168" s="14" t="s">
        <v>197</v>
      </c>
      <c r="BM168" s="260" t="s">
        <v>2028</v>
      </c>
    </row>
    <row r="169" s="2" customFormat="1" ht="16.5" customHeight="1">
      <c r="A169" s="37"/>
      <c r="B169" s="38"/>
      <c r="C169" s="261" t="s">
        <v>203</v>
      </c>
      <c r="D169" s="261" t="s">
        <v>218</v>
      </c>
      <c r="E169" s="262" t="s">
        <v>222</v>
      </c>
      <c r="F169" s="263" t="s">
        <v>223</v>
      </c>
      <c r="G169" s="264" t="s">
        <v>196</v>
      </c>
      <c r="H169" s="265">
        <v>1</v>
      </c>
      <c r="I169" s="266"/>
      <c r="J169" s="267">
        <f>ROUND(I169*H169,2)</f>
        <v>0</v>
      </c>
      <c r="K169" s="268"/>
      <c r="L169" s="269"/>
      <c r="M169" s="270" t="s">
        <v>1</v>
      </c>
      <c r="N169" s="271" t="s">
        <v>40</v>
      </c>
      <c r="O169" s="90"/>
      <c r="P169" s="258">
        <f>O169*H169</f>
        <v>0</v>
      </c>
      <c r="Q169" s="258">
        <v>0.00014999999999999999</v>
      </c>
      <c r="R169" s="258">
        <f>Q169*H169</f>
        <v>0.00014999999999999999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209</v>
      </c>
      <c r="AT169" s="260" t="s">
        <v>218</v>
      </c>
      <c r="AU169" s="260" t="s">
        <v>84</v>
      </c>
      <c r="AY169" s="14" t="s">
        <v>190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82</v>
      </c>
      <c r="BK169" s="150">
        <f>ROUND(I169*H169,2)</f>
        <v>0</v>
      </c>
      <c r="BL169" s="14" t="s">
        <v>197</v>
      </c>
      <c r="BM169" s="260" t="s">
        <v>2029</v>
      </c>
    </row>
    <row r="170" s="2" customFormat="1" ht="24.15" customHeight="1">
      <c r="A170" s="37"/>
      <c r="B170" s="38"/>
      <c r="C170" s="248" t="s">
        <v>213</v>
      </c>
      <c r="D170" s="248" t="s">
        <v>193</v>
      </c>
      <c r="E170" s="249" t="s">
        <v>2030</v>
      </c>
      <c r="F170" s="250" t="s">
        <v>2031</v>
      </c>
      <c r="G170" s="251" t="s">
        <v>267</v>
      </c>
      <c r="H170" s="252">
        <v>1.8</v>
      </c>
      <c r="I170" s="253"/>
      <c r="J170" s="254">
        <f>ROUND(I170*H170,2)</f>
        <v>0</v>
      </c>
      <c r="K170" s="255"/>
      <c r="L170" s="40"/>
      <c r="M170" s="256" t="s">
        <v>1</v>
      </c>
      <c r="N170" s="257" t="s">
        <v>40</v>
      </c>
      <c r="O170" s="90"/>
      <c r="P170" s="258">
        <f>O170*H170</f>
        <v>0</v>
      </c>
      <c r="Q170" s="258">
        <v>0</v>
      </c>
      <c r="R170" s="258">
        <f>Q170*H170</f>
        <v>0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197</v>
      </c>
      <c r="AT170" s="260" t="s">
        <v>193</v>
      </c>
      <c r="AU170" s="260" t="s">
        <v>84</v>
      </c>
      <c r="AY170" s="14" t="s">
        <v>190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4" t="s">
        <v>82</v>
      </c>
      <c r="BK170" s="150">
        <f>ROUND(I170*H170,2)</f>
        <v>0</v>
      </c>
      <c r="BL170" s="14" t="s">
        <v>197</v>
      </c>
      <c r="BM170" s="260" t="s">
        <v>233</v>
      </c>
    </row>
    <row r="171" s="12" customFormat="1" ht="22.8" customHeight="1">
      <c r="A171" s="12"/>
      <c r="B171" s="232"/>
      <c r="C171" s="233"/>
      <c r="D171" s="234" t="s">
        <v>74</v>
      </c>
      <c r="E171" s="246" t="s">
        <v>225</v>
      </c>
      <c r="F171" s="246" t="s">
        <v>226</v>
      </c>
      <c r="G171" s="233"/>
      <c r="H171" s="233"/>
      <c r="I171" s="236"/>
      <c r="J171" s="247">
        <f>BK171</f>
        <v>0</v>
      </c>
      <c r="K171" s="233"/>
      <c r="L171" s="238"/>
      <c r="M171" s="239"/>
      <c r="N171" s="240"/>
      <c r="O171" s="240"/>
      <c r="P171" s="241">
        <f>SUM(P172:P177)</f>
        <v>0</v>
      </c>
      <c r="Q171" s="240"/>
      <c r="R171" s="241">
        <f>SUM(R172:R177)</f>
        <v>0</v>
      </c>
      <c r="S171" s="240"/>
      <c r="T171" s="242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3" t="s">
        <v>82</v>
      </c>
      <c r="AT171" s="244" t="s">
        <v>74</v>
      </c>
      <c r="AU171" s="244" t="s">
        <v>82</v>
      </c>
      <c r="AY171" s="243" t="s">
        <v>190</v>
      </c>
      <c r="BK171" s="245">
        <f>SUM(BK172:BK177)</f>
        <v>0</v>
      </c>
    </row>
    <row r="172" s="2" customFormat="1" ht="24.15" customHeight="1">
      <c r="A172" s="37"/>
      <c r="B172" s="38"/>
      <c r="C172" s="248" t="s">
        <v>234</v>
      </c>
      <c r="D172" s="248" t="s">
        <v>193</v>
      </c>
      <c r="E172" s="249" t="s">
        <v>227</v>
      </c>
      <c r="F172" s="250" t="s">
        <v>228</v>
      </c>
      <c r="G172" s="251" t="s">
        <v>229</v>
      </c>
      <c r="H172" s="252">
        <v>0.76800000000000002</v>
      </c>
      <c r="I172" s="253"/>
      <c r="J172" s="254">
        <f>ROUND(I172*H172,2)</f>
        <v>0</v>
      </c>
      <c r="K172" s="255"/>
      <c r="L172" s="40"/>
      <c r="M172" s="256" t="s">
        <v>1</v>
      </c>
      <c r="N172" s="257" t="s">
        <v>40</v>
      </c>
      <c r="O172" s="90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197</v>
      </c>
      <c r="AT172" s="260" t="s">
        <v>193</v>
      </c>
      <c r="AU172" s="260" t="s">
        <v>84</v>
      </c>
      <c r="AY172" s="14" t="s">
        <v>190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82</v>
      </c>
      <c r="BK172" s="150">
        <f>ROUND(I172*H172,2)</f>
        <v>0</v>
      </c>
      <c r="BL172" s="14" t="s">
        <v>197</v>
      </c>
      <c r="BM172" s="260" t="s">
        <v>237</v>
      </c>
    </row>
    <row r="173" s="2" customFormat="1" ht="33" customHeight="1">
      <c r="A173" s="37"/>
      <c r="B173" s="38"/>
      <c r="C173" s="248" t="s">
        <v>238</v>
      </c>
      <c r="D173" s="248" t="s">
        <v>193</v>
      </c>
      <c r="E173" s="249" t="s">
        <v>231</v>
      </c>
      <c r="F173" s="250" t="s">
        <v>232</v>
      </c>
      <c r="G173" s="251" t="s">
        <v>229</v>
      </c>
      <c r="H173" s="252">
        <v>3.8399999999999999</v>
      </c>
      <c r="I173" s="253"/>
      <c r="J173" s="254">
        <f>ROUND(I173*H173,2)</f>
        <v>0</v>
      </c>
      <c r="K173" s="255"/>
      <c r="L173" s="40"/>
      <c r="M173" s="256" t="s">
        <v>1</v>
      </c>
      <c r="N173" s="257" t="s">
        <v>40</v>
      </c>
      <c r="O173" s="90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197</v>
      </c>
      <c r="AT173" s="260" t="s">
        <v>193</v>
      </c>
      <c r="AU173" s="260" t="s">
        <v>84</v>
      </c>
      <c r="AY173" s="14" t="s">
        <v>190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4" t="s">
        <v>82</v>
      </c>
      <c r="BK173" s="150">
        <f>ROUND(I173*H173,2)</f>
        <v>0</v>
      </c>
      <c r="BL173" s="14" t="s">
        <v>197</v>
      </c>
      <c r="BM173" s="260" t="s">
        <v>241</v>
      </c>
    </row>
    <row r="174" s="2" customFormat="1" ht="24.15" customHeight="1">
      <c r="A174" s="37"/>
      <c r="B174" s="38"/>
      <c r="C174" s="248" t="s">
        <v>242</v>
      </c>
      <c r="D174" s="248" t="s">
        <v>193</v>
      </c>
      <c r="E174" s="249" t="s">
        <v>235</v>
      </c>
      <c r="F174" s="250" t="s">
        <v>236</v>
      </c>
      <c r="G174" s="251" t="s">
        <v>229</v>
      </c>
      <c r="H174" s="252">
        <v>0.76800000000000002</v>
      </c>
      <c r="I174" s="253"/>
      <c r="J174" s="254">
        <f>ROUND(I174*H174,2)</f>
        <v>0</v>
      </c>
      <c r="K174" s="255"/>
      <c r="L174" s="40"/>
      <c r="M174" s="256" t="s">
        <v>1</v>
      </c>
      <c r="N174" s="257" t="s">
        <v>40</v>
      </c>
      <c r="O174" s="90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197</v>
      </c>
      <c r="AT174" s="260" t="s">
        <v>193</v>
      </c>
      <c r="AU174" s="260" t="s">
        <v>84</v>
      </c>
      <c r="AY174" s="14" t="s">
        <v>190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4" t="s">
        <v>82</v>
      </c>
      <c r="BK174" s="150">
        <f>ROUND(I174*H174,2)</f>
        <v>0</v>
      </c>
      <c r="BL174" s="14" t="s">
        <v>197</v>
      </c>
      <c r="BM174" s="260" t="s">
        <v>245</v>
      </c>
    </row>
    <row r="175" s="2" customFormat="1" ht="24.15" customHeight="1">
      <c r="A175" s="37"/>
      <c r="B175" s="38"/>
      <c r="C175" s="248" t="s">
        <v>230</v>
      </c>
      <c r="D175" s="248" t="s">
        <v>193</v>
      </c>
      <c r="E175" s="249" t="s">
        <v>239</v>
      </c>
      <c r="F175" s="250" t="s">
        <v>240</v>
      </c>
      <c r="G175" s="251" t="s">
        <v>229</v>
      </c>
      <c r="H175" s="252">
        <v>23.039999999999999</v>
      </c>
      <c r="I175" s="253"/>
      <c r="J175" s="254">
        <f>ROUND(I175*H175,2)</f>
        <v>0</v>
      </c>
      <c r="K175" s="255"/>
      <c r="L175" s="40"/>
      <c r="M175" s="256" t="s">
        <v>1</v>
      </c>
      <c r="N175" s="257" t="s">
        <v>40</v>
      </c>
      <c r="O175" s="90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197</v>
      </c>
      <c r="AT175" s="260" t="s">
        <v>193</v>
      </c>
      <c r="AU175" s="260" t="s">
        <v>84</v>
      </c>
      <c r="AY175" s="14" t="s">
        <v>190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4" t="s">
        <v>82</v>
      </c>
      <c r="BK175" s="150">
        <f>ROUND(I175*H175,2)</f>
        <v>0</v>
      </c>
      <c r="BL175" s="14" t="s">
        <v>197</v>
      </c>
      <c r="BM175" s="260" t="s">
        <v>248</v>
      </c>
    </row>
    <row r="176" s="2" customFormat="1" ht="37.8" customHeight="1">
      <c r="A176" s="37"/>
      <c r="B176" s="38"/>
      <c r="C176" s="248" t="s">
        <v>8</v>
      </c>
      <c r="D176" s="248" t="s">
        <v>193</v>
      </c>
      <c r="E176" s="249" t="s">
        <v>243</v>
      </c>
      <c r="F176" s="250" t="s">
        <v>244</v>
      </c>
      <c r="G176" s="251" t="s">
        <v>229</v>
      </c>
      <c r="H176" s="252">
        <v>1</v>
      </c>
      <c r="I176" s="253"/>
      <c r="J176" s="254">
        <f>ROUND(I176*H176,2)</f>
        <v>0</v>
      </c>
      <c r="K176" s="255"/>
      <c r="L176" s="40"/>
      <c r="M176" s="256" t="s">
        <v>1</v>
      </c>
      <c r="N176" s="257" t="s">
        <v>40</v>
      </c>
      <c r="O176" s="90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197</v>
      </c>
      <c r="AT176" s="260" t="s">
        <v>193</v>
      </c>
      <c r="AU176" s="260" t="s">
        <v>84</v>
      </c>
      <c r="AY176" s="14" t="s">
        <v>190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4" t="s">
        <v>82</v>
      </c>
      <c r="BK176" s="150">
        <f>ROUND(I176*H176,2)</f>
        <v>0</v>
      </c>
      <c r="BL176" s="14" t="s">
        <v>197</v>
      </c>
      <c r="BM176" s="260" t="s">
        <v>251</v>
      </c>
    </row>
    <row r="177" s="2" customFormat="1" ht="24.15" customHeight="1">
      <c r="A177" s="37"/>
      <c r="B177" s="38"/>
      <c r="C177" s="248" t="s">
        <v>233</v>
      </c>
      <c r="D177" s="248" t="s">
        <v>193</v>
      </c>
      <c r="E177" s="249" t="s">
        <v>249</v>
      </c>
      <c r="F177" s="250" t="s">
        <v>250</v>
      </c>
      <c r="G177" s="251" t="s">
        <v>229</v>
      </c>
      <c r="H177" s="252">
        <v>0.76800000000000002</v>
      </c>
      <c r="I177" s="253"/>
      <c r="J177" s="254">
        <f>ROUND(I177*H177,2)</f>
        <v>0</v>
      </c>
      <c r="K177" s="255"/>
      <c r="L177" s="40"/>
      <c r="M177" s="256" t="s">
        <v>1</v>
      </c>
      <c r="N177" s="257" t="s">
        <v>40</v>
      </c>
      <c r="O177" s="90"/>
      <c r="P177" s="258">
        <f>O177*H177</f>
        <v>0</v>
      </c>
      <c r="Q177" s="258">
        <v>0</v>
      </c>
      <c r="R177" s="258">
        <f>Q177*H177</f>
        <v>0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197</v>
      </c>
      <c r="AT177" s="260" t="s">
        <v>193</v>
      </c>
      <c r="AU177" s="260" t="s">
        <v>84</v>
      </c>
      <c r="AY177" s="14" t="s">
        <v>190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4" t="s">
        <v>82</v>
      </c>
      <c r="BK177" s="150">
        <f>ROUND(I177*H177,2)</f>
        <v>0</v>
      </c>
      <c r="BL177" s="14" t="s">
        <v>197</v>
      </c>
      <c r="BM177" s="260" t="s">
        <v>256</v>
      </c>
    </row>
    <row r="178" s="12" customFormat="1" ht="22.8" customHeight="1">
      <c r="A178" s="12"/>
      <c r="B178" s="232"/>
      <c r="C178" s="233"/>
      <c r="D178" s="234" t="s">
        <v>74</v>
      </c>
      <c r="E178" s="246" t="s">
        <v>252</v>
      </c>
      <c r="F178" s="246" t="s">
        <v>253</v>
      </c>
      <c r="G178" s="233"/>
      <c r="H178" s="233"/>
      <c r="I178" s="236"/>
      <c r="J178" s="247">
        <f>BK178</f>
        <v>0</v>
      </c>
      <c r="K178" s="233"/>
      <c r="L178" s="238"/>
      <c r="M178" s="239"/>
      <c r="N178" s="240"/>
      <c r="O178" s="240"/>
      <c r="P178" s="241">
        <f>SUM(P179:P180)</f>
        <v>0</v>
      </c>
      <c r="Q178" s="240"/>
      <c r="R178" s="241">
        <f>SUM(R179:R180)</f>
        <v>0</v>
      </c>
      <c r="S178" s="240"/>
      <c r="T178" s="24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3" t="s">
        <v>82</v>
      </c>
      <c r="AT178" s="244" t="s">
        <v>74</v>
      </c>
      <c r="AU178" s="244" t="s">
        <v>82</v>
      </c>
      <c r="AY178" s="243" t="s">
        <v>190</v>
      </c>
      <c r="BK178" s="245">
        <f>SUM(BK179:BK180)</f>
        <v>0</v>
      </c>
    </row>
    <row r="179" s="2" customFormat="1" ht="16.5" customHeight="1">
      <c r="A179" s="37"/>
      <c r="B179" s="38"/>
      <c r="C179" s="248" t="s">
        <v>257</v>
      </c>
      <c r="D179" s="248" t="s">
        <v>193</v>
      </c>
      <c r="E179" s="249" t="s">
        <v>254</v>
      </c>
      <c r="F179" s="250" t="s">
        <v>255</v>
      </c>
      <c r="G179" s="251" t="s">
        <v>229</v>
      </c>
      <c r="H179" s="252">
        <v>0.85799999999999998</v>
      </c>
      <c r="I179" s="253"/>
      <c r="J179" s="254">
        <f>ROUND(I179*H179,2)</f>
        <v>0</v>
      </c>
      <c r="K179" s="255"/>
      <c r="L179" s="40"/>
      <c r="M179" s="256" t="s">
        <v>1</v>
      </c>
      <c r="N179" s="257" t="s">
        <v>40</v>
      </c>
      <c r="O179" s="90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197</v>
      </c>
      <c r="AT179" s="260" t="s">
        <v>193</v>
      </c>
      <c r="AU179" s="260" t="s">
        <v>84</v>
      </c>
      <c r="AY179" s="14" t="s">
        <v>190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4" t="s">
        <v>82</v>
      </c>
      <c r="BK179" s="150">
        <f>ROUND(I179*H179,2)</f>
        <v>0</v>
      </c>
      <c r="BL179" s="14" t="s">
        <v>197</v>
      </c>
      <c r="BM179" s="260" t="s">
        <v>260</v>
      </c>
    </row>
    <row r="180" s="2" customFormat="1" ht="24.15" customHeight="1">
      <c r="A180" s="37"/>
      <c r="B180" s="38"/>
      <c r="C180" s="248" t="s">
        <v>237</v>
      </c>
      <c r="D180" s="248" t="s">
        <v>193</v>
      </c>
      <c r="E180" s="249" t="s">
        <v>258</v>
      </c>
      <c r="F180" s="250" t="s">
        <v>259</v>
      </c>
      <c r="G180" s="251" t="s">
        <v>229</v>
      </c>
      <c r="H180" s="252">
        <v>0.85799999999999998</v>
      </c>
      <c r="I180" s="253"/>
      <c r="J180" s="254">
        <f>ROUND(I180*H180,2)</f>
        <v>0</v>
      </c>
      <c r="K180" s="255"/>
      <c r="L180" s="40"/>
      <c r="M180" s="256" t="s">
        <v>1</v>
      </c>
      <c r="N180" s="257" t="s">
        <v>40</v>
      </c>
      <c r="O180" s="90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197</v>
      </c>
      <c r="AT180" s="260" t="s">
        <v>193</v>
      </c>
      <c r="AU180" s="260" t="s">
        <v>84</v>
      </c>
      <c r="AY180" s="14" t="s">
        <v>190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4" t="s">
        <v>82</v>
      </c>
      <c r="BK180" s="150">
        <f>ROUND(I180*H180,2)</f>
        <v>0</v>
      </c>
      <c r="BL180" s="14" t="s">
        <v>197</v>
      </c>
      <c r="BM180" s="260" t="s">
        <v>268</v>
      </c>
    </row>
    <row r="181" s="12" customFormat="1" ht="25.92" customHeight="1">
      <c r="A181" s="12"/>
      <c r="B181" s="232"/>
      <c r="C181" s="233"/>
      <c r="D181" s="234" t="s">
        <v>74</v>
      </c>
      <c r="E181" s="235" t="s">
        <v>261</v>
      </c>
      <c r="F181" s="235" t="s">
        <v>262</v>
      </c>
      <c r="G181" s="233"/>
      <c r="H181" s="233"/>
      <c r="I181" s="236"/>
      <c r="J181" s="237">
        <f>BK181</f>
        <v>0</v>
      </c>
      <c r="K181" s="233"/>
      <c r="L181" s="238"/>
      <c r="M181" s="239"/>
      <c r="N181" s="240"/>
      <c r="O181" s="240"/>
      <c r="P181" s="241">
        <f>P182+P188+P208+P224+P232+P237+P262+P269+P278+P291+P300+P305+P315+P320</f>
        <v>0</v>
      </c>
      <c r="Q181" s="240"/>
      <c r="R181" s="241">
        <f>R182+R188+R208+R224+R232+R237+R262+R269+R278+R291+R300+R305+R315+R320</f>
        <v>0</v>
      </c>
      <c r="S181" s="240"/>
      <c r="T181" s="242">
        <f>T182+T188+T208+T224+T232+T237+T262+T269+T278+T291+T300+T305+T315+T320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3" t="s">
        <v>84</v>
      </c>
      <c r="AT181" s="244" t="s">
        <v>74</v>
      </c>
      <c r="AU181" s="244" t="s">
        <v>75</v>
      </c>
      <c r="AY181" s="243" t="s">
        <v>190</v>
      </c>
      <c r="BK181" s="245">
        <f>BK182+BK188+BK208+BK224+BK232+BK237+BK262+BK269+BK278+BK291+BK300+BK305+BK315+BK320</f>
        <v>0</v>
      </c>
    </row>
    <row r="182" s="12" customFormat="1" ht="22.8" customHeight="1">
      <c r="A182" s="12"/>
      <c r="B182" s="232"/>
      <c r="C182" s="233"/>
      <c r="D182" s="234" t="s">
        <v>74</v>
      </c>
      <c r="E182" s="246" t="s">
        <v>315</v>
      </c>
      <c r="F182" s="246" t="s">
        <v>316</v>
      </c>
      <c r="G182" s="233"/>
      <c r="H182" s="233"/>
      <c r="I182" s="236"/>
      <c r="J182" s="247">
        <f>BK182</f>
        <v>0</v>
      </c>
      <c r="K182" s="233"/>
      <c r="L182" s="238"/>
      <c r="M182" s="239"/>
      <c r="N182" s="240"/>
      <c r="O182" s="240"/>
      <c r="P182" s="241">
        <f>SUM(P183:P187)</f>
        <v>0</v>
      </c>
      <c r="Q182" s="240"/>
      <c r="R182" s="241">
        <f>SUM(R183:R187)</f>
        <v>0</v>
      </c>
      <c r="S182" s="240"/>
      <c r="T182" s="242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3" t="s">
        <v>84</v>
      </c>
      <c r="AT182" s="244" t="s">
        <v>74</v>
      </c>
      <c r="AU182" s="244" t="s">
        <v>82</v>
      </c>
      <c r="AY182" s="243" t="s">
        <v>190</v>
      </c>
      <c r="BK182" s="245">
        <f>SUM(BK183:BK187)</f>
        <v>0</v>
      </c>
    </row>
    <row r="183" s="2" customFormat="1" ht="16.5" customHeight="1">
      <c r="A183" s="37"/>
      <c r="B183" s="38"/>
      <c r="C183" s="248" t="s">
        <v>269</v>
      </c>
      <c r="D183" s="248" t="s">
        <v>193</v>
      </c>
      <c r="E183" s="249" t="s">
        <v>317</v>
      </c>
      <c r="F183" s="250" t="s">
        <v>318</v>
      </c>
      <c r="G183" s="251" t="s">
        <v>267</v>
      </c>
      <c r="H183" s="252">
        <v>5</v>
      </c>
      <c r="I183" s="253"/>
      <c r="J183" s="254">
        <f>ROUND(I183*H183,2)</f>
        <v>0</v>
      </c>
      <c r="K183" s="255"/>
      <c r="L183" s="40"/>
      <c r="M183" s="256" t="s">
        <v>1</v>
      </c>
      <c r="N183" s="257" t="s">
        <v>40</v>
      </c>
      <c r="O183" s="90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233</v>
      </c>
      <c r="AT183" s="260" t="s">
        <v>193</v>
      </c>
      <c r="AU183" s="260" t="s">
        <v>84</v>
      </c>
      <c r="AY183" s="14" t="s">
        <v>190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82</v>
      </c>
      <c r="BK183" s="150">
        <f>ROUND(I183*H183,2)</f>
        <v>0</v>
      </c>
      <c r="BL183" s="14" t="s">
        <v>233</v>
      </c>
      <c r="BM183" s="260" t="s">
        <v>272</v>
      </c>
    </row>
    <row r="184" s="2" customFormat="1" ht="16.5" customHeight="1">
      <c r="A184" s="37"/>
      <c r="B184" s="38"/>
      <c r="C184" s="248" t="s">
        <v>241</v>
      </c>
      <c r="D184" s="248" t="s">
        <v>193</v>
      </c>
      <c r="E184" s="249" t="s">
        <v>321</v>
      </c>
      <c r="F184" s="250" t="s">
        <v>322</v>
      </c>
      <c r="G184" s="251" t="s">
        <v>196</v>
      </c>
      <c r="H184" s="252">
        <v>2</v>
      </c>
      <c r="I184" s="253"/>
      <c r="J184" s="254">
        <f>ROUND(I184*H184,2)</f>
        <v>0</v>
      </c>
      <c r="K184" s="255"/>
      <c r="L184" s="40"/>
      <c r="M184" s="256" t="s">
        <v>1</v>
      </c>
      <c r="N184" s="257" t="s">
        <v>40</v>
      </c>
      <c r="O184" s="90"/>
      <c r="P184" s="258">
        <f>O184*H184</f>
        <v>0</v>
      </c>
      <c r="Q184" s="258">
        <v>0</v>
      </c>
      <c r="R184" s="258">
        <f>Q184*H184</f>
        <v>0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233</v>
      </c>
      <c r="AT184" s="260" t="s">
        <v>193</v>
      </c>
      <c r="AU184" s="260" t="s">
        <v>84</v>
      </c>
      <c r="AY184" s="14" t="s">
        <v>190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4" t="s">
        <v>82</v>
      </c>
      <c r="BK184" s="150">
        <f>ROUND(I184*H184,2)</f>
        <v>0</v>
      </c>
      <c r="BL184" s="14" t="s">
        <v>233</v>
      </c>
      <c r="BM184" s="260" t="s">
        <v>275</v>
      </c>
    </row>
    <row r="185" s="2" customFormat="1" ht="21.75" customHeight="1">
      <c r="A185" s="37"/>
      <c r="B185" s="38"/>
      <c r="C185" s="248" t="s">
        <v>7</v>
      </c>
      <c r="D185" s="248" t="s">
        <v>193</v>
      </c>
      <c r="E185" s="249" t="s">
        <v>324</v>
      </c>
      <c r="F185" s="250" t="s">
        <v>325</v>
      </c>
      <c r="G185" s="251" t="s">
        <v>267</v>
      </c>
      <c r="H185" s="252">
        <v>5</v>
      </c>
      <c r="I185" s="253"/>
      <c r="J185" s="254">
        <f>ROUND(I185*H185,2)</f>
        <v>0</v>
      </c>
      <c r="K185" s="255"/>
      <c r="L185" s="40"/>
      <c r="M185" s="256" t="s">
        <v>1</v>
      </c>
      <c r="N185" s="257" t="s">
        <v>40</v>
      </c>
      <c r="O185" s="90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233</v>
      </c>
      <c r="AT185" s="260" t="s">
        <v>193</v>
      </c>
      <c r="AU185" s="260" t="s">
        <v>84</v>
      </c>
      <c r="AY185" s="14" t="s">
        <v>190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82</v>
      </c>
      <c r="BK185" s="150">
        <f>ROUND(I185*H185,2)</f>
        <v>0</v>
      </c>
      <c r="BL185" s="14" t="s">
        <v>233</v>
      </c>
      <c r="BM185" s="260" t="s">
        <v>278</v>
      </c>
    </row>
    <row r="186" s="2" customFormat="1" ht="24.15" customHeight="1">
      <c r="A186" s="37"/>
      <c r="B186" s="38"/>
      <c r="C186" s="248" t="s">
        <v>245</v>
      </c>
      <c r="D186" s="248" t="s">
        <v>193</v>
      </c>
      <c r="E186" s="249" t="s">
        <v>328</v>
      </c>
      <c r="F186" s="250" t="s">
        <v>329</v>
      </c>
      <c r="G186" s="251" t="s">
        <v>309</v>
      </c>
      <c r="H186" s="272"/>
      <c r="I186" s="253"/>
      <c r="J186" s="254">
        <f>ROUND(I186*H186,2)</f>
        <v>0</v>
      </c>
      <c r="K186" s="255"/>
      <c r="L186" s="40"/>
      <c r="M186" s="256" t="s">
        <v>1</v>
      </c>
      <c r="N186" s="257" t="s">
        <v>40</v>
      </c>
      <c r="O186" s="90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233</v>
      </c>
      <c r="AT186" s="260" t="s">
        <v>193</v>
      </c>
      <c r="AU186" s="260" t="s">
        <v>84</v>
      </c>
      <c r="AY186" s="14" t="s">
        <v>190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4" t="s">
        <v>82</v>
      </c>
      <c r="BK186" s="150">
        <f>ROUND(I186*H186,2)</f>
        <v>0</v>
      </c>
      <c r="BL186" s="14" t="s">
        <v>233</v>
      </c>
      <c r="BM186" s="260" t="s">
        <v>281</v>
      </c>
    </row>
    <row r="187" s="2" customFormat="1" ht="24.15" customHeight="1">
      <c r="A187" s="37"/>
      <c r="B187" s="38"/>
      <c r="C187" s="248" t="s">
        <v>282</v>
      </c>
      <c r="D187" s="248" t="s">
        <v>193</v>
      </c>
      <c r="E187" s="249" t="s">
        <v>331</v>
      </c>
      <c r="F187" s="250" t="s">
        <v>332</v>
      </c>
      <c r="G187" s="251" t="s">
        <v>309</v>
      </c>
      <c r="H187" s="272"/>
      <c r="I187" s="253"/>
      <c r="J187" s="254">
        <f>ROUND(I187*H187,2)</f>
        <v>0</v>
      </c>
      <c r="K187" s="255"/>
      <c r="L187" s="40"/>
      <c r="M187" s="256" t="s">
        <v>1</v>
      </c>
      <c r="N187" s="257" t="s">
        <v>40</v>
      </c>
      <c r="O187" s="90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233</v>
      </c>
      <c r="AT187" s="260" t="s">
        <v>193</v>
      </c>
      <c r="AU187" s="260" t="s">
        <v>84</v>
      </c>
      <c r="AY187" s="14" t="s">
        <v>190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82</v>
      </c>
      <c r="BK187" s="150">
        <f>ROUND(I187*H187,2)</f>
        <v>0</v>
      </c>
      <c r="BL187" s="14" t="s">
        <v>233</v>
      </c>
      <c r="BM187" s="260" t="s">
        <v>285</v>
      </c>
    </row>
    <row r="188" s="12" customFormat="1" ht="22.8" customHeight="1">
      <c r="A188" s="12"/>
      <c r="B188" s="232"/>
      <c r="C188" s="233"/>
      <c r="D188" s="234" t="s">
        <v>74</v>
      </c>
      <c r="E188" s="246" t="s">
        <v>334</v>
      </c>
      <c r="F188" s="246" t="s">
        <v>335</v>
      </c>
      <c r="G188" s="233"/>
      <c r="H188" s="233"/>
      <c r="I188" s="236"/>
      <c r="J188" s="247">
        <f>BK188</f>
        <v>0</v>
      </c>
      <c r="K188" s="233"/>
      <c r="L188" s="238"/>
      <c r="M188" s="239"/>
      <c r="N188" s="240"/>
      <c r="O188" s="240"/>
      <c r="P188" s="241">
        <f>SUM(P189:P207)</f>
        <v>0</v>
      </c>
      <c r="Q188" s="240"/>
      <c r="R188" s="241">
        <f>SUM(R189:R207)</f>
        <v>0</v>
      </c>
      <c r="S188" s="240"/>
      <c r="T188" s="242">
        <f>SUM(T189:T207)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3" t="s">
        <v>84</v>
      </c>
      <c r="AT188" s="244" t="s">
        <v>74</v>
      </c>
      <c r="AU188" s="244" t="s">
        <v>82</v>
      </c>
      <c r="AY188" s="243" t="s">
        <v>190</v>
      </c>
      <c r="BK188" s="245">
        <f>SUM(BK189:BK207)</f>
        <v>0</v>
      </c>
    </row>
    <row r="189" s="2" customFormat="1" ht="24.15" customHeight="1">
      <c r="A189" s="37"/>
      <c r="B189" s="38"/>
      <c r="C189" s="248" t="s">
        <v>248</v>
      </c>
      <c r="D189" s="248" t="s">
        <v>193</v>
      </c>
      <c r="E189" s="249" t="s">
        <v>351</v>
      </c>
      <c r="F189" s="250" t="s">
        <v>352</v>
      </c>
      <c r="G189" s="251" t="s">
        <v>267</v>
      </c>
      <c r="H189" s="252">
        <v>1</v>
      </c>
      <c r="I189" s="253"/>
      <c r="J189" s="254">
        <f>ROUND(I189*H189,2)</f>
        <v>0</v>
      </c>
      <c r="K189" s="255"/>
      <c r="L189" s="40"/>
      <c r="M189" s="256" t="s">
        <v>1</v>
      </c>
      <c r="N189" s="257" t="s">
        <v>40</v>
      </c>
      <c r="O189" s="90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233</v>
      </c>
      <c r="AT189" s="260" t="s">
        <v>193</v>
      </c>
      <c r="AU189" s="260" t="s">
        <v>84</v>
      </c>
      <c r="AY189" s="14" t="s">
        <v>190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4" t="s">
        <v>82</v>
      </c>
      <c r="BK189" s="150">
        <f>ROUND(I189*H189,2)</f>
        <v>0</v>
      </c>
      <c r="BL189" s="14" t="s">
        <v>233</v>
      </c>
      <c r="BM189" s="260" t="s">
        <v>288</v>
      </c>
    </row>
    <row r="190" s="2" customFormat="1" ht="21.75" customHeight="1">
      <c r="A190" s="37"/>
      <c r="B190" s="38"/>
      <c r="C190" s="248" t="s">
        <v>289</v>
      </c>
      <c r="D190" s="248" t="s">
        <v>193</v>
      </c>
      <c r="E190" s="249" t="s">
        <v>337</v>
      </c>
      <c r="F190" s="250" t="s">
        <v>338</v>
      </c>
      <c r="G190" s="251" t="s">
        <v>196</v>
      </c>
      <c r="H190" s="252">
        <v>7</v>
      </c>
      <c r="I190" s="253"/>
      <c r="J190" s="254">
        <f>ROUND(I190*H190,2)</f>
        <v>0</v>
      </c>
      <c r="K190" s="255"/>
      <c r="L190" s="40"/>
      <c r="M190" s="256" t="s">
        <v>1</v>
      </c>
      <c r="N190" s="257" t="s">
        <v>40</v>
      </c>
      <c r="O190" s="90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233</v>
      </c>
      <c r="AT190" s="260" t="s">
        <v>193</v>
      </c>
      <c r="AU190" s="260" t="s">
        <v>84</v>
      </c>
      <c r="AY190" s="14" t="s">
        <v>190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82</v>
      </c>
      <c r="BK190" s="150">
        <f>ROUND(I190*H190,2)</f>
        <v>0</v>
      </c>
      <c r="BL190" s="14" t="s">
        <v>233</v>
      </c>
      <c r="BM190" s="260" t="s">
        <v>292</v>
      </c>
    </row>
    <row r="191" s="2" customFormat="1" ht="24.15" customHeight="1">
      <c r="A191" s="37"/>
      <c r="B191" s="38"/>
      <c r="C191" s="248" t="s">
        <v>251</v>
      </c>
      <c r="D191" s="248" t="s">
        <v>193</v>
      </c>
      <c r="E191" s="249" t="s">
        <v>383</v>
      </c>
      <c r="F191" s="250" t="s">
        <v>384</v>
      </c>
      <c r="G191" s="251" t="s">
        <v>196</v>
      </c>
      <c r="H191" s="252">
        <v>1</v>
      </c>
      <c r="I191" s="253"/>
      <c r="J191" s="254">
        <f>ROUND(I191*H191,2)</f>
        <v>0</v>
      </c>
      <c r="K191" s="255"/>
      <c r="L191" s="40"/>
      <c r="M191" s="256" t="s">
        <v>1</v>
      </c>
      <c r="N191" s="257" t="s">
        <v>40</v>
      </c>
      <c r="O191" s="90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233</v>
      </c>
      <c r="AT191" s="260" t="s">
        <v>193</v>
      </c>
      <c r="AU191" s="260" t="s">
        <v>84</v>
      </c>
      <c r="AY191" s="14" t="s">
        <v>190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82</v>
      </c>
      <c r="BK191" s="150">
        <f>ROUND(I191*H191,2)</f>
        <v>0</v>
      </c>
      <c r="BL191" s="14" t="s">
        <v>233</v>
      </c>
      <c r="BM191" s="260" t="s">
        <v>295</v>
      </c>
    </row>
    <row r="192" s="2" customFormat="1" ht="16.5" customHeight="1">
      <c r="A192" s="37"/>
      <c r="B192" s="38"/>
      <c r="C192" s="248" t="s">
        <v>296</v>
      </c>
      <c r="D192" s="248" t="s">
        <v>193</v>
      </c>
      <c r="E192" s="249" t="s">
        <v>344</v>
      </c>
      <c r="F192" s="250" t="s">
        <v>345</v>
      </c>
      <c r="G192" s="251" t="s">
        <v>267</v>
      </c>
      <c r="H192" s="252">
        <v>3</v>
      </c>
      <c r="I192" s="253"/>
      <c r="J192" s="254">
        <f>ROUND(I192*H192,2)</f>
        <v>0</v>
      </c>
      <c r="K192" s="255"/>
      <c r="L192" s="40"/>
      <c r="M192" s="256" t="s">
        <v>1</v>
      </c>
      <c r="N192" s="257" t="s">
        <v>40</v>
      </c>
      <c r="O192" s="90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233</v>
      </c>
      <c r="AT192" s="260" t="s">
        <v>193</v>
      </c>
      <c r="AU192" s="260" t="s">
        <v>84</v>
      </c>
      <c r="AY192" s="14" t="s">
        <v>190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4" t="s">
        <v>82</v>
      </c>
      <c r="BK192" s="150">
        <f>ROUND(I192*H192,2)</f>
        <v>0</v>
      </c>
      <c r="BL192" s="14" t="s">
        <v>233</v>
      </c>
      <c r="BM192" s="260" t="s">
        <v>299</v>
      </c>
    </row>
    <row r="193" s="2" customFormat="1" ht="24.15" customHeight="1">
      <c r="A193" s="37"/>
      <c r="B193" s="38"/>
      <c r="C193" s="248" t="s">
        <v>256</v>
      </c>
      <c r="D193" s="248" t="s">
        <v>193</v>
      </c>
      <c r="E193" s="249" t="s">
        <v>1509</v>
      </c>
      <c r="F193" s="250" t="s">
        <v>1510</v>
      </c>
      <c r="G193" s="251" t="s">
        <v>267</v>
      </c>
      <c r="H193" s="252">
        <v>3</v>
      </c>
      <c r="I193" s="253"/>
      <c r="J193" s="254">
        <f>ROUND(I193*H193,2)</f>
        <v>0</v>
      </c>
      <c r="K193" s="255"/>
      <c r="L193" s="40"/>
      <c r="M193" s="256" t="s">
        <v>1</v>
      </c>
      <c r="N193" s="257" t="s">
        <v>40</v>
      </c>
      <c r="O193" s="90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233</v>
      </c>
      <c r="AT193" s="260" t="s">
        <v>193</v>
      </c>
      <c r="AU193" s="260" t="s">
        <v>84</v>
      </c>
      <c r="AY193" s="14" t="s">
        <v>190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4" t="s">
        <v>82</v>
      </c>
      <c r="BK193" s="150">
        <f>ROUND(I193*H193,2)</f>
        <v>0</v>
      </c>
      <c r="BL193" s="14" t="s">
        <v>233</v>
      </c>
      <c r="BM193" s="260" t="s">
        <v>302</v>
      </c>
    </row>
    <row r="194" s="2" customFormat="1" ht="16.5" customHeight="1">
      <c r="A194" s="37"/>
      <c r="B194" s="38"/>
      <c r="C194" s="261" t="s">
        <v>303</v>
      </c>
      <c r="D194" s="261" t="s">
        <v>218</v>
      </c>
      <c r="E194" s="262" t="s">
        <v>358</v>
      </c>
      <c r="F194" s="263" t="s">
        <v>359</v>
      </c>
      <c r="G194" s="264" t="s">
        <v>360</v>
      </c>
      <c r="H194" s="265">
        <v>1</v>
      </c>
      <c r="I194" s="266"/>
      <c r="J194" s="267">
        <f>ROUND(I194*H194,2)</f>
        <v>0</v>
      </c>
      <c r="K194" s="268"/>
      <c r="L194" s="269"/>
      <c r="M194" s="270" t="s">
        <v>1</v>
      </c>
      <c r="N194" s="271" t="s">
        <v>40</v>
      </c>
      <c r="O194" s="90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268</v>
      </c>
      <c r="AT194" s="260" t="s">
        <v>218</v>
      </c>
      <c r="AU194" s="260" t="s">
        <v>84</v>
      </c>
      <c r="AY194" s="14" t="s">
        <v>190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4" t="s">
        <v>82</v>
      </c>
      <c r="BK194" s="150">
        <f>ROUND(I194*H194,2)</f>
        <v>0</v>
      </c>
      <c r="BL194" s="14" t="s">
        <v>233</v>
      </c>
      <c r="BM194" s="260" t="s">
        <v>306</v>
      </c>
    </row>
    <row r="195" s="2" customFormat="1" ht="24.15" customHeight="1">
      <c r="A195" s="37"/>
      <c r="B195" s="38"/>
      <c r="C195" s="248" t="s">
        <v>260</v>
      </c>
      <c r="D195" s="248" t="s">
        <v>193</v>
      </c>
      <c r="E195" s="249" t="s">
        <v>362</v>
      </c>
      <c r="F195" s="250" t="s">
        <v>363</v>
      </c>
      <c r="G195" s="251" t="s">
        <v>267</v>
      </c>
      <c r="H195" s="252">
        <v>4</v>
      </c>
      <c r="I195" s="253"/>
      <c r="J195" s="254">
        <f>ROUND(I195*H195,2)</f>
        <v>0</v>
      </c>
      <c r="K195" s="255"/>
      <c r="L195" s="40"/>
      <c r="M195" s="256" t="s">
        <v>1</v>
      </c>
      <c r="N195" s="257" t="s">
        <v>40</v>
      </c>
      <c r="O195" s="90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233</v>
      </c>
      <c r="AT195" s="260" t="s">
        <v>193</v>
      </c>
      <c r="AU195" s="260" t="s">
        <v>84</v>
      </c>
      <c r="AY195" s="14" t="s">
        <v>190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4" t="s">
        <v>82</v>
      </c>
      <c r="BK195" s="150">
        <f>ROUND(I195*H195,2)</f>
        <v>0</v>
      </c>
      <c r="BL195" s="14" t="s">
        <v>233</v>
      </c>
      <c r="BM195" s="260" t="s">
        <v>310</v>
      </c>
    </row>
    <row r="196" s="2" customFormat="1" ht="37.8" customHeight="1">
      <c r="A196" s="37"/>
      <c r="B196" s="38"/>
      <c r="C196" s="248" t="s">
        <v>311</v>
      </c>
      <c r="D196" s="248" t="s">
        <v>193</v>
      </c>
      <c r="E196" s="249" t="s">
        <v>369</v>
      </c>
      <c r="F196" s="250" t="s">
        <v>370</v>
      </c>
      <c r="G196" s="251" t="s">
        <v>267</v>
      </c>
      <c r="H196" s="252">
        <v>4</v>
      </c>
      <c r="I196" s="253"/>
      <c r="J196" s="254">
        <f>ROUND(I196*H196,2)</f>
        <v>0</v>
      </c>
      <c r="K196" s="255"/>
      <c r="L196" s="40"/>
      <c r="M196" s="256" t="s">
        <v>1</v>
      </c>
      <c r="N196" s="257" t="s">
        <v>40</v>
      </c>
      <c r="O196" s="90"/>
      <c r="P196" s="258">
        <f>O196*H196</f>
        <v>0</v>
      </c>
      <c r="Q196" s="258">
        <v>0</v>
      </c>
      <c r="R196" s="258">
        <f>Q196*H196</f>
        <v>0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233</v>
      </c>
      <c r="AT196" s="260" t="s">
        <v>193</v>
      </c>
      <c r="AU196" s="260" t="s">
        <v>84</v>
      </c>
      <c r="AY196" s="14" t="s">
        <v>190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4" t="s">
        <v>82</v>
      </c>
      <c r="BK196" s="150">
        <f>ROUND(I196*H196,2)</f>
        <v>0</v>
      </c>
      <c r="BL196" s="14" t="s">
        <v>233</v>
      </c>
      <c r="BM196" s="260" t="s">
        <v>314</v>
      </c>
    </row>
    <row r="197" s="2" customFormat="1" ht="24.15" customHeight="1">
      <c r="A197" s="37"/>
      <c r="B197" s="38"/>
      <c r="C197" s="248" t="s">
        <v>268</v>
      </c>
      <c r="D197" s="248" t="s">
        <v>193</v>
      </c>
      <c r="E197" s="249" t="s">
        <v>373</v>
      </c>
      <c r="F197" s="250" t="s">
        <v>374</v>
      </c>
      <c r="G197" s="251" t="s">
        <v>196</v>
      </c>
      <c r="H197" s="252">
        <v>1</v>
      </c>
      <c r="I197" s="253"/>
      <c r="J197" s="254">
        <f>ROUND(I197*H197,2)</f>
        <v>0</v>
      </c>
      <c r="K197" s="255"/>
      <c r="L197" s="40"/>
      <c r="M197" s="256" t="s">
        <v>1</v>
      </c>
      <c r="N197" s="257" t="s">
        <v>40</v>
      </c>
      <c r="O197" s="90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233</v>
      </c>
      <c r="AT197" s="260" t="s">
        <v>193</v>
      </c>
      <c r="AU197" s="260" t="s">
        <v>84</v>
      </c>
      <c r="AY197" s="14" t="s">
        <v>190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4" t="s">
        <v>82</v>
      </c>
      <c r="BK197" s="150">
        <f>ROUND(I197*H197,2)</f>
        <v>0</v>
      </c>
      <c r="BL197" s="14" t="s">
        <v>233</v>
      </c>
      <c r="BM197" s="260" t="s">
        <v>319</v>
      </c>
    </row>
    <row r="198" s="2" customFormat="1" ht="24.15" customHeight="1">
      <c r="A198" s="37"/>
      <c r="B198" s="38"/>
      <c r="C198" s="248" t="s">
        <v>320</v>
      </c>
      <c r="D198" s="248" t="s">
        <v>193</v>
      </c>
      <c r="E198" s="249" t="s">
        <v>1896</v>
      </c>
      <c r="F198" s="250" t="s">
        <v>1897</v>
      </c>
      <c r="G198" s="251" t="s">
        <v>196</v>
      </c>
      <c r="H198" s="252">
        <v>1</v>
      </c>
      <c r="I198" s="253"/>
      <c r="J198" s="254">
        <f>ROUND(I198*H198,2)</f>
        <v>0</v>
      </c>
      <c r="K198" s="255"/>
      <c r="L198" s="40"/>
      <c r="M198" s="256" t="s">
        <v>1</v>
      </c>
      <c r="N198" s="257" t="s">
        <v>40</v>
      </c>
      <c r="O198" s="90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233</v>
      </c>
      <c r="AT198" s="260" t="s">
        <v>193</v>
      </c>
      <c r="AU198" s="260" t="s">
        <v>84</v>
      </c>
      <c r="AY198" s="14" t="s">
        <v>190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4" t="s">
        <v>82</v>
      </c>
      <c r="BK198" s="150">
        <f>ROUND(I198*H198,2)</f>
        <v>0</v>
      </c>
      <c r="BL198" s="14" t="s">
        <v>233</v>
      </c>
      <c r="BM198" s="260" t="s">
        <v>323</v>
      </c>
    </row>
    <row r="199" s="2" customFormat="1" ht="21.75" customHeight="1">
      <c r="A199" s="37"/>
      <c r="B199" s="38"/>
      <c r="C199" s="248" t="s">
        <v>272</v>
      </c>
      <c r="D199" s="248" t="s">
        <v>193</v>
      </c>
      <c r="E199" s="249" t="s">
        <v>1519</v>
      </c>
      <c r="F199" s="250" t="s">
        <v>1520</v>
      </c>
      <c r="G199" s="251" t="s">
        <v>196</v>
      </c>
      <c r="H199" s="252">
        <v>4</v>
      </c>
      <c r="I199" s="253"/>
      <c r="J199" s="254">
        <f>ROUND(I199*H199,2)</f>
        <v>0</v>
      </c>
      <c r="K199" s="255"/>
      <c r="L199" s="40"/>
      <c r="M199" s="256" t="s">
        <v>1</v>
      </c>
      <c r="N199" s="257" t="s">
        <v>40</v>
      </c>
      <c r="O199" s="90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233</v>
      </c>
      <c r="AT199" s="260" t="s">
        <v>193</v>
      </c>
      <c r="AU199" s="260" t="s">
        <v>84</v>
      </c>
      <c r="AY199" s="14" t="s">
        <v>190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4" t="s">
        <v>82</v>
      </c>
      <c r="BK199" s="150">
        <f>ROUND(I199*H199,2)</f>
        <v>0</v>
      </c>
      <c r="BL199" s="14" t="s">
        <v>233</v>
      </c>
      <c r="BM199" s="260" t="s">
        <v>326</v>
      </c>
    </row>
    <row r="200" s="2" customFormat="1" ht="21.75" customHeight="1">
      <c r="A200" s="37"/>
      <c r="B200" s="38"/>
      <c r="C200" s="248" t="s">
        <v>327</v>
      </c>
      <c r="D200" s="248" t="s">
        <v>193</v>
      </c>
      <c r="E200" s="249" t="s">
        <v>411</v>
      </c>
      <c r="F200" s="250" t="s">
        <v>412</v>
      </c>
      <c r="G200" s="251" t="s">
        <v>267</v>
      </c>
      <c r="H200" s="252">
        <v>4</v>
      </c>
      <c r="I200" s="253"/>
      <c r="J200" s="254">
        <f>ROUND(I200*H200,2)</f>
        <v>0</v>
      </c>
      <c r="K200" s="255"/>
      <c r="L200" s="40"/>
      <c r="M200" s="256" t="s">
        <v>1</v>
      </c>
      <c r="N200" s="257" t="s">
        <v>40</v>
      </c>
      <c r="O200" s="90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233</v>
      </c>
      <c r="AT200" s="260" t="s">
        <v>193</v>
      </c>
      <c r="AU200" s="260" t="s">
        <v>84</v>
      </c>
      <c r="AY200" s="14" t="s">
        <v>190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4" t="s">
        <v>82</v>
      </c>
      <c r="BK200" s="150">
        <f>ROUND(I200*H200,2)</f>
        <v>0</v>
      </c>
      <c r="BL200" s="14" t="s">
        <v>233</v>
      </c>
      <c r="BM200" s="260" t="s">
        <v>330</v>
      </c>
    </row>
    <row r="201" s="2" customFormat="1" ht="16.5" customHeight="1">
      <c r="A201" s="37"/>
      <c r="B201" s="38"/>
      <c r="C201" s="248" t="s">
        <v>275</v>
      </c>
      <c r="D201" s="248" t="s">
        <v>193</v>
      </c>
      <c r="E201" s="249" t="s">
        <v>415</v>
      </c>
      <c r="F201" s="250" t="s">
        <v>416</v>
      </c>
      <c r="G201" s="251" t="s">
        <v>267</v>
      </c>
      <c r="H201" s="252">
        <v>4</v>
      </c>
      <c r="I201" s="253"/>
      <c r="J201" s="254">
        <f>ROUND(I201*H201,2)</f>
        <v>0</v>
      </c>
      <c r="K201" s="255"/>
      <c r="L201" s="40"/>
      <c r="M201" s="256" t="s">
        <v>1</v>
      </c>
      <c r="N201" s="257" t="s">
        <v>40</v>
      </c>
      <c r="O201" s="90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233</v>
      </c>
      <c r="AT201" s="260" t="s">
        <v>193</v>
      </c>
      <c r="AU201" s="260" t="s">
        <v>84</v>
      </c>
      <c r="AY201" s="14" t="s">
        <v>190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4" t="s">
        <v>82</v>
      </c>
      <c r="BK201" s="150">
        <f>ROUND(I201*H201,2)</f>
        <v>0</v>
      </c>
      <c r="BL201" s="14" t="s">
        <v>233</v>
      </c>
      <c r="BM201" s="260" t="s">
        <v>333</v>
      </c>
    </row>
    <row r="202" s="2" customFormat="1" ht="24.15" customHeight="1">
      <c r="A202" s="37"/>
      <c r="B202" s="38"/>
      <c r="C202" s="248" t="s">
        <v>336</v>
      </c>
      <c r="D202" s="248" t="s">
        <v>193</v>
      </c>
      <c r="E202" s="249" t="s">
        <v>1535</v>
      </c>
      <c r="F202" s="250" t="s">
        <v>1536</v>
      </c>
      <c r="G202" s="251" t="s">
        <v>267</v>
      </c>
      <c r="H202" s="252">
        <v>55</v>
      </c>
      <c r="I202" s="253"/>
      <c r="J202" s="254">
        <f>ROUND(I202*H202,2)</f>
        <v>0</v>
      </c>
      <c r="K202" s="255"/>
      <c r="L202" s="40"/>
      <c r="M202" s="256" t="s">
        <v>1</v>
      </c>
      <c r="N202" s="257" t="s">
        <v>40</v>
      </c>
      <c r="O202" s="90"/>
      <c r="P202" s="258">
        <f>O202*H202</f>
        <v>0</v>
      </c>
      <c r="Q202" s="258">
        <v>0</v>
      </c>
      <c r="R202" s="258">
        <f>Q202*H202</f>
        <v>0</v>
      </c>
      <c r="S202" s="258">
        <v>0</v>
      </c>
      <c r="T202" s="25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0" t="s">
        <v>233</v>
      </c>
      <c r="AT202" s="260" t="s">
        <v>193</v>
      </c>
      <c r="AU202" s="260" t="s">
        <v>84</v>
      </c>
      <c r="AY202" s="14" t="s">
        <v>190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4" t="s">
        <v>82</v>
      </c>
      <c r="BK202" s="150">
        <f>ROUND(I202*H202,2)</f>
        <v>0</v>
      </c>
      <c r="BL202" s="14" t="s">
        <v>233</v>
      </c>
      <c r="BM202" s="260" t="s">
        <v>339</v>
      </c>
    </row>
    <row r="203" s="2" customFormat="1" ht="24.15" customHeight="1">
      <c r="A203" s="37"/>
      <c r="B203" s="38"/>
      <c r="C203" s="248" t="s">
        <v>278</v>
      </c>
      <c r="D203" s="248" t="s">
        <v>193</v>
      </c>
      <c r="E203" s="249" t="s">
        <v>418</v>
      </c>
      <c r="F203" s="250" t="s">
        <v>1537</v>
      </c>
      <c r="G203" s="251" t="s">
        <v>196</v>
      </c>
      <c r="H203" s="252">
        <v>1</v>
      </c>
      <c r="I203" s="253"/>
      <c r="J203" s="254">
        <f>ROUND(I203*H203,2)</f>
        <v>0</v>
      </c>
      <c r="K203" s="255"/>
      <c r="L203" s="40"/>
      <c r="M203" s="256" t="s">
        <v>1</v>
      </c>
      <c r="N203" s="257" t="s">
        <v>40</v>
      </c>
      <c r="O203" s="90"/>
      <c r="P203" s="258">
        <f>O203*H203</f>
        <v>0</v>
      </c>
      <c r="Q203" s="258">
        <v>0</v>
      </c>
      <c r="R203" s="258">
        <f>Q203*H203</f>
        <v>0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233</v>
      </c>
      <c r="AT203" s="260" t="s">
        <v>193</v>
      </c>
      <c r="AU203" s="260" t="s">
        <v>84</v>
      </c>
      <c r="AY203" s="14" t="s">
        <v>190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4" t="s">
        <v>82</v>
      </c>
      <c r="BK203" s="150">
        <f>ROUND(I203*H203,2)</f>
        <v>0</v>
      </c>
      <c r="BL203" s="14" t="s">
        <v>233</v>
      </c>
      <c r="BM203" s="260" t="s">
        <v>342</v>
      </c>
    </row>
    <row r="204" s="2" customFormat="1" ht="24.15" customHeight="1">
      <c r="A204" s="37"/>
      <c r="B204" s="38"/>
      <c r="C204" s="248" t="s">
        <v>343</v>
      </c>
      <c r="D204" s="248" t="s">
        <v>193</v>
      </c>
      <c r="E204" s="249" t="s">
        <v>422</v>
      </c>
      <c r="F204" s="250" t="s">
        <v>423</v>
      </c>
      <c r="G204" s="251" t="s">
        <v>196</v>
      </c>
      <c r="H204" s="252">
        <v>1</v>
      </c>
      <c r="I204" s="253"/>
      <c r="J204" s="254">
        <f>ROUND(I204*H204,2)</f>
        <v>0</v>
      </c>
      <c r="K204" s="255"/>
      <c r="L204" s="40"/>
      <c r="M204" s="256" t="s">
        <v>1</v>
      </c>
      <c r="N204" s="257" t="s">
        <v>40</v>
      </c>
      <c r="O204" s="90"/>
      <c r="P204" s="258">
        <f>O204*H204</f>
        <v>0</v>
      </c>
      <c r="Q204" s="258">
        <v>0</v>
      </c>
      <c r="R204" s="258">
        <f>Q204*H204</f>
        <v>0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233</v>
      </c>
      <c r="AT204" s="260" t="s">
        <v>193</v>
      </c>
      <c r="AU204" s="260" t="s">
        <v>84</v>
      </c>
      <c r="AY204" s="14" t="s">
        <v>190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4" t="s">
        <v>82</v>
      </c>
      <c r="BK204" s="150">
        <f>ROUND(I204*H204,2)</f>
        <v>0</v>
      </c>
      <c r="BL204" s="14" t="s">
        <v>233</v>
      </c>
      <c r="BM204" s="260" t="s">
        <v>346</v>
      </c>
    </row>
    <row r="205" s="2" customFormat="1" ht="16.5" customHeight="1">
      <c r="A205" s="37"/>
      <c r="B205" s="38"/>
      <c r="C205" s="248" t="s">
        <v>281</v>
      </c>
      <c r="D205" s="248" t="s">
        <v>193</v>
      </c>
      <c r="E205" s="249" t="s">
        <v>425</v>
      </c>
      <c r="F205" s="250" t="s">
        <v>426</v>
      </c>
      <c r="G205" s="251" t="s">
        <v>196</v>
      </c>
      <c r="H205" s="252">
        <v>1</v>
      </c>
      <c r="I205" s="253"/>
      <c r="J205" s="254">
        <f>ROUND(I205*H205,2)</f>
        <v>0</v>
      </c>
      <c r="K205" s="255"/>
      <c r="L205" s="40"/>
      <c r="M205" s="256" t="s">
        <v>1</v>
      </c>
      <c r="N205" s="257" t="s">
        <v>40</v>
      </c>
      <c r="O205" s="90"/>
      <c r="P205" s="258">
        <f>O205*H205</f>
        <v>0</v>
      </c>
      <c r="Q205" s="258">
        <v>0</v>
      </c>
      <c r="R205" s="258">
        <f>Q205*H205</f>
        <v>0</v>
      </c>
      <c r="S205" s="258">
        <v>0</v>
      </c>
      <c r="T205" s="25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0" t="s">
        <v>233</v>
      </c>
      <c r="AT205" s="260" t="s">
        <v>193</v>
      </c>
      <c r="AU205" s="260" t="s">
        <v>84</v>
      </c>
      <c r="AY205" s="14" t="s">
        <v>190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4" t="s">
        <v>82</v>
      </c>
      <c r="BK205" s="150">
        <f>ROUND(I205*H205,2)</f>
        <v>0</v>
      </c>
      <c r="BL205" s="14" t="s">
        <v>233</v>
      </c>
      <c r="BM205" s="260" t="s">
        <v>349</v>
      </c>
    </row>
    <row r="206" s="2" customFormat="1" ht="24.15" customHeight="1">
      <c r="A206" s="37"/>
      <c r="B206" s="38"/>
      <c r="C206" s="248" t="s">
        <v>350</v>
      </c>
      <c r="D206" s="248" t="s">
        <v>193</v>
      </c>
      <c r="E206" s="249" t="s">
        <v>429</v>
      </c>
      <c r="F206" s="250" t="s">
        <v>430</v>
      </c>
      <c r="G206" s="251" t="s">
        <v>309</v>
      </c>
      <c r="H206" s="272"/>
      <c r="I206" s="253"/>
      <c r="J206" s="254">
        <f>ROUND(I206*H206,2)</f>
        <v>0</v>
      </c>
      <c r="K206" s="255"/>
      <c r="L206" s="40"/>
      <c r="M206" s="256" t="s">
        <v>1</v>
      </c>
      <c r="N206" s="257" t="s">
        <v>40</v>
      </c>
      <c r="O206" s="90"/>
      <c r="P206" s="258">
        <f>O206*H206</f>
        <v>0</v>
      </c>
      <c r="Q206" s="258">
        <v>0</v>
      </c>
      <c r="R206" s="258">
        <f>Q206*H206</f>
        <v>0</v>
      </c>
      <c r="S206" s="258">
        <v>0</v>
      </c>
      <c r="T206" s="25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0" t="s">
        <v>233</v>
      </c>
      <c r="AT206" s="260" t="s">
        <v>193</v>
      </c>
      <c r="AU206" s="260" t="s">
        <v>84</v>
      </c>
      <c r="AY206" s="14" t="s">
        <v>190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4" t="s">
        <v>82</v>
      </c>
      <c r="BK206" s="150">
        <f>ROUND(I206*H206,2)</f>
        <v>0</v>
      </c>
      <c r="BL206" s="14" t="s">
        <v>233</v>
      </c>
      <c r="BM206" s="260" t="s">
        <v>353</v>
      </c>
    </row>
    <row r="207" s="2" customFormat="1" ht="24.15" customHeight="1">
      <c r="A207" s="37"/>
      <c r="B207" s="38"/>
      <c r="C207" s="248" t="s">
        <v>285</v>
      </c>
      <c r="D207" s="248" t="s">
        <v>193</v>
      </c>
      <c r="E207" s="249" t="s">
        <v>432</v>
      </c>
      <c r="F207" s="250" t="s">
        <v>433</v>
      </c>
      <c r="G207" s="251" t="s">
        <v>309</v>
      </c>
      <c r="H207" s="272"/>
      <c r="I207" s="253"/>
      <c r="J207" s="254">
        <f>ROUND(I207*H207,2)</f>
        <v>0</v>
      </c>
      <c r="K207" s="255"/>
      <c r="L207" s="40"/>
      <c r="M207" s="256" t="s">
        <v>1</v>
      </c>
      <c r="N207" s="257" t="s">
        <v>40</v>
      </c>
      <c r="O207" s="90"/>
      <c r="P207" s="258">
        <f>O207*H207</f>
        <v>0</v>
      </c>
      <c r="Q207" s="258">
        <v>0</v>
      </c>
      <c r="R207" s="258">
        <f>Q207*H207</f>
        <v>0</v>
      </c>
      <c r="S207" s="258">
        <v>0</v>
      </c>
      <c r="T207" s="25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0" t="s">
        <v>233</v>
      </c>
      <c r="AT207" s="260" t="s">
        <v>193</v>
      </c>
      <c r="AU207" s="260" t="s">
        <v>84</v>
      </c>
      <c r="AY207" s="14" t="s">
        <v>190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4" t="s">
        <v>82</v>
      </c>
      <c r="BK207" s="150">
        <f>ROUND(I207*H207,2)</f>
        <v>0</v>
      </c>
      <c r="BL207" s="14" t="s">
        <v>233</v>
      </c>
      <c r="BM207" s="260" t="s">
        <v>356</v>
      </c>
    </row>
    <row r="208" s="12" customFormat="1" ht="22.8" customHeight="1">
      <c r="A208" s="12"/>
      <c r="B208" s="232"/>
      <c r="C208" s="233"/>
      <c r="D208" s="234" t="s">
        <v>74</v>
      </c>
      <c r="E208" s="246" t="s">
        <v>435</v>
      </c>
      <c r="F208" s="246" t="s">
        <v>436</v>
      </c>
      <c r="G208" s="233"/>
      <c r="H208" s="233"/>
      <c r="I208" s="236"/>
      <c r="J208" s="247">
        <f>BK208</f>
        <v>0</v>
      </c>
      <c r="K208" s="233"/>
      <c r="L208" s="238"/>
      <c r="M208" s="239"/>
      <c r="N208" s="240"/>
      <c r="O208" s="240"/>
      <c r="P208" s="241">
        <f>SUM(P209:P223)</f>
        <v>0</v>
      </c>
      <c r="Q208" s="240"/>
      <c r="R208" s="241">
        <f>SUM(R209:R223)</f>
        <v>0</v>
      </c>
      <c r="S208" s="240"/>
      <c r="T208" s="242">
        <f>SUM(T209:T223)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3" t="s">
        <v>84</v>
      </c>
      <c r="AT208" s="244" t="s">
        <v>74</v>
      </c>
      <c r="AU208" s="244" t="s">
        <v>82</v>
      </c>
      <c r="AY208" s="243" t="s">
        <v>190</v>
      </c>
      <c r="BK208" s="245">
        <f>SUM(BK209:BK223)</f>
        <v>0</v>
      </c>
    </row>
    <row r="209" s="2" customFormat="1" ht="24.15" customHeight="1">
      <c r="A209" s="37"/>
      <c r="B209" s="38"/>
      <c r="C209" s="248" t="s">
        <v>357</v>
      </c>
      <c r="D209" s="248" t="s">
        <v>193</v>
      </c>
      <c r="E209" s="249" t="s">
        <v>2032</v>
      </c>
      <c r="F209" s="250" t="s">
        <v>2033</v>
      </c>
      <c r="G209" s="251" t="s">
        <v>196</v>
      </c>
      <c r="H209" s="252">
        <v>5</v>
      </c>
      <c r="I209" s="253"/>
      <c r="J209" s="254">
        <f>ROUND(I209*H209,2)</f>
        <v>0</v>
      </c>
      <c r="K209" s="255"/>
      <c r="L209" s="40"/>
      <c r="M209" s="256" t="s">
        <v>1</v>
      </c>
      <c r="N209" s="257" t="s">
        <v>40</v>
      </c>
      <c r="O209" s="90"/>
      <c r="P209" s="258">
        <f>O209*H209</f>
        <v>0</v>
      </c>
      <c r="Q209" s="258">
        <v>0</v>
      </c>
      <c r="R209" s="258">
        <f>Q209*H209</f>
        <v>0</v>
      </c>
      <c r="S209" s="258">
        <v>0</v>
      </c>
      <c r="T209" s="25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0" t="s">
        <v>233</v>
      </c>
      <c r="AT209" s="260" t="s">
        <v>193</v>
      </c>
      <c r="AU209" s="260" t="s">
        <v>84</v>
      </c>
      <c r="AY209" s="14" t="s">
        <v>190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4" t="s">
        <v>82</v>
      </c>
      <c r="BK209" s="150">
        <f>ROUND(I209*H209,2)</f>
        <v>0</v>
      </c>
      <c r="BL209" s="14" t="s">
        <v>233</v>
      </c>
      <c r="BM209" s="260" t="s">
        <v>361</v>
      </c>
    </row>
    <row r="210" s="2" customFormat="1" ht="24.15" customHeight="1">
      <c r="A210" s="37"/>
      <c r="B210" s="38"/>
      <c r="C210" s="248" t="s">
        <v>288</v>
      </c>
      <c r="D210" s="248" t="s">
        <v>193</v>
      </c>
      <c r="E210" s="249" t="s">
        <v>488</v>
      </c>
      <c r="F210" s="250" t="s">
        <v>489</v>
      </c>
      <c r="G210" s="251" t="s">
        <v>267</v>
      </c>
      <c r="H210" s="252">
        <v>1</v>
      </c>
      <c r="I210" s="253"/>
      <c r="J210" s="254">
        <f>ROUND(I210*H210,2)</f>
        <v>0</v>
      </c>
      <c r="K210" s="255"/>
      <c r="L210" s="40"/>
      <c r="M210" s="256" t="s">
        <v>1</v>
      </c>
      <c r="N210" s="257" t="s">
        <v>40</v>
      </c>
      <c r="O210" s="90"/>
      <c r="P210" s="258">
        <f>O210*H210</f>
        <v>0</v>
      </c>
      <c r="Q210" s="258">
        <v>0</v>
      </c>
      <c r="R210" s="258">
        <f>Q210*H210</f>
        <v>0</v>
      </c>
      <c r="S210" s="258">
        <v>0</v>
      </c>
      <c r="T210" s="25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0" t="s">
        <v>233</v>
      </c>
      <c r="AT210" s="260" t="s">
        <v>193</v>
      </c>
      <c r="AU210" s="260" t="s">
        <v>84</v>
      </c>
      <c r="AY210" s="14" t="s">
        <v>190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4" t="s">
        <v>82</v>
      </c>
      <c r="BK210" s="150">
        <f>ROUND(I210*H210,2)</f>
        <v>0</v>
      </c>
      <c r="BL210" s="14" t="s">
        <v>233</v>
      </c>
      <c r="BM210" s="260" t="s">
        <v>364</v>
      </c>
    </row>
    <row r="211" s="2" customFormat="1" ht="24.15" customHeight="1">
      <c r="A211" s="37"/>
      <c r="B211" s="38"/>
      <c r="C211" s="248" t="s">
        <v>365</v>
      </c>
      <c r="D211" s="248" t="s">
        <v>193</v>
      </c>
      <c r="E211" s="249" t="s">
        <v>2034</v>
      </c>
      <c r="F211" s="250" t="s">
        <v>2035</v>
      </c>
      <c r="G211" s="251" t="s">
        <v>267</v>
      </c>
      <c r="H211" s="252">
        <v>3</v>
      </c>
      <c r="I211" s="253"/>
      <c r="J211" s="254">
        <f>ROUND(I211*H211,2)</f>
        <v>0</v>
      </c>
      <c r="K211" s="255"/>
      <c r="L211" s="40"/>
      <c r="M211" s="256" t="s">
        <v>1</v>
      </c>
      <c r="N211" s="257" t="s">
        <v>40</v>
      </c>
      <c r="O211" s="90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0" t="s">
        <v>233</v>
      </c>
      <c r="AT211" s="260" t="s">
        <v>193</v>
      </c>
      <c r="AU211" s="260" t="s">
        <v>84</v>
      </c>
      <c r="AY211" s="14" t="s">
        <v>190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4" t="s">
        <v>82</v>
      </c>
      <c r="BK211" s="150">
        <f>ROUND(I211*H211,2)</f>
        <v>0</v>
      </c>
      <c r="BL211" s="14" t="s">
        <v>233</v>
      </c>
      <c r="BM211" s="260" t="s">
        <v>368</v>
      </c>
    </row>
    <row r="212" s="2" customFormat="1" ht="24.15" customHeight="1">
      <c r="A212" s="37"/>
      <c r="B212" s="38"/>
      <c r="C212" s="261" t="s">
        <v>292</v>
      </c>
      <c r="D212" s="261" t="s">
        <v>218</v>
      </c>
      <c r="E212" s="262" t="s">
        <v>1709</v>
      </c>
      <c r="F212" s="263" t="s">
        <v>1710</v>
      </c>
      <c r="G212" s="264" t="s">
        <v>196</v>
      </c>
      <c r="H212" s="265">
        <v>5</v>
      </c>
      <c r="I212" s="266"/>
      <c r="J212" s="267">
        <f>ROUND(I212*H212,2)</f>
        <v>0</v>
      </c>
      <c r="K212" s="268"/>
      <c r="L212" s="269"/>
      <c r="M212" s="270" t="s">
        <v>1</v>
      </c>
      <c r="N212" s="271" t="s">
        <v>40</v>
      </c>
      <c r="O212" s="90"/>
      <c r="P212" s="258">
        <f>O212*H212</f>
        <v>0</v>
      </c>
      <c r="Q212" s="258">
        <v>0</v>
      </c>
      <c r="R212" s="258">
        <f>Q212*H212</f>
        <v>0</v>
      </c>
      <c r="S212" s="258">
        <v>0</v>
      </c>
      <c r="T212" s="25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0" t="s">
        <v>268</v>
      </c>
      <c r="AT212" s="260" t="s">
        <v>218</v>
      </c>
      <c r="AU212" s="260" t="s">
        <v>84</v>
      </c>
      <c r="AY212" s="14" t="s">
        <v>190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4" t="s">
        <v>82</v>
      </c>
      <c r="BK212" s="150">
        <f>ROUND(I212*H212,2)</f>
        <v>0</v>
      </c>
      <c r="BL212" s="14" t="s">
        <v>233</v>
      </c>
      <c r="BM212" s="260" t="s">
        <v>371</v>
      </c>
    </row>
    <row r="213" s="2" customFormat="1" ht="21.75" customHeight="1">
      <c r="A213" s="37"/>
      <c r="B213" s="38"/>
      <c r="C213" s="248" t="s">
        <v>372</v>
      </c>
      <c r="D213" s="248" t="s">
        <v>193</v>
      </c>
      <c r="E213" s="249" t="s">
        <v>455</v>
      </c>
      <c r="F213" s="250" t="s">
        <v>456</v>
      </c>
      <c r="G213" s="251" t="s">
        <v>267</v>
      </c>
      <c r="H213" s="252">
        <v>1</v>
      </c>
      <c r="I213" s="253"/>
      <c r="J213" s="254">
        <f>ROUND(I213*H213,2)</f>
        <v>0</v>
      </c>
      <c r="K213" s="255"/>
      <c r="L213" s="40"/>
      <c r="M213" s="256" t="s">
        <v>1</v>
      </c>
      <c r="N213" s="257" t="s">
        <v>40</v>
      </c>
      <c r="O213" s="90"/>
      <c r="P213" s="258">
        <f>O213*H213</f>
        <v>0</v>
      </c>
      <c r="Q213" s="258">
        <v>0</v>
      </c>
      <c r="R213" s="258">
        <f>Q213*H213</f>
        <v>0</v>
      </c>
      <c r="S213" s="258">
        <v>0</v>
      </c>
      <c r="T213" s="25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0" t="s">
        <v>233</v>
      </c>
      <c r="AT213" s="260" t="s">
        <v>193</v>
      </c>
      <c r="AU213" s="260" t="s">
        <v>84</v>
      </c>
      <c r="AY213" s="14" t="s">
        <v>190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4" t="s">
        <v>82</v>
      </c>
      <c r="BK213" s="150">
        <f>ROUND(I213*H213,2)</f>
        <v>0</v>
      </c>
      <c r="BL213" s="14" t="s">
        <v>233</v>
      </c>
      <c r="BM213" s="260" t="s">
        <v>375</v>
      </c>
    </row>
    <row r="214" s="2" customFormat="1" ht="24.15" customHeight="1">
      <c r="A214" s="37"/>
      <c r="B214" s="38"/>
      <c r="C214" s="248" t="s">
        <v>295</v>
      </c>
      <c r="D214" s="248" t="s">
        <v>193</v>
      </c>
      <c r="E214" s="249" t="s">
        <v>2036</v>
      </c>
      <c r="F214" s="250" t="s">
        <v>2037</v>
      </c>
      <c r="G214" s="251" t="s">
        <v>267</v>
      </c>
      <c r="H214" s="252">
        <v>3</v>
      </c>
      <c r="I214" s="253"/>
      <c r="J214" s="254">
        <f>ROUND(I214*H214,2)</f>
        <v>0</v>
      </c>
      <c r="K214" s="255"/>
      <c r="L214" s="40"/>
      <c r="M214" s="256" t="s">
        <v>1</v>
      </c>
      <c r="N214" s="257" t="s">
        <v>40</v>
      </c>
      <c r="O214" s="90"/>
      <c r="P214" s="258">
        <f>O214*H214</f>
        <v>0</v>
      </c>
      <c r="Q214" s="258">
        <v>0</v>
      </c>
      <c r="R214" s="258">
        <f>Q214*H214</f>
        <v>0</v>
      </c>
      <c r="S214" s="258">
        <v>0</v>
      </c>
      <c r="T214" s="25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0" t="s">
        <v>233</v>
      </c>
      <c r="AT214" s="260" t="s">
        <v>193</v>
      </c>
      <c r="AU214" s="260" t="s">
        <v>84</v>
      </c>
      <c r="AY214" s="14" t="s">
        <v>190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4" t="s">
        <v>82</v>
      </c>
      <c r="BK214" s="150">
        <f>ROUND(I214*H214,2)</f>
        <v>0</v>
      </c>
      <c r="BL214" s="14" t="s">
        <v>233</v>
      </c>
      <c r="BM214" s="260" t="s">
        <v>378</v>
      </c>
    </row>
    <row r="215" s="2" customFormat="1" ht="16.5" customHeight="1">
      <c r="A215" s="37"/>
      <c r="B215" s="38"/>
      <c r="C215" s="248" t="s">
        <v>379</v>
      </c>
      <c r="D215" s="248" t="s">
        <v>193</v>
      </c>
      <c r="E215" s="249" t="s">
        <v>498</v>
      </c>
      <c r="F215" s="250" t="s">
        <v>499</v>
      </c>
      <c r="G215" s="251" t="s">
        <v>196</v>
      </c>
      <c r="H215" s="252">
        <v>2</v>
      </c>
      <c r="I215" s="253"/>
      <c r="J215" s="254">
        <f>ROUND(I215*H215,2)</f>
        <v>0</v>
      </c>
      <c r="K215" s="255"/>
      <c r="L215" s="40"/>
      <c r="M215" s="256" t="s">
        <v>1</v>
      </c>
      <c r="N215" s="257" t="s">
        <v>40</v>
      </c>
      <c r="O215" s="90"/>
      <c r="P215" s="258">
        <f>O215*H215</f>
        <v>0</v>
      </c>
      <c r="Q215" s="258">
        <v>0</v>
      </c>
      <c r="R215" s="258">
        <f>Q215*H215</f>
        <v>0</v>
      </c>
      <c r="S215" s="258">
        <v>0</v>
      </c>
      <c r="T215" s="25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0" t="s">
        <v>233</v>
      </c>
      <c r="AT215" s="260" t="s">
        <v>193</v>
      </c>
      <c r="AU215" s="260" t="s">
        <v>84</v>
      </c>
      <c r="AY215" s="14" t="s">
        <v>190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4" t="s">
        <v>82</v>
      </c>
      <c r="BK215" s="150">
        <f>ROUND(I215*H215,2)</f>
        <v>0</v>
      </c>
      <c r="BL215" s="14" t="s">
        <v>233</v>
      </c>
      <c r="BM215" s="260" t="s">
        <v>382</v>
      </c>
    </row>
    <row r="216" s="2" customFormat="1" ht="24.15" customHeight="1">
      <c r="A216" s="37"/>
      <c r="B216" s="38"/>
      <c r="C216" s="248" t="s">
        <v>299</v>
      </c>
      <c r="D216" s="248" t="s">
        <v>193</v>
      </c>
      <c r="E216" s="249" t="s">
        <v>509</v>
      </c>
      <c r="F216" s="250" t="s">
        <v>510</v>
      </c>
      <c r="G216" s="251" t="s">
        <v>196</v>
      </c>
      <c r="H216" s="252">
        <v>1</v>
      </c>
      <c r="I216" s="253"/>
      <c r="J216" s="254">
        <f>ROUND(I216*H216,2)</f>
        <v>0</v>
      </c>
      <c r="K216" s="255"/>
      <c r="L216" s="40"/>
      <c r="M216" s="256" t="s">
        <v>1</v>
      </c>
      <c r="N216" s="257" t="s">
        <v>40</v>
      </c>
      <c r="O216" s="90"/>
      <c r="P216" s="258">
        <f>O216*H216</f>
        <v>0</v>
      </c>
      <c r="Q216" s="258">
        <v>0</v>
      </c>
      <c r="R216" s="258">
        <f>Q216*H216</f>
        <v>0</v>
      </c>
      <c r="S216" s="258">
        <v>0</v>
      </c>
      <c r="T216" s="25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0" t="s">
        <v>233</v>
      </c>
      <c r="AT216" s="260" t="s">
        <v>193</v>
      </c>
      <c r="AU216" s="260" t="s">
        <v>84</v>
      </c>
      <c r="AY216" s="14" t="s">
        <v>190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4" t="s">
        <v>82</v>
      </c>
      <c r="BK216" s="150">
        <f>ROUND(I216*H216,2)</f>
        <v>0</v>
      </c>
      <c r="BL216" s="14" t="s">
        <v>233</v>
      </c>
      <c r="BM216" s="260" t="s">
        <v>385</v>
      </c>
    </row>
    <row r="217" s="2" customFormat="1" ht="24.15" customHeight="1">
      <c r="A217" s="37"/>
      <c r="B217" s="38"/>
      <c r="C217" s="248" t="s">
        <v>386</v>
      </c>
      <c r="D217" s="248" t="s">
        <v>193</v>
      </c>
      <c r="E217" s="249" t="s">
        <v>2038</v>
      </c>
      <c r="F217" s="250" t="s">
        <v>2039</v>
      </c>
      <c r="G217" s="251" t="s">
        <v>196</v>
      </c>
      <c r="H217" s="252">
        <v>1</v>
      </c>
      <c r="I217" s="253"/>
      <c r="J217" s="254">
        <f>ROUND(I217*H217,2)</f>
        <v>0</v>
      </c>
      <c r="K217" s="255"/>
      <c r="L217" s="40"/>
      <c r="M217" s="256" t="s">
        <v>1</v>
      </c>
      <c r="N217" s="257" t="s">
        <v>40</v>
      </c>
      <c r="O217" s="90"/>
      <c r="P217" s="258">
        <f>O217*H217</f>
        <v>0</v>
      </c>
      <c r="Q217" s="258">
        <v>0</v>
      </c>
      <c r="R217" s="258">
        <f>Q217*H217</f>
        <v>0</v>
      </c>
      <c r="S217" s="258">
        <v>0</v>
      </c>
      <c r="T217" s="25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60" t="s">
        <v>233</v>
      </c>
      <c r="AT217" s="260" t="s">
        <v>193</v>
      </c>
      <c r="AU217" s="260" t="s">
        <v>84</v>
      </c>
      <c r="AY217" s="14" t="s">
        <v>190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4" t="s">
        <v>82</v>
      </c>
      <c r="BK217" s="150">
        <f>ROUND(I217*H217,2)</f>
        <v>0</v>
      </c>
      <c r="BL217" s="14" t="s">
        <v>233</v>
      </c>
      <c r="BM217" s="260" t="s">
        <v>389</v>
      </c>
    </row>
    <row r="218" s="2" customFormat="1" ht="16.5" customHeight="1">
      <c r="A218" s="37"/>
      <c r="B218" s="38"/>
      <c r="C218" s="248" t="s">
        <v>302</v>
      </c>
      <c r="D218" s="248" t="s">
        <v>193</v>
      </c>
      <c r="E218" s="249" t="s">
        <v>466</v>
      </c>
      <c r="F218" s="250" t="s">
        <v>467</v>
      </c>
      <c r="G218" s="251" t="s">
        <v>468</v>
      </c>
      <c r="H218" s="252">
        <v>8</v>
      </c>
      <c r="I218" s="253"/>
      <c r="J218" s="254">
        <f>ROUND(I218*H218,2)</f>
        <v>0</v>
      </c>
      <c r="K218" s="255"/>
      <c r="L218" s="40"/>
      <c r="M218" s="256" t="s">
        <v>1</v>
      </c>
      <c r="N218" s="257" t="s">
        <v>40</v>
      </c>
      <c r="O218" s="90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0" t="s">
        <v>233</v>
      </c>
      <c r="AT218" s="260" t="s">
        <v>193</v>
      </c>
      <c r="AU218" s="260" t="s">
        <v>84</v>
      </c>
      <c r="AY218" s="14" t="s">
        <v>190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4" t="s">
        <v>82</v>
      </c>
      <c r="BK218" s="150">
        <f>ROUND(I218*H218,2)</f>
        <v>0</v>
      </c>
      <c r="BL218" s="14" t="s">
        <v>233</v>
      </c>
      <c r="BM218" s="260" t="s">
        <v>392</v>
      </c>
    </row>
    <row r="219" s="2" customFormat="1" ht="16.5" customHeight="1">
      <c r="A219" s="37"/>
      <c r="B219" s="38"/>
      <c r="C219" s="248" t="s">
        <v>393</v>
      </c>
      <c r="D219" s="248" t="s">
        <v>193</v>
      </c>
      <c r="E219" s="249" t="s">
        <v>425</v>
      </c>
      <c r="F219" s="250" t="s">
        <v>426</v>
      </c>
      <c r="G219" s="251" t="s">
        <v>196</v>
      </c>
      <c r="H219" s="252">
        <v>1</v>
      </c>
      <c r="I219" s="253"/>
      <c r="J219" s="254">
        <f>ROUND(I219*H219,2)</f>
        <v>0</v>
      </c>
      <c r="K219" s="255"/>
      <c r="L219" s="40"/>
      <c r="M219" s="256" t="s">
        <v>1</v>
      </c>
      <c r="N219" s="257" t="s">
        <v>40</v>
      </c>
      <c r="O219" s="90"/>
      <c r="P219" s="258">
        <f>O219*H219</f>
        <v>0</v>
      </c>
      <c r="Q219" s="258">
        <v>0</v>
      </c>
      <c r="R219" s="258">
        <f>Q219*H219</f>
        <v>0</v>
      </c>
      <c r="S219" s="258">
        <v>0</v>
      </c>
      <c r="T219" s="25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60" t="s">
        <v>233</v>
      </c>
      <c r="AT219" s="260" t="s">
        <v>193</v>
      </c>
      <c r="AU219" s="260" t="s">
        <v>84</v>
      </c>
      <c r="AY219" s="14" t="s">
        <v>190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4" t="s">
        <v>82</v>
      </c>
      <c r="BK219" s="150">
        <f>ROUND(I219*H219,2)</f>
        <v>0</v>
      </c>
      <c r="BL219" s="14" t="s">
        <v>233</v>
      </c>
      <c r="BM219" s="260" t="s">
        <v>396</v>
      </c>
    </row>
    <row r="220" s="2" customFormat="1" ht="24.15" customHeight="1">
      <c r="A220" s="37"/>
      <c r="B220" s="38"/>
      <c r="C220" s="248" t="s">
        <v>306</v>
      </c>
      <c r="D220" s="248" t="s">
        <v>193</v>
      </c>
      <c r="E220" s="249" t="s">
        <v>418</v>
      </c>
      <c r="F220" s="250" t="s">
        <v>1537</v>
      </c>
      <c r="G220" s="251" t="s">
        <v>196</v>
      </c>
      <c r="H220" s="252">
        <v>1</v>
      </c>
      <c r="I220" s="253"/>
      <c r="J220" s="254">
        <f>ROUND(I220*H220,2)</f>
        <v>0</v>
      </c>
      <c r="K220" s="255"/>
      <c r="L220" s="40"/>
      <c r="M220" s="256" t="s">
        <v>1</v>
      </c>
      <c r="N220" s="257" t="s">
        <v>40</v>
      </c>
      <c r="O220" s="90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60" t="s">
        <v>233</v>
      </c>
      <c r="AT220" s="260" t="s">
        <v>193</v>
      </c>
      <c r="AU220" s="260" t="s">
        <v>84</v>
      </c>
      <c r="AY220" s="14" t="s">
        <v>190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4" t="s">
        <v>82</v>
      </c>
      <c r="BK220" s="150">
        <f>ROUND(I220*H220,2)</f>
        <v>0</v>
      </c>
      <c r="BL220" s="14" t="s">
        <v>233</v>
      </c>
      <c r="BM220" s="260" t="s">
        <v>399</v>
      </c>
    </row>
    <row r="221" s="2" customFormat="1" ht="24.15" customHeight="1">
      <c r="A221" s="37"/>
      <c r="B221" s="38"/>
      <c r="C221" s="248" t="s">
        <v>400</v>
      </c>
      <c r="D221" s="248" t="s">
        <v>193</v>
      </c>
      <c r="E221" s="249" t="s">
        <v>422</v>
      </c>
      <c r="F221" s="250" t="s">
        <v>423</v>
      </c>
      <c r="G221" s="251" t="s">
        <v>196</v>
      </c>
      <c r="H221" s="252">
        <v>1</v>
      </c>
      <c r="I221" s="253"/>
      <c r="J221" s="254">
        <f>ROUND(I221*H221,2)</f>
        <v>0</v>
      </c>
      <c r="K221" s="255"/>
      <c r="L221" s="40"/>
      <c r="M221" s="256" t="s">
        <v>1</v>
      </c>
      <c r="N221" s="257" t="s">
        <v>40</v>
      </c>
      <c r="O221" s="90"/>
      <c r="P221" s="258">
        <f>O221*H221</f>
        <v>0</v>
      </c>
      <c r="Q221" s="258">
        <v>0</v>
      </c>
      <c r="R221" s="258">
        <f>Q221*H221</f>
        <v>0</v>
      </c>
      <c r="S221" s="258">
        <v>0</v>
      </c>
      <c r="T221" s="25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0" t="s">
        <v>233</v>
      </c>
      <c r="AT221" s="260" t="s">
        <v>193</v>
      </c>
      <c r="AU221" s="260" t="s">
        <v>84</v>
      </c>
      <c r="AY221" s="14" t="s">
        <v>190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4" t="s">
        <v>82</v>
      </c>
      <c r="BK221" s="150">
        <f>ROUND(I221*H221,2)</f>
        <v>0</v>
      </c>
      <c r="BL221" s="14" t="s">
        <v>233</v>
      </c>
      <c r="BM221" s="260" t="s">
        <v>403</v>
      </c>
    </row>
    <row r="222" s="2" customFormat="1" ht="24.15" customHeight="1">
      <c r="A222" s="37"/>
      <c r="B222" s="38"/>
      <c r="C222" s="248" t="s">
        <v>310</v>
      </c>
      <c r="D222" s="248" t="s">
        <v>193</v>
      </c>
      <c r="E222" s="249" t="s">
        <v>524</v>
      </c>
      <c r="F222" s="250" t="s">
        <v>525</v>
      </c>
      <c r="G222" s="251" t="s">
        <v>309</v>
      </c>
      <c r="H222" s="272"/>
      <c r="I222" s="253"/>
      <c r="J222" s="254">
        <f>ROUND(I222*H222,2)</f>
        <v>0</v>
      </c>
      <c r="K222" s="255"/>
      <c r="L222" s="40"/>
      <c r="M222" s="256" t="s">
        <v>1</v>
      </c>
      <c r="N222" s="257" t="s">
        <v>40</v>
      </c>
      <c r="O222" s="90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0" t="s">
        <v>233</v>
      </c>
      <c r="AT222" s="260" t="s">
        <v>193</v>
      </c>
      <c r="AU222" s="260" t="s">
        <v>84</v>
      </c>
      <c r="AY222" s="14" t="s">
        <v>190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4" t="s">
        <v>82</v>
      </c>
      <c r="BK222" s="150">
        <f>ROUND(I222*H222,2)</f>
        <v>0</v>
      </c>
      <c r="BL222" s="14" t="s">
        <v>233</v>
      </c>
      <c r="BM222" s="260" t="s">
        <v>406</v>
      </c>
    </row>
    <row r="223" s="2" customFormat="1" ht="24.15" customHeight="1">
      <c r="A223" s="37"/>
      <c r="B223" s="38"/>
      <c r="C223" s="248" t="s">
        <v>407</v>
      </c>
      <c r="D223" s="248" t="s">
        <v>193</v>
      </c>
      <c r="E223" s="249" t="s">
        <v>527</v>
      </c>
      <c r="F223" s="250" t="s">
        <v>528</v>
      </c>
      <c r="G223" s="251" t="s">
        <v>309</v>
      </c>
      <c r="H223" s="272"/>
      <c r="I223" s="253"/>
      <c r="J223" s="254">
        <f>ROUND(I223*H223,2)</f>
        <v>0</v>
      </c>
      <c r="K223" s="255"/>
      <c r="L223" s="40"/>
      <c r="M223" s="256" t="s">
        <v>1</v>
      </c>
      <c r="N223" s="257" t="s">
        <v>40</v>
      </c>
      <c r="O223" s="90"/>
      <c r="P223" s="258">
        <f>O223*H223</f>
        <v>0</v>
      </c>
      <c r="Q223" s="258">
        <v>0</v>
      </c>
      <c r="R223" s="258">
        <f>Q223*H223</f>
        <v>0</v>
      </c>
      <c r="S223" s="258">
        <v>0</v>
      </c>
      <c r="T223" s="25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0" t="s">
        <v>233</v>
      </c>
      <c r="AT223" s="260" t="s">
        <v>193</v>
      </c>
      <c r="AU223" s="260" t="s">
        <v>84</v>
      </c>
      <c r="AY223" s="14" t="s">
        <v>190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4" t="s">
        <v>82</v>
      </c>
      <c r="BK223" s="150">
        <f>ROUND(I223*H223,2)</f>
        <v>0</v>
      </c>
      <c r="BL223" s="14" t="s">
        <v>233</v>
      </c>
      <c r="BM223" s="260" t="s">
        <v>410</v>
      </c>
    </row>
    <row r="224" s="12" customFormat="1" ht="22.8" customHeight="1">
      <c r="A224" s="12"/>
      <c r="B224" s="232"/>
      <c r="C224" s="233"/>
      <c r="D224" s="234" t="s">
        <v>74</v>
      </c>
      <c r="E224" s="246" t="s">
        <v>530</v>
      </c>
      <c r="F224" s="246" t="s">
        <v>531</v>
      </c>
      <c r="G224" s="233"/>
      <c r="H224" s="233"/>
      <c r="I224" s="236"/>
      <c r="J224" s="247">
        <f>BK224</f>
        <v>0</v>
      </c>
      <c r="K224" s="233"/>
      <c r="L224" s="238"/>
      <c r="M224" s="239"/>
      <c r="N224" s="240"/>
      <c r="O224" s="240"/>
      <c r="P224" s="241">
        <f>SUM(P225:P231)</f>
        <v>0</v>
      </c>
      <c r="Q224" s="240"/>
      <c r="R224" s="241">
        <f>SUM(R225:R231)</f>
        <v>0</v>
      </c>
      <c r="S224" s="240"/>
      <c r="T224" s="242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3" t="s">
        <v>84</v>
      </c>
      <c r="AT224" s="244" t="s">
        <v>74</v>
      </c>
      <c r="AU224" s="244" t="s">
        <v>82</v>
      </c>
      <c r="AY224" s="243" t="s">
        <v>190</v>
      </c>
      <c r="BK224" s="245">
        <f>SUM(BK225:BK231)</f>
        <v>0</v>
      </c>
    </row>
    <row r="225" s="2" customFormat="1" ht="21.75" customHeight="1">
      <c r="A225" s="37"/>
      <c r="B225" s="38"/>
      <c r="C225" s="248" t="s">
        <v>314</v>
      </c>
      <c r="D225" s="248" t="s">
        <v>193</v>
      </c>
      <c r="E225" s="249" t="s">
        <v>536</v>
      </c>
      <c r="F225" s="250" t="s">
        <v>537</v>
      </c>
      <c r="G225" s="251" t="s">
        <v>196</v>
      </c>
      <c r="H225" s="252">
        <v>1</v>
      </c>
      <c r="I225" s="253"/>
      <c r="J225" s="254">
        <f>ROUND(I225*H225,2)</f>
        <v>0</v>
      </c>
      <c r="K225" s="255"/>
      <c r="L225" s="40"/>
      <c r="M225" s="256" t="s">
        <v>1</v>
      </c>
      <c r="N225" s="257" t="s">
        <v>40</v>
      </c>
      <c r="O225" s="90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0" t="s">
        <v>233</v>
      </c>
      <c r="AT225" s="260" t="s">
        <v>193</v>
      </c>
      <c r="AU225" s="260" t="s">
        <v>84</v>
      </c>
      <c r="AY225" s="14" t="s">
        <v>190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4" t="s">
        <v>82</v>
      </c>
      <c r="BK225" s="150">
        <f>ROUND(I225*H225,2)</f>
        <v>0</v>
      </c>
      <c r="BL225" s="14" t="s">
        <v>233</v>
      </c>
      <c r="BM225" s="260" t="s">
        <v>413</v>
      </c>
    </row>
    <row r="226" s="2" customFormat="1" ht="16.5" customHeight="1">
      <c r="A226" s="37"/>
      <c r="B226" s="38"/>
      <c r="C226" s="261" t="s">
        <v>414</v>
      </c>
      <c r="D226" s="261" t="s">
        <v>218</v>
      </c>
      <c r="E226" s="262" t="s">
        <v>540</v>
      </c>
      <c r="F226" s="263" t="s">
        <v>541</v>
      </c>
      <c r="G226" s="264" t="s">
        <v>196</v>
      </c>
      <c r="H226" s="265">
        <v>1</v>
      </c>
      <c r="I226" s="266"/>
      <c r="J226" s="267">
        <f>ROUND(I226*H226,2)</f>
        <v>0</v>
      </c>
      <c r="K226" s="268"/>
      <c r="L226" s="269"/>
      <c r="M226" s="270" t="s">
        <v>1</v>
      </c>
      <c r="N226" s="271" t="s">
        <v>40</v>
      </c>
      <c r="O226" s="90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0" t="s">
        <v>268</v>
      </c>
      <c r="AT226" s="260" t="s">
        <v>218</v>
      </c>
      <c r="AU226" s="260" t="s">
        <v>84</v>
      </c>
      <c r="AY226" s="14" t="s">
        <v>190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4" t="s">
        <v>82</v>
      </c>
      <c r="BK226" s="150">
        <f>ROUND(I226*H226,2)</f>
        <v>0</v>
      </c>
      <c r="BL226" s="14" t="s">
        <v>233</v>
      </c>
      <c r="BM226" s="260" t="s">
        <v>417</v>
      </c>
    </row>
    <row r="227" s="2" customFormat="1" ht="37.8" customHeight="1">
      <c r="A227" s="37"/>
      <c r="B227" s="38"/>
      <c r="C227" s="248" t="s">
        <v>319</v>
      </c>
      <c r="D227" s="248" t="s">
        <v>193</v>
      </c>
      <c r="E227" s="249" t="s">
        <v>2040</v>
      </c>
      <c r="F227" s="250" t="s">
        <v>2041</v>
      </c>
      <c r="G227" s="251" t="s">
        <v>360</v>
      </c>
      <c r="H227" s="252">
        <v>1</v>
      </c>
      <c r="I227" s="253"/>
      <c r="J227" s="254">
        <f>ROUND(I227*H227,2)</f>
        <v>0</v>
      </c>
      <c r="K227" s="255"/>
      <c r="L227" s="40"/>
      <c r="M227" s="256" t="s">
        <v>1</v>
      </c>
      <c r="N227" s="257" t="s">
        <v>40</v>
      </c>
      <c r="O227" s="90"/>
      <c r="P227" s="258">
        <f>O227*H227</f>
        <v>0</v>
      </c>
      <c r="Q227" s="258">
        <v>0</v>
      </c>
      <c r="R227" s="258">
        <f>Q227*H227</f>
        <v>0</v>
      </c>
      <c r="S227" s="258">
        <v>0</v>
      </c>
      <c r="T227" s="25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0" t="s">
        <v>233</v>
      </c>
      <c r="AT227" s="260" t="s">
        <v>193</v>
      </c>
      <c r="AU227" s="260" t="s">
        <v>84</v>
      </c>
      <c r="AY227" s="14" t="s">
        <v>190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4" t="s">
        <v>82</v>
      </c>
      <c r="BK227" s="150">
        <f>ROUND(I227*H227,2)</f>
        <v>0</v>
      </c>
      <c r="BL227" s="14" t="s">
        <v>233</v>
      </c>
      <c r="BM227" s="260" t="s">
        <v>420</v>
      </c>
    </row>
    <row r="228" s="2" customFormat="1" ht="16.5" customHeight="1">
      <c r="A228" s="37"/>
      <c r="B228" s="38"/>
      <c r="C228" s="248" t="s">
        <v>421</v>
      </c>
      <c r="D228" s="248" t="s">
        <v>193</v>
      </c>
      <c r="E228" s="249" t="s">
        <v>543</v>
      </c>
      <c r="F228" s="250" t="s">
        <v>1905</v>
      </c>
      <c r="G228" s="251" t="s">
        <v>360</v>
      </c>
      <c r="H228" s="252">
        <v>1</v>
      </c>
      <c r="I228" s="253"/>
      <c r="J228" s="254">
        <f>ROUND(I228*H228,2)</f>
        <v>0</v>
      </c>
      <c r="K228" s="255"/>
      <c r="L228" s="40"/>
      <c r="M228" s="256" t="s">
        <v>1</v>
      </c>
      <c r="N228" s="257" t="s">
        <v>40</v>
      </c>
      <c r="O228" s="90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0" t="s">
        <v>233</v>
      </c>
      <c r="AT228" s="260" t="s">
        <v>193</v>
      </c>
      <c r="AU228" s="260" t="s">
        <v>84</v>
      </c>
      <c r="AY228" s="14" t="s">
        <v>190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4" t="s">
        <v>82</v>
      </c>
      <c r="BK228" s="150">
        <f>ROUND(I228*H228,2)</f>
        <v>0</v>
      </c>
      <c r="BL228" s="14" t="s">
        <v>233</v>
      </c>
      <c r="BM228" s="260" t="s">
        <v>424</v>
      </c>
    </row>
    <row r="229" s="2" customFormat="1" ht="16.5" customHeight="1">
      <c r="A229" s="37"/>
      <c r="B229" s="38"/>
      <c r="C229" s="261" t="s">
        <v>323</v>
      </c>
      <c r="D229" s="261" t="s">
        <v>218</v>
      </c>
      <c r="E229" s="262" t="s">
        <v>1906</v>
      </c>
      <c r="F229" s="263" t="s">
        <v>1907</v>
      </c>
      <c r="G229" s="264" t="s">
        <v>196</v>
      </c>
      <c r="H229" s="265">
        <v>1</v>
      </c>
      <c r="I229" s="266"/>
      <c r="J229" s="267">
        <f>ROUND(I229*H229,2)</f>
        <v>0</v>
      </c>
      <c r="K229" s="268"/>
      <c r="L229" s="269"/>
      <c r="M229" s="270" t="s">
        <v>1</v>
      </c>
      <c r="N229" s="271" t="s">
        <v>40</v>
      </c>
      <c r="O229" s="90"/>
      <c r="P229" s="258">
        <f>O229*H229</f>
        <v>0</v>
      </c>
      <c r="Q229" s="258">
        <v>0</v>
      </c>
      <c r="R229" s="258">
        <f>Q229*H229</f>
        <v>0</v>
      </c>
      <c r="S229" s="258">
        <v>0</v>
      </c>
      <c r="T229" s="25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60" t="s">
        <v>268</v>
      </c>
      <c r="AT229" s="260" t="s">
        <v>218</v>
      </c>
      <c r="AU229" s="260" t="s">
        <v>84</v>
      </c>
      <c r="AY229" s="14" t="s">
        <v>190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4" t="s">
        <v>82</v>
      </c>
      <c r="BK229" s="150">
        <f>ROUND(I229*H229,2)</f>
        <v>0</v>
      </c>
      <c r="BL229" s="14" t="s">
        <v>233</v>
      </c>
      <c r="BM229" s="260" t="s">
        <v>427</v>
      </c>
    </row>
    <row r="230" s="2" customFormat="1" ht="24.15" customHeight="1">
      <c r="A230" s="37"/>
      <c r="B230" s="38"/>
      <c r="C230" s="248" t="s">
        <v>428</v>
      </c>
      <c r="D230" s="248" t="s">
        <v>193</v>
      </c>
      <c r="E230" s="249" t="s">
        <v>557</v>
      </c>
      <c r="F230" s="250" t="s">
        <v>558</v>
      </c>
      <c r="G230" s="251" t="s">
        <v>309</v>
      </c>
      <c r="H230" s="272"/>
      <c r="I230" s="253"/>
      <c r="J230" s="254">
        <f>ROUND(I230*H230,2)</f>
        <v>0</v>
      </c>
      <c r="K230" s="255"/>
      <c r="L230" s="40"/>
      <c r="M230" s="256" t="s">
        <v>1</v>
      </c>
      <c r="N230" s="257" t="s">
        <v>40</v>
      </c>
      <c r="O230" s="90"/>
      <c r="P230" s="258">
        <f>O230*H230</f>
        <v>0</v>
      </c>
      <c r="Q230" s="258">
        <v>0</v>
      </c>
      <c r="R230" s="258">
        <f>Q230*H230</f>
        <v>0</v>
      </c>
      <c r="S230" s="258">
        <v>0</v>
      </c>
      <c r="T230" s="25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0" t="s">
        <v>233</v>
      </c>
      <c r="AT230" s="260" t="s">
        <v>193</v>
      </c>
      <c r="AU230" s="260" t="s">
        <v>84</v>
      </c>
      <c r="AY230" s="14" t="s">
        <v>190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4" t="s">
        <v>82</v>
      </c>
      <c r="BK230" s="150">
        <f>ROUND(I230*H230,2)</f>
        <v>0</v>
      </c>
      <c r="BL230" s="14" t="s">
        <v>233</v>
      </c>
      <c r="BM230" s="260" t="s">
        <v>431</v>
      </c>
    </row>
    <row r="231" s="2" customFormat="1" ht="24.15" customHeight="1">
      <c r="A231" s="37"/>
      <c r="B231" s="38"/>
      <c r="C231" s="248" t="s">
        <v>326</v>
      </c>
      <c r="D231" s="248" t="s">
        <v>193</v>
      </c>
      <c r="E231" s="249" t="s">
        <v>561</v>
      </c>
      <c r="F231" s="250" t="s">
        <v>562</v>
      </c>
      <c r="G231" s="251" t="s">
        <v>309</v>
      </c>
      <c r="H231" s="272"/>
      <c r="I231" s="253"/>
      <c r="J231" s="254">
        <f>ROUND(I231*H231,2)</f>
        <v>0</v>
      </c>
      <c r="K231" s="255"/>
      <c r="L231" s="40"/>
      <c r="M231" s="256" t="s">
        <v>1</v>
      </c>
      <c r="N231" s="257" t="s">
        <v>40</v>
      </c>
      <c r="O231" s="90"/>
      <c r="P231" s="258">
        <f>O231*H231</f>
        <v>0</v>
      </c>
      <c r="Q231" s="258">
        <v>0</v>
      </c>
      <c r="R231" s="258">
        <f>Q231*H231</f>
        <v>0</v>
      </c>
      <c r="S231" s="258">
        <v>0</v>
      </c>
      <c r="T231" s="25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0" t="s">
        <v>233</v>
      </c>
      <c r="AT231" s="260" t="s">
        <v>193</v>
      </c>
      <c r="AU231" s="260" t="s">
        <v>84</v>
      </c>
      <c r="AY231" s="14" t="s">
        <v>190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4" t="s">
        <v>82</v>
      </c>
      <c r="BK231" s="150">
        <f>ROUND(I231*H231,2)</f>
        <v>0</v>
      </c>
      <c r="BL231" s="14" t="s">
        <v>233</v>
      </c>
      <c r="BM231" s="260" t="s">
        <v>434</v>
      </c>
    </row>
    <row r="232" s="12" customFormat="1" ht="22.8" customHeight="1">
      <c r="A232" s="12"/>
      <c r="B232" s="232"/>
      <c r="C232" s="233"/>
      <c r="D232" s="234" t="s">
        <v>74</v>
      </c>
      <c r="E232" s="246" t="s">
        <v>2042</v>
      </c>
      <c r="F232" s="246" t="s">
        <v>2043</v>
      </c>
      <c r="G232" s="233"/>
      <c r="H232" s="233"/>
      <c r="I232" s="236"/>
      <c r="J232" s="247">
        <f>BK232</f>
        <v>0</v>
      </c>
      <c r="K232" s="233"/>
      <c r="L232" s="238"/>
      <c r="M232" s="239"/>
      <c r="N232" s="240"/>
      <c r="O232" s="240"/>
      <c r="P232" s="241">
        <f>SUM(P233:P236)</f>
        <v>0</v>
      </c>
      <c r="Q232" s="240"/>
      <c r="R232" s="241">
        <f>SUM(R233:R236)</f>
        <v>0</v>
      </c>
      <c r="S232" s="240"/>
      <c r="T232" s="242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43" t="s">
        <v>84</v>
      </c>
      <c r="AT232" s="244" t="s">
        <v>74</v>
      </c>
      <c r="AU232" s="244" t="s">
        <v>82</v>
      </c>
      <c r="AY232" s="243" t="s">
        <v>190</v>
      </c>
      <c r="BK232" s="245">
        <f>SUM(BK233:BK236)</f>
        <v>0</v>
      </c>
    </row>
    <row r="233" s="2" customFormat="1" ht="24.15" customHeight="1">
      <c r="A233" s="37"/>
      <c r="B233" s="38"/>
      <c r="C233" s="248" t="s">
        <v>437</v>
      </c>
      <c r="D233" s="248" t="s">
        <v>193</v>
      </c>
      <c r="E233" s="249" t="s">
        <v>2044</v>
      </c>
      <c r="F233" s="250" t="s">
        <v>2045</v>
      </c>
      <c r="G233" s="251" t="s">
        <v>196</v>
      </c>
      <c r="H233" s="252">
        <v>1</v>
      </c>
      <c r="I233" s="253"/>
      <c r="J233" s="254">
        <f>ROUND(I233*H233,2)</f>
        <v>0</v>
      </c>
      <c r="K233" s="255"/>
      <c r="L233" s="40"/>
      <c r="M233" s="256" t="s">
        <v>1</v>
      </c>
      <c r="N233" s="257" t="s">
        <v>40</v>
      </c>
      <c r="O233" s="90"/>
      <c r="P233" s="258">
        <f>O233*H233</f>
        <v>0</v>
      </c>
      <c r="Q233" s="258">
        <v>0</v>
      </c>
      <c r="R233" s="258">
        <f>Q233*H233</f>
        <v>0</v>
      </c>
      <c r="S233" s="258">
        <v>0</v>
      </c>
      <c r="T233" s="25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0" t="s">
        <v>233</v>
      </c>
      <c r="AT233" s="260" t="s">
        <v>193</v>
      </c>
      <c r="AU233" s="260" t="s">
        <v>84</v>
      </c>
      <c r="AY233" s="14" t="s">
        <v>190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4" t="s">
        <v>82</v>
      </c>
      <c r="BK233" s="150">
        <f>ROUND(I233*H233,2)</f>
        <v>0</v>
      </c>
      <c r="BL233" s="14" t="s">
        <v>233</v>
      </c>
      <c r="BM233" s="260" t="s">
        <v>440</v>
      </c>
    </row>
    <row r="234" s="2" customFormat="1" ht="24.15" customHeight="1">
      <c r="A234" s="37"/>
      <c r="B234" s="38"/>
      <c r="C234" s="261" t="s">
        <v>330</v>
      </c>
      <c r="D234" s="261" t="s">
        <v>218</v>
      </c>
      <c r="E234" s="262" t="s">
        <v>2046</v>
      </c>
      <c r="F234" s="263" t="s">
        <v>2047</v>
      </c>
      <c r="G234" s="264" t="s">
        <v>196</v>
      </c>
      <c r="H234" s="265">
        <v>1</v>
      </c>
      <c r="I234" s="266"/>
      <c r="J234" s="267">
        <f>ROUND(I234*H234,2)</f>
        <v>0</v>
      </c>
      <c r="K234" s="268"/>
      <c r="L234" s="269"/>
      <c r="M234" s="270" t="s">
        <v>1</v>
      </c>
      <c r="N234" s="271" t="s">
        <v>40</v>
      </c>
      <c r="O234" s="90"/>
      <c r="P234" s="258">
        <f>O234*H234</f>
        <v>0</v>
      </c>
      <c r="Q234" s="258">
        <v>0</v>
      </c>
      <c r="R234" s="258">
        <f>Q234*H234</f>
        <v>0</v>
      </c>
      <c r="S234" s="258">
        <v>0</v>
      </c>
      <c r="T234" s="25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0" t="s">
        <v>268</v>
      </c>
      <c r="AT234" s="260" t="s">
        <v>218</v>
      </c>
      <c r="AU234" s="260" t="s">
        <v>84</v>
      </c>
      <c r="AY234" s="14" t="s">
        <v>190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4" t="s">
        <v>82</v>
      </c>
      <c r="BK234" s="150">
        <f>ROUND(I234*H234,2)</f>
        <v>0</v>
      </c>
      <c r="BL234" s="14" t="s">
        <v>233</v>
      </c>
      <c r="BM234" s="260" t="s">
        <v>443</v>
      </c>
    </row>
    <row r="235" s="2" customFormat="1" ht="24.15" customHeight="1">
      <c r="A235" s="37"/>
      <c r="B235" s="38"/>
      <c r="C235" s="248" t="s">
        <v>444</v>
      </c>
      <c r="D235" s="248" t="s">
        <v>193</v>
      </c>
      <c r="E235" s="249" t="s">
        <v>2048</v>
      </c>
      <c r="F235" s="250" t="s">
        <v>2049</v>
      </c>
      <c r="G235" s="251" t="s">
        <v>309</v>
      </c>
      <c r="H235" s="272"/>
      <c r="I235" s="253"/>
      <c r="J235" s="254">
        <f>ROUND(I235*H235,2)</f>
        <v>0</v>
      </c>
      <c r="K235" s="255"/>
      <c r="L235" s="40"/>
      <c r="M235" s="256" t="s">
        <v>1</v>
      </c>
      <c r="N235" s="257" t="s">
        <v>40</v>
      </c>
      <c r="O235" s="90"/>
      <c r="P235" s="258">
        <f>O235*H235</f>
        <v>0</v>
      </c>
      <c r="Q235" s="258">
        <v>0</v>
      </c>
      <c r="R235" s="258">
        <f>Q235*H235</f>
        <v>0</v>
      </c>
      <c r="S235" s="258">
        <v>0</v>
      </c>
      <c r="T235" s="25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60" t="s">
        <v>233</v>
      </c>
      <c r="AT235" s="260" t="s">
        <v>193</v>
      </c>
      <c r="AU235" s="260" t="s">
        <v>84</v>
      </c>
      <c r="AY235" s="14" t="s">
        <v>190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4" t="s">
        <v>82</v>
      </c>
      <c r="BK235" s="150">
        <f>ROUND(I235*H235,2)</f>
        <v>0</v>
      </c>
      <c r="BL235" s="14" t="s">
        <v>233</v>
      </c>
      <c r="BM235" s="260" t="s">
        <v>447</v>
      </c>
    </row>
    <row r="236" s="2" customFormat="1" ht="24.15" customHeight="1">
      <c r="A236" s="37"/>
      <c r="B236" s="38"/>
      <c r="C236" s="248" t="s">
        <v>333</v>
      </c>
      <c r="D236" s="248" t="s">
        <v>193</v>
      </c>
      <c r="E236" s="249" t="s">
        <v>2050</v>
      </c>
      <c r="F236" s="250" t="s">
        <v>2051</v>
      </c>
      <c r="G236" s="251" t="s">
        <v>309</v>
      </c>
      <c r="H236" s="272"/>
      <c r="I236" s="253"/>
      <c r="J236" s="254">
        <f>ROUND(I236*H236,2)</f>
        <v>0</v>
      </c>
      <c r="K236" s="255"/>
      <c r="L236" s="40"/>
      <c r="M236" s="256" t="s">
        <v>1</v>
      </c>
      <c r="N236" s="257" t="s">
        <v>40</v>
      </c>
      <c r="O236" s="90"/>
      <c r="P236" s="258">
        <f>O236*H236</f>
        <v>0</v>
      </c>
      <c r="Q236" s="258">
        <v>0</v>
      </c>
      <c r="R236" s="258">
        <f>Q236*H236</f>
        <v>0</v>
      </c>
      <c r="S236" s="258">
        <v>0</v>
      </c>
      <c r="T236" s="25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0" t="s">
        <v>233</v>
      </c>
      <c r="AT236" s="260" t="s">
        <v>193</v>
      </c>
      <c r="AU236" s="260" t="s">
        <v>84</v>
      </c>
      <c r="AY236" s="14" t="s">
        <v>190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4" t="s">
        <v>82</v>
      </c>
      <c r="BK236" s="150">
        <f>ROUND(I236*H236,2)</f>
        <v>0</v>
      </c>
      <c r="BL236" s="14" t="s">
        <v>233</v>
      </c>
      <c r="BM236" s="260" t="s">
        <v>450</v>
      </c>
    </row>
    <row r="237" s="12" customFormat="1" ht="22.8" customHeight="1">
      <c r="A237" s="12"/>
      <c r="B237" s="232"/>
      <c r="C237" s="233"/>
      <c r="D237" s="234" t="s">
        <v>74</v>
      </c>
      <c r="E237" s="246" t="s">
        <v>564</v>
      </c>
      <c r="F237" s="246" t="s">
        <v>565</v>
      </c>
      <c r="G237" s="233"/>
      <c r="H237" s="233"/>
      <c r="I237" s="236"/>
      <c r="J237" s="247">
        <f>BK237</f>
        <v>0</v>
      </c>
      <c r="K237" s="233"/>
      <c r="L237" s="238"/>
      <c r="M237" s="239"/>
      <c r="N237" s="240"/>
      <c r="O237" s="240"/>
      <c r="P237" s="241">
        <f>SUM(P238:P261)</f>
        <v>0</v>
      </c>
      <c r="Q237" s="240"/>
      <c r="R237" s="241">
        <f>SUM(R238:R261)</f>
        <v>0</v>
      </c>
      <c r="S237" s="240"/>
      <c r="T237" s="242">
        <f>SUM(T238:T261)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43" t="s">
        <v>84</v>
      </c>
      <c r="AT237" s="244" t="s">
        <v>74</v>
      </c>
      <c r="AU237" s="244" t="s">
        <v>82</v>
      </c>
      <c r="AY237" s="243" t="s">
        <v>190</v>
      </c>
      <c r="BK237" s="245">
        <f>SUM(BK238:BK261)</f>
        <v>0</v>
      </c>
    </row>
    <row r="238" s="2" customFormat="1" ht="33" customHeight="1">
      <c r="A238" s="37"/>
      <c r="B238" s="38"/>
      <c r="C238" s="248" t="s">
        <v>451</v>
      </c>
      <c r="D238" s="248" t="s">
        <v>193</v>
      </c>
      <c r="E238" s="249" t="s">
        <v>2052</v>
      </c>
      <c r="F238" s="250" t="s">
        <v>2053</v>
      </c>
      <c r="G238" s="251" t="s">
        <v>360</v>
      </c>
      <c r="H238" s="252">
        <v>1</v>
      </c>
      <c r="I238" s="253"/>
      <c r="J238" s="254">
        <f>ROUND(I238*H238,2)</f>
        <v>0</v>
      </c>
      <c r="K238" s="255"/>
      <c r="L238" s="40"/>
      <c r="M238" s="256" t="s">
        <v>1</v>
      </c>
      <c r="N238" s="257" t="s">
        <v>40</v>
      </c>
      <c r="O238" s="90"/>
      <c r="P238" s="258">
        <f>O238*H238</f>
        <v>0</v>
      </c>
      <c r="Q238" s="258">
        <v>0</v>
      </c>
      <c r="R238" s="258">
        <f>Q238*H238</f>
        <v>0</v>
      </c>
      <c r="S238" s="258">
        <v>0</v>
      </c>
      <c r="T238" s="25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0" t="s">
        <v>233</v>
      </c>
      <c r="AT238" s="260" t="s">
        <v>193</v>
      </c>
      <c r="AU238" s="260" t="s">
        <v>84</v>
      </c>
      <c r="AY238" s="14" t="s">
        <v>190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4" t="s">
        <v>82</v>
      </c>
      <c r="BK238" s="150">
        <f>ROUND(I238*H238,2)</f>
        <v>0</v>
      </c>
      <c r="BL238" s="14" t="s">
        <v>233</v>
      </c>
      <c r="BM238" s="260" t="s">
        <v>454</v>
      </c>
    </row>
    <row r="239" s="2" customFormat="1" ht="33" customHeight="1">
      <c r="A239" s="37"/>
      <c r="B239" s="38"/>
      <c r="C239" s="261" t="s">
        <v>339</v>
      </c>
      <c r="D239" s="261" t="s">
        <v>218</v>
      </c>
      <c r="E239" s="262" t="s">
        <v>2054</v>
      </c>
      <c r="F239" s="263" t="s">
        <v>2055</v>
      </c>
      <c r="G239" s="264" t="s">
        <v>196</v>
      </c>
      <c r="H239" s="265">
        <v>1</v>
      </c>
      <c r="I239" s="266"/>
      <c r="J239" s="267">
        <f>ROUND(I239*H239,2)</f>
        <v>0</v>
      </c>
      <c r="K239" s="268"/>
      <c r="L239" s="269"/>
      <c r="M239" s="270" t="s">
        <v>1</v>
      </c>
      <c r="N239" s="271" t="s">
        <v>40</v>
      </c>
      <c r="O239" s="90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0" t="s">
        <v>268</v>
      </c>
      <c r="AT239" s="260" t="s">
        <v>218</v>
      </c>
      <c r="AU239" s="260" t="s">
        <v>84</v>
      </c>
      <c r="AY239" s="14" t="s">
        <v>190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4" t="s">
        <v>82</v>
      </c>
      <c r="BK239" s="150">
        <f>ROUND(I239*H239,2)</f>
        <v>0</v>
      </c>
      <c r="BL239" s="14" t="s">
        <v>233</v>
      </c>
      <c r="BM239" s="260" t="s">
        <v>457</v>
      </c>
    </row>
    <row r="240" s="2" customFormat="1" ht="24.15" customHeight="1">
      <c r="A240" s="37"/>
      <c r="B240" s="38"/>
      <c r="C240" s="248" t="s">
        <v>458</v>
      </c>
      <c r="D240" s="248" t="s">
        <v>193</v>
      </c>
      <c r="E240" s="249" t="s">
        <v>1912</v>
      </c>
      <c r="F240" s="250" t="s">
        <v>1913</v>
      </c>
      <c r="G240" s="251" t="s">
        <v>196</v>
      </c>
      <c r="H240" s="252">
        <v>2</v>
      </c>
      <c r="I240" s="253"/>
      <c r="J240" s="254">
        <f>ROUND(I240*H240,2)</f>
        <v>0</v>
      </c>
      <c r="K240" s="255"/>
      <c r="L240" s="40"/>
      <c r="M240" s="256" t="s">
        <v>1</v>
      </c>
      <c r="N240" s="257" t="s">
        <v>40</v>
      </c>
      <c r="O240" s="90"/>
      <c r="P240" s="258">
        <f>O240*H240</f>
        <v>0</v>
      </c>
      <c r="Q240" s="258">
        <v>0</v>
      </c>
      <c r="R240" s="258">
        <f>Q240*H240</f>
        <v>0</v>
      </c>
      <c r="S240" s="258">
        <v>0</v>
      </c>
      <c r="T240" s="25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0" t="s">
        <v>233</v>
      </c>
      <c r="AT240" s="260" t="s">
        <v>193</v>
      </c>
      <c r="AU240" s="260" t="s">
        <v>84</v>
      </c>
      <c r="AY240" s="14" t="s">
        <v>190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4" t="s">
        <v>82</v>
      </c>
      <c r="BK240" s="150">
        <f>ROUND(I240*H240,2)</f>
        <v>0</v>
      </c>
      <c r="BL240" s="14" t="s">
        <v>233</v>
      </c>
      <c r="BM240" s="260" t="s">
        <v>461</v>
      </c>
    </row>
    <row r="241" s="2" customFormat="1" ht="24.15" customHeight="1">
      <c r="A241" s="37"/>
      <c r="B241" s="38"/>
      <c r="C241" s="248" t="s">
        <v>342</v>
      </c>
      <c r="D241" s="248" t="s">
        <v>193</v>
      </c>
      <c r="E241" s="249" t="s">
        <v>577</v>
      </c>
      <c r="F241" s="250" t="s">
        <v>578</v>
      </c>
      <c r="G241" s="251" t="s">
        <v>196</v>
      </c>
      <c r="H241" s="252">
        <v>2</v>
      </c>
      <c r="I241" s="253"/>
      <c r="J241" s="254">
        <f>ROUND(I241*H241,2)</f>
        <v>0</v>
      </c>
      <c r="K241" s="255"/>
      <c r="L241" s="40"/>
      <c r="M241" s="256" t="s">
        <v>1</v>
      </c>
      <c r="N241" s="257" t="s">
        <v>40</v>
      </c>
      <c r="O241" s="90"/>
      <c r="P241" s="258">
        <f>O241*H241</f>
        <v>0</v>
      </c>
      <c r="Q241" s="258">
        <v>0</v>
      </c>
      <c r="R241" s="258">
        <f>Q241*H241</f>
        <v>0</v>
      </c>
      <c r="S241" s="258">
        <v>0</v>
      </c>
      <c r="T241" s="25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60" t="s">
        <v>233</v>
      </c>
      <c r="AT241" s="260" t="s">
        <v>193</v>
      </c>
      <c r="AU241" s="260" t="s">
        <v>84</v>
      </c>
      <c r="AY241" s="14" t="s">
        <v>190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4" t="s">
        <v>82</v>
      </c>
      <c r="BK241" s="150">
        <f>ROUND(I241*H241,2)</f>
        <v>0</v>
      </c>
      <c r="BL241" s="14" t="s">
        <v>233</v>
      </c>
      <c r="BM241" s="260" t="s">
        <v>464</v>
      </c>
    </row>
    <row r="242" s="2" customFormat="1" ht="21.75" customHeight="1">
      <c r="A242" s="37"/>
      <c r="B242" s="38"/>
      <c r="C242" s="248" t="s">
        <v>465</v>
      </c>
      <c r="D242" s="248" t="s">
        <v>193</v>
      </c>
      <c r="E242" s="249" t="s">
        <v>1914</v>
      </c>
      <c r="F242" s="250" t="s">
        <v>1915</v>
      </c>
      <c r="G242" s="251" t="s">
        <v>196</v>
      </c>
      <c r="H242" s="252">
        <v>2</v>
      </c>
      <c r="I242" s="253"/>
      <c r="J242" s="254">
        <f>ROUND(I242*H242,2)</f>
        <v>0</v>
      </c>
      <c r="K242" s="255"/>
      <c r="L242" s="40"/>
      <c r="M242" s="256" t="s">
        <v>1</v>
      </c>
      <c r="N242" s="257" t="s">
        <v>40</v>
      </c>
      <c r="O242" s="90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0" t="s">
        <v>233</v>
      </c>
      <c r="AT242" s="260" t="s">
        <v>193</v>
      </c>
      <c r="AU242" s="260" t="s">
        <v>84</v>
      </c>
      <c r="AY242" s="14" t="s">
        <v>190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4" t="s">
        <v>82</v>
      </c>
      <c r="BK242" s="150">
        <f>ROUND(I242*H242,2)</f>
        <v>0</v>
      </c>
      <c r="BL242" s="14" t="s">
        <v>233</v>
      </c>
      <c r="BM242" s="260" t="s">
        <v>469</v>
      </c>
    </row>
    <row r="243" s="2" customFormat="1" ht="24.15" customHeight="1">
      <c r="A243" s="37"/>
      <c r="B243" s="38"/>
      <c r="C243" s="248" t="s">
        <v>346</v>
      </c>
      <c r="D243" s="248" t="s">
        <v>193</v>
      </c>
      <c r="E243" s="249" t="s">
        <v>584</v>
      </c>
      <c r="F243" s="250" t="s">
        <v>585</v>
      </c>
      <c r="G243" s="251" t="s">
        <v>468</v>
      </c>
      <c r="H243" s="252">
        <v>8</v>
      </c>
      <c r="I243" s="253"/>
      <c r="J243" s="254">
        <f>ROUND(I243*H243,2)</f>
        <v>0</v>
      </c>
      <c r="K243" s="255"/>
      <c r="L243" s="40"/>
      <c r="M243" s="256" t="s">
        <v>1</v>
      </c>
      <c r="N243" s="257" t="s">
        <v>40</v>
      </c>
      <c r="O243" s="90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0" t="s">
        <v>233</v>
      </c>
      <c r="AT243" s="260" t="s">
        <v>193</v>
      </c>
      <c r="AU243" s="260" t="s">
        <v>84</v>
      </c>
      <c r="AY243" s="14" t="s">
        <v>190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4" t="s">
        <v>82</v>
      </c>
      <c r="BK243" s="150">
        <f>ROUND(I243*H243,2)</f>
        <v>0</v>
      </c>
      <c r="BL243" s="14" t="s">
        <v>233</v>
      </c>
      <c r="BM243" s="260" t="s">
        <v>472</v>
      </c>
    </row>
    <row r="244" s="2" customFormat="1" ht="16.5" customHeight="1">
      <c r="A244" s="37"/>
      <c r="B244" s="38"/>
      <c r="C244" s="248" t="s">
        <v>473</v>
      </c>
      <c r="D244" s="248" t="s">
        <v>193</v>
      </c>
      <c r="E244" s="249" t="s">
        <v>587</v>
      </c>
      <c r="F244" s="250" t="s">
        <v>588</v>
      </c>
      <c r="G244" s="251" t="s">
        <v>196</v>
      </c>
      <c r="H244" s="252">
        <v>1</v>
      </c>
      <c r="I244" s="253"/>
      <c r="J244" s="254">
        <f>ROUND(I244*H244,2)</f>
        <v>0</v>
      </c>
      <c r="K244" s="255"/>
      <c r="L244" s="40"/>
      <c r="M244" s="256" t="s">
        <v>1</v>
      </c>
      <c r="N244" s="257" t="s">
        <v>40</v>
      </c>
      <c r="O244" s="90"/>
      <c r="P244" s="258">
        <f>O244*H244</f>
        <v>0</v>
      </c>
      <c r="Q244" s="258">
        <v>0</v>
      </c>
      <c r="R244" s="258">
        <f>Q244*H244</f>
        <v>0</v>
      </c>
      <c r="S244" s="258">
        <v>0</v>
      </c>
      <c r="T244" s="25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60" t="s">
        <v>233</v>
      </c>
      <c r="AT244" s="260" t="s">
        <v>193</v>
      </c>
      <c r="AU244" s="260" t="s">
        <v>84</v>
      </c>
      <c r="AY244" s="14" t="s">
        <v>190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4" t="s">
        <v>82</v>
      </c>
      <c r="BK244" s="150">
        <f>ROUND(I244*H244,2)</f>
        <v>0</v>
      </c>
      <c r="BL244" s="14" t="s">
        <v>233</v>
      </c>
      <c r="BM244" s="260" t="s">
        <v>476</v>
      </c>
    </row>
    <row r="245" s="2" customFormat="1" ht="24.15" customHeight="1">
      <c r="A245" s="37"/>
      <c r="B245" s="38"/>
      <c r="C245" s="261" t="s">
        <v>349</v>
      </c>
      <c r="D245" s="261" t="s">
        <v>218</v>
      </c>
      <c r="E245" s="262" t="s">
        <v>1555</v>
      </c>
      <c r="F245" s="263" t="s">
        <v>1556</v>
      </c>
      <c r="G245" s="264" t="s">
        <v>267</v>
      </c>
      <c r="H245" s="265">
        <v>1</v>
      </c>
      <c r="I245" s="266"/>
      <c r="J245" s="267">
        <f>ROUND(I245*H245,2)</f>
        <v>0</v>
      </c>
      <c r="K245" s="268"/>
      <c r="L245" s="269"/>
      <c r="M245" s="270" t="s">
        <v>1</v>
      </c>
      <c r="N245" s="271" t="s">
        <v>40</v>
      </c>
      <c r="O245" s="90"/>
      <c r="P245" s="258">
        <f>O245*H245</f>
        <v>0</v>
      </c>
      <c r="Q245" s="258">
        <v>0</v>
      </c>
      <c r="R245" s="258">
        <f>Q245*H245</f>
        <v>0</v>
      </c>
      <c r="S245" s="258">
        <v>0</v>
      </c>
      <c r="T245" s="25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0" t="s">
        <v>268</v>
      </c>
      <c r="AT245" s="260" t="s">
        <v>218</v>
      </c>
      <c r="AU245" s="260" t="s">
        <v>84</v>
      </c>
      <c r="AY245" s="14" t="s">
        <v>190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4" t="s">
        <v>82</v>
      </c>
      <c r="BK245" s="150">
        <f>ROUND(I245*H245,2)</f>
        <v>0</v>
      </c>
      <c r="BL245" s="14" t="s">
        <v>233</v>
      </c>
      <c r="BM245" s="260" t="s">
        <v>479</v>
      </c>
    </row>
    <row r="246" s="2" customFormat="1" ht="24.15" customHeight="1">
      <c r="A246" s="37"/>
      <c r="B246" s="38"/>
      <c r="C246" s="261" t="s">
        <v>480</v>
      </c>
      <c r="D246" s="261" t="s">
        <v>218</v>
      </c>
      <c r="E246" s="262" t="s">
        <v>2056</v>
      </c>
      <c r="F246" s="263" t="s">
        <v>1558</v>
      </c>
      <c r="G246" s="264" t="s">
        <v>360</v>
      </c>
      <c r="H246" s="265">
        <v>1</v>
      </c>
      <c r="I246" s="266"/>
      <c r="J246" s="267">
        <f>ROUND(I246*H246,2)</f>
        <v>0</v>
      </c>
      <c r="K246" s="268"/>
      <c r="L246" s="269"/>
      <c r="M246" s="270" t="s">
        <v>1</v>
      </c>
      <c r="N246" s="271" t="s">
        <v>40</v>
      </c>
      <c r="O246" s="90"/>
      <c r="P246" s="258">
        <f>O246*H246</f>
        <v>0</v>
      </c>
      <c r="Q246" s="258">
        <v>0</v>
      </c>
      <c r="R246" s="258">
        <f>Q246*H246</f>
        <v>0</v>
      </c>
      <c r="S246" s="258">
        <v>0</v>
      </c>
      <c r="T246" s="25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0" t="s">
        <v>268</v>
      </c>
      <c r="AT246" s="260" t="s">
        <v>218</v>
      </c>
      <c r="AU246" s="260" t="s">
        <v>84</v>
      </c>
      <c r="AY246" s="14" t="s">
        <v>190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4" t="s">
        <v>82</v>
      </c>
      <c r="BK246" s="150">
        <f>ROUND(I246*H246,2)</f>
        <v>0</v>
      </c>
      <c r="BL246" s="14" t="s">
        <v>233</v>
      </c>
      <c r="BM246" s="260" t="s">
        <v>483</v>
      </c>
    </row>
    <row r="247" s="2" customFormat="1" ht="21.75" customHeight="1">
      <c r="A247" s="37"/>
      <c r="B247" s="38"/>
      <c r="C247" s="248" t="s">
        <v>353</v>
      </c>
      <c r="D247" s="248" t="s">
        <v>193</v>
      </c>
      <c r="E247" s="249" t="s">
        <v>598</v>
      </c>
      <c r="F247" s="250" t="s">
        <v>599</v>
      </c>
      <c r="G247" s="251" t="s">
        <v>600</v>
      </c>
      <c r="H247" s="252">
        <v>8</v>
      </c>
      <c r="I247" s="253"/>
      <c r="J247" s="254">
        <f>ROUND(I247*H247,2)</f>
        <v>0</v>
      </c>
      <c r="K247" s="255"/>
      <c r="L247" s="40"/>
      <c r="M247" s="256" t="s">
        <v>1</v>
      </c>
      <c r="N247" s="257" t="s">
        <v>40</v>
      </c>
      <c r="O247" s="90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0" t="s">
        <v>233</v>
      </c>
      <c r="AT247" s="260" t="s">
        <v>193</v>
      </c>
      <c r="AU247" s="260" t="s">
        <v>84</v>
      </c>
      <c r="AY247" s="14" t="s">
        <v>190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4" t="s">
        <v>82</v>
      </c>
      <c r="BK247" s="150">
        <f>ROUND(I247*H247,2)</f>
        <v>0</v>
      </c>
      <c r="BL247" s="14" t="s">
        <v>233</v>
      </c>
      <c r="BM247" s="260" t="s">
        <v>486</v>
      </c>
    </row>
    <row r="248" s="2" customFormat="1" ht="24.15" customHeight="1">
      <c r="A248" s="37"/>
      <c r="B248" s="38"/>
      <c r="C248" s="261" t="s">
        <v>487</v>
      </c>
      <c r="D248" s="261" t="s">
        <v>218</v>
      </c>
      <c r="E248" s="262" t="s">
        <v>2057</v>
      </c>
      <c r="F248" s="263" t="s">
        <v>2058</v>
      </c>
      <c r="G248" s="264" t="s">
        <v>360</v>
      </c>
      <c r="H248" s="265">
        <v>1</v>
      </c>
      <c r="I248" s="266"/>
      <c r="J248" s="267">
        <f>ROUND(I248*H248,2)</f>
        <v>0</v>
      </c>
      <c r="K248" s="268"/>
      <c r="L248" s="269"/>
      <c r="M248" s="270" t="s">
        <v>1</v>
      </c>
      <c r="N248" s="271" t="s">
        <v>40</v>
      </c>
      <c r="O248" s="90"/>
      <c r="P248" s="258">
        <f>O248*H248</f>
        <v>0</v>
      </c>
      <c r="Q248" s="258">
        <v>0</v>
      </c>
      <c r="R248" s="258">
        <f>Q248*H248</f>
        <v>0</v>
      </c>
      <c r="S248" s="258">
        <v>0</v>
      </c>
      <c r="T248" s="25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0" t="s">
        <v>268</v>
      </c>
      <c r="AT248" s="260" t="s">
        <v>218</v>
      </c>
      <c r="AU248" s="260" t="s">
        <v>84</v>
      </c>
      <c r="AY248" s="14" t="s">
        <v>190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4" t="s">
        <v>82</v>
      </c>
      <c r="BK248" s="150">
        <f>ROUND(I248*H248,2)</f>
        <v>0</v>
      </c>
      <c r="BL248" s="14" t="s">
        <v>233</v>
      </c>
      <c r="BM248" s="260" t="s">
        <v>490</v>
      </c>
    </row>
    <row r="249" s="2" customFormat="1" ht="16.5" customHeight="1">
      <c r="A249" s="37"/>
      <c r="B249" s="38"/>
      <c r="C249" s="261" t="s">
        <v>356</v>
      </c>
      <c r="D249" s="261" t="s">
        <v>218</v>
      </c>
      <c r="E249" s="262" t="s">
        <v>2059</v>
      </c>
      <c r="F249" s="263" t="s">
        <v>1922</v>
      </c>
      <c r="G249" s="264" t="s">
        <v>360</v>
      </c>
      <c r="H249" s="265">
        <v>1</v>
      </c>
      <c r="I249" s="266"/>
      <c r="J249" s="267">
        <f>ROUND(I249*H249,2)</f>
        <v>0</v>
      </c>
      <c r="K249" s="268"/>
      <c r="L249" s="269"/>
      <c r="M249" s="270" t="s">
        <v>1</v>
      </c>
      <c r="N249" s="271" t="s">
        <v>40</v>
      </c>
      <c r="O249" s="90"/>
      <c r="P249" s="258">
        <f>O249*H249</f>
        <v>0</v>
      </c>
      <c r="Q249" s="258">
        <v>0</v>
      </c>
      <c r="R249" s="258">
        <f>Q249*H249</f>
        <v>0</v>
      </c>
      <c r="S249" s="258">
        <v>0</v>
      </c>
      <c r="T249" s="25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0" t="s">
        <v>268</v>
      </c>
      <c r="AT249" s="260" t="s">
        <v>218</v>
      </c>
      <c r="AU249" s="260" t="s">
        <v>84</v>
      </c>
      <c r="AY249" s="14" t="s">
        <v>190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4" t="s">
        <v>82</v>
      </c>
      <c r="BK249" s="150">
        <f>ROUND(I249*H249,2)</f>
        <v>0</v>
      </c>
      <c r="BL249" s="14" t="s">
        <v>233</v>
      </c>
      <c r="BM249" s="260" t="s">
        <v>493</v>
      </c>
    </row>
    <row r="250" s="2" customFormat="1" ht="16.5" customHeight="1">
      <c r="A250" s="37"/>
      <c r="B250" s="38"/>
      <c r="C250" s="248" t="s">
        <v>494</v>
      </c>
      <c r="D250" s="248" t="s">
        <v>193</v>
      </c>
      <c r="E250" s="249" t="s">
        <v>2060</v>
      </c>
      <c r="F250" s="250" t="s">
        <v>1574</v>
      </c>
      <c r="G250" s="251" t="s">
        <v>360</v>
      </c>
      <c r="H250" s="252">
        <v>1</v>
      </c>
      <c r="I250" s="253"/>
      <c r="J250" s="254">
        <f>ROUND(I250*H250,2)</f>
        <v>0</v>
      </c>
      <c r="K250" s="255"/>
      <c r="L250" s="40"/>
      <c r="M250" s="256" t="s">
        <v>1</v>
      </c>
      <c r="N250" s="257" t="s">
        <v>40</v>
      </c>
      <c r="O250" s="90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0" t="s">
        <v>233</v>
      </c>
      <c r="AT250" s="260" t="s">
        <v>193</v>
      </c>
      <c r="AU250" s="260" t="s">
        <v>84</v>
      </c>
      <c r="AY250" s="14" t="s">
        <v>190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4" t="s">
        <v>82</v>
      </c>
      <c r="BK250" s="150">
        <f>ROUND(I250*H250,2)</f>
        <v>0</v>
      </c>
      <c r="BL250" s="14" t="s">
        <v>233</v>
      </c>
      <c r="BM250" s="260" t="s">
        <v>497</v>
      </c>
    </row>
    <row r="251" s="2" customFormat="1" ht="16.5" customHeight="1">
      <c r="A251" s="37"/>
      <c r="B251" s="38"/>
      <c r="C251" s="261" t="s">
        <v>361</v>
      </c>
      <c r="D251" s="261" t="s">
        <v>218</v>
      </c>
      <c r="E251" s="262" t="s">
        <v>2061</v>
      </c>
      <c r="F251" s="263" t="s">
        <v>2062</v>
      </c>
      <c r="G251" s="264" t="s">
        <v>360</v>
      </c>
      <c r="H251" s="265">
        <v>1</v>
      </c>
      <c r="I251" s="266"/>
      <c r="J251" s="267">
        <f>ROUND(I251*H251,2)</f>
        <v>0</v>
      </c>
      <c r="K251" s="268"/>
      <c r="L251" s="269"/>
      <c r="M251" s="270" t="s">
        <v>1</v>
      </c>
      <c r="N251" s="271" t="s">
        <v>40</v>
      </c>
      <c r="O251" s="90"/>
      <c r="P251" s="258">
        <f>O251*H251</f>
        <v>0</v>
      </c>
      <c r="Q251" s="258">
        <v>0</v>
      </c>
      <c r="R251" s="258">
        <f>Q251*H251</f>
        <v>0</v>
      </c>
      <c r="S251" s="258">
        <v>0</v>
      </c>
      <c r="T251" s="25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0" t="s">
        <v>268</v>
      </c>
      <c r="AT251" s="260" t="s">
        <v>218</v>
      </c>
      <c r="AU251" s="260" t="s">
        <v>84</v>
      </c>
      <c r="AY251" s="14" t="s">
        <v>190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4" t="s">
        <v>82</v>
      </c>
      <c r="BK251" s="150">
        <f>ROUND(I251*H251,2)</f>
        <v>0</v>
      </c>
      <c r="BL251" s="14" t="s">
        <v>233</v>
      </c>
      <c r="BM251" s="260" t="s">
        <v>500</v>
      </c>
    </row>
    <row r="252" s="2" customFormat="1" ht="16.5" customHeight="1">
      <c r="A252" s="37"/>
      <c r="B252" s="38"/>
      <c r="C252" s="248" t="s">
        <v>501</v>
      </c>
      <c r="D252" s="248" t="s">
        <v>193</v>
      </c>
      <c r="E252" s="249" t="s">
        <v>2063</v>
      </c>
      <c r="F252" s="250" t="s">
        <v>1578</v>
      </c>
      <c r="G252" s="251" t="s">
        <v>196</v>
      </c>
      <c r="H252" s="252">
        <v>1</v>
      </c>
      <c r="I252" s="253"/>
      <c r="J252" s="254">
        <f>ROUND(I252*H252,2)</f>
        <v>0</v>
      </c>
      <c r="K252" s="255"/>
      <c r="L252" s="40"/>
      <c r="M252" s="256" t="s">
        <v>1</v>
      </c>
      <c r="N252" s="257" t="s">
        <v>40</v>
      </c>
      <c r="O252" s="90"/>
      <c r="P252" s="258">
        <f>O252*H252</f>
        <v>0</v>
      </c>
      <c r="Q252" s="258">
        <v>0</v>
      </c>
      <c r="R252" s="258">
        <f>Q252*H252</f>
        <v>0</v>
      </c>
      <c r="S252" s="258">
        <v>0</v>
      </c>
      <c r="T252" s="25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0" t="s">
        <v>233</v>
      </c>
      <c r="AT252" s="260" t="s">
        <v>193</v>
      </c>
      <c r="AU252" s="260" t="s">
        <v>84</v>
      </c>
      <c r="AY252" s="14" t="s">
        <v>190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4" t="s">
        <v>82</v>
      </c>
      <c r="BK252" s="150">
        <f>ROUND(I252*H252,2)</f>
        <v>0</v>
      </c>
      <c r="BL252" s="14" t="s">
        <v>233</v>
      </c>
      <c r="BM252" s="260" t="s">
        <v>504</v>
      </c>
    </row>
    <row r="253" s="2" customFormat="1" ht="16.5" customHeight="1">
      <c r="A253" s="37"/>
      <c r="B253" s="38"/>
      <c r="C253" s="261" t="s">
        <v>364</v>
      </c>
      <c r="D253" s="261" t="s">
        <v>218</v>
      </c>
      <c r="E253" s="262" t="s">
        <v>2064</v>
      </c>
      <c r="F253" s="263" t="s">
        <v>1924</v>
      </c>
      <c r="G253" s="264" t="s">
        <v>196</v>
      </c>
      <c r="H253" s="265">
        <v>1</v>
      </c>
      <c r="I253" s="266"/>
      <c r="J253" s="267">
        <f>ROUND(I253*H253,2)</f>
        <v>0</v>
      </c>
      <c r="K253" s="268"/>
      <c r="L253" s="269"/>
      <c r="M253" s="270" t="s">
        <v>1</v>
      </c>
      <c r="N253" s="271" t="s">
        <v>40</v>
      </c>
      <c r="O253" s="90"/>
      <c r="P253" s="258">
        <f>O253*H253</f>
        <v>0</v>
      </c>
      <c r="Q253" s="258">
        <v>0</v>
      </c>
      <c r="R253" s="258">
        <f>Q253*H253</f>
        <v>0</v>
      </c>
      <c r="S253" s="258">
        <v>0</v>
      </c>
      <c r="T253" s="25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0" t="s">
        <v>268</v>
      </c>
      <c r="AT253" s="260" t="s">
        <v>218</v>
      </c>
      <c r="AU253" s="260" t="s">
        <v>84</v>
      </c>
      <c r="AY253" s="14" t="s">
        <v>190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4" t="s">
        <v>82</v>
      </c>
      <c r="BK253" s="150">
        <f>ROUND(I253*H253,2)</f>
        <v>0</v>
      </c>
      <c r="BL253" s="14" t="s">
        <v>233</v>
      </c>
      <c r="BM253" s="260" t="s">
        <v>507</v>
      </c>
    </row>
    <row r="254" s="2" customFormat="1" ht="16.5" customHeight="1">
      <c r="A254" s="37"/>
      <c r="B254" s="38"/>
      <c r="C254" s="248" t="s">
        <v>508</v>
      </c>
      <c r="D254" s="248" t="s">
        <v>193</v>
      </c>
      <c r="E254" s="249" t="s">
        <v>2065</v>
      </c>
      <c r="F254" s="250" t="s">
        <v>1581</v>
      </c>
      <c r="G254" s="251" t="s">
        <v>196</v>
      </c>
      <c r="H254" s="252">
        <v>1</v>
      </c>
      <c r="I254" s="253"/>
      <c r="J254" s="254">
        <f>ROUND(I254*H254,2)</f>
        <v>0</v>
      </c>
      <c r="K254" s="255"/>
      <c r="L254" s="40"/>
      <c r="M254" s="256" t="s">
        <v>1</v>
      </c>
      <c r="N254" s="257" t="s">
        <v>40</v>
      </c>
      <c r="O254" s="90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0" t="s">
        <v>233</v>
      </c>
      <c r="AT254" s="260" t="s">
        <v>193</v>
      </c>
      <c r="AU254" s="260" t="s">
        <v>84</v>
      </c>
      <c r="AY254" s="14" t="s">
        <v>190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4" t="s">
        <v>82</v>
      </c>
      <c r="BK254" s="150">
        <f>ROUND(I254*H254,2)</f>
        <v>0</v>
      </c>
      <c r="BL254" s="14" t="s">
        <v>233</v>
      </c>
      <c r="BM254" s="260" t="s">
        <v>511</v>
      </c>
    </row>
    <row r="255" s="2" customFormat="1" ht="16.5" customHeight="1">
      <c r="A255" s="37"/>
      <c r="B255" s="38"/>
      <c r="C255" s="261" t="s">
        <v>368</v>
      </c>
      <c r="D255" s="261" t="s">
        <v>218</v>
      </c>
      <c r="E255" s="262" t="s">
        <v>627</v>
      </c>
      <c r="F255" s="263" t="s">
        <v>2066</v>
      </c>
      <c r="G255" s="264" t="s">
        <v>196</v>
      </c>
      <c r="H255" s="265">
        <v>1</v>
      </c>
      <c r="I255" s="266"/>
      <c r="J255" s="267">
        <f>ROUND(I255*H255,2)</f>
        <v>0</v>
      </c>
      <c r="K255" s="268"/>
      <c r="L255" s="269"/>
      <c r="M255" s="270" t="s">
        <v>1</v>
      </c>
      <c r="N255" s="271" t="s">
        <v>40</v>
      </c>
      <c r="O255" s="90"/>
      <c r="P255" s="258">
        <f>O255*H255</f>
        <v>0</v>
      </c>
      <c r="Q255" s="258">
        <v>0</v>
      </c>
      <c r="R255" s="258">
        <f>Q255*H255</f>
        <v>0</v>
      </c>
      <c r="S255" s="258">
        <v>0</v>
      </c>
      <c r="T255" s="25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60" t="s">
        <v>268</v>
      </c>
      <c r="AT255" s="260" t="s">
        <v>218</v>
      </c>
      <c r="AU255" s="260" t="s">
        <v>84</v>
      </c>
      <c r="AY255" s="14" t="s">
        <v>190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4" t="s">
        <v>82</v>
      </c>
      <c r="BK255" s="150">
        <f>ROUND(I255*H255,2)</f>
        <v>0</v>
      </c>
      <c r="BL255" s="14" t="s">
        <v>233</v>
      </c>
      <c r="BM255" s="260" t="s">
        <v>514</v>
      </c>
    </row>
    <row r="256" s="2" customFormat="1" ht="24.15" customHeight="1">
      <c r="A256" s="37"/>
      <c r="B256" s="38"/>
      <c r="C256" s="248" t="s">
        <v>515</v>
      </c>
      <c r="D256" s="248" t="s">
        <v>193</v>
      </c>
      <c r="E256" s="249" t="s">
        <v>2067</v>
      </c>
      <c r="F256" s="250" t="s">
        <v>2068</v>
      </c>
      <c r="G256" s="251" t="s">
        <v>360</v>
      </c>
      <c r="H256" s="252">
        <v>1</v>
      </c>
      <c r="I256" s="253"/>
      <c r="J256" s="254">
        <f>ROUND(I256*H256,2)</f>
        <v>0</v>
      </c>
      <c r="K256" s="255"/>
      <c r="L256" s="40"/>
      <c r="M256" s="256" t="s">
        <v>1</v>
      </c>
      <c r="N256" s="257" t="s">
        <v>40</v>
      </c>
      <c r="O256" s="90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0" t="s">
        <v>233</v>
      </c>
      <c r="AT256" s="260" t="s">
        <v>193</v>
      </c>
      <c r="AU256" s="260" t="s">
        <v>84</v>
      </c>
      <c r="AY256" s="14" t="s">
        <v>190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4" t="s">
        <v>82</v>
      </c>
      <c r="BK256" s="150">
        <f>ROUND(I256*H256,2)</f>
        <v>0</v>
      </c>
      <c r="BL256" s="14" t="s">
        <v>233</v>
      </c>
      <c r="BM256" s="260" t="s">
        <v>518</v>
      </c>
    </row>
    <row r="257" s="2" customFormat="1" ht="16.5" customHeight="1">
      <c r="A257" s="37"/>
      <c r="B257" s="38"/>
      <c r="C257" s="261" t="s">
        <v>371</v>
      </c>
      <c r="D257" s="261" t="s">
        <v>218</v>
      </c>
      <c r="E257" s="262" t="s">
        <v>2069</v>
      </c>
      <c r="F257" s="263" t="s">
        <v>2070</v>
      </c>
      <c r="G257" s="264" t="s">
        <v>360</v>
      </c>
      <c r="H257" s="265">
        <v>1</v>
      </c>
      <c r="I257" s="266"/>
      <c r="J257" s="267">
        <f>ROUND(I257*H257,2)</f>
        <v>0</v>
      </c>
      <c r="K257" s="268"/>
      <c r="L257" s="269"/>
      <c r="M257" s="270" t="s">
        <v>1</v>
      </c>
      <c r="N257" s="271" t="s">
        <v>40</v>
      </c>
      <c r="O257" s="90"/>
      <c r="P257" s="258">
        <f>O257*H257</f>
        <v>0</v>
      </c>
      <c r="Q257" s="258">
        <v>0</v>
      </c>
      <c r="R257" s="258">
        <f>Q257*H257</f>
        <v>0</v>
      </c>
      <c r="S257" s="258">
        <v>0</v>
      </c>
      <c r="T257" s="25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0" t="s">
        <v>268</v>
      </c>
      <c r="AT257" s="260" t="s">
        <v>218</v>
      </c>
      <c r="AU257" s="260" t="s">
        <v>84</v>
      </c>
      <c r="AY257" s="14" t="s">
        <v>190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4" t="s">
        <v>82</v>
      </c>
      <c r="BK257" s="150">
        <f>ROUND(I257*H257,2)</f>
        <v>0</v>
      </c>
      <c r="BL257" s="14" t="s">
        <v>233</v>
      </c>
      <c r="BM257" s="260" t="s">
        <v>519</v>
      </c>
    </row>
    <row r="258" s="2" customFormat="1" ht="16.5" customHeight="1">
      <c r="A258" s="37"/>
      <c r="B258" s="38"/>
      <c r="C258" s="261" t="s">
        <v>520</v>
      </c>
      <c r="D258" s="261" t="s">
        <v>218</v>
      </c>
      <c r="E258" s="262" t="s">
        <v>2071</v>
      </c>
      <c r="F258" s="263" t="s">
        <v>2072</v>
      </c>
      <c r="G258" s="264" t="s">
        <v>360</v>
      </c>
      <c r="H258" s="265">
        <v>1</v>
      </c>
      <c r="I258" s="266"/>
      <c r="J258" s="267">
        <f>ROUND(I258*H258,2)</f>
        <v>0</v>
      </c>
      <c r="K258" s="268"/>
      <c r="L258" s="269"/>
      <c r="M258" s="270" t="s">
        <v>1</v>
      </c>
      <c r="N258" s="271" t="s">
        <v>40</v>
      </c>
      <c r="O258" s="90"/>
      <c r="P258" s="258">
        <f>O258*H258</f>
        <v>0</v>
      </c>
      <c r="Q258" s="258">
        <v>0</v>
      </c>
      <c r="R258" s="258">
        <f>Q258*H258</f>
        <v>0</v>
      </c>
      <c r="S258" s="258">
        <v>0</v>
      </c>
      <c r="T258" s="25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0" t="s">
        <v>268</v>
      </c>
      <c r="AT258" s="260" t="s">
        <v>218</v>
      </c>
      <c r="AU258" s="260" t="s">
        <v>84</v>
      </c>
      <c r="AY258" s="14" t="s">
        <v>190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4" t="s">
        <v>82</v>
      </c>
      <c r="BK258" s="150">
        <f>ROUND(I258*H258,2)</f>
        <v>0</v>
      </c>
      <c r="BL258" s="14" t="s">
        <v>233</v>
      </c>
      <c r="BM258" s="260" t="s">
        <v>521</v>
      </c>
    </row>
    <row r="259" s="2" customFormat="1" ht="16.5" customHeight="1">
      <c r="A259" s="37"/>
      <c r="B259" s="38"/>
      <c r="C259" s="261" t="s">
        <v>375</v>
      </c>
      <c r="D259" s="261" t="s">
        <v>218</v>
      </c>
      <c r="E259" s="262" t="s">
        <v>2073</v>
      </c>
      <c r="F259" s="263" t="s">
        <v>2074</v>
      </c>
      <c r="G259" s="264" t="s">
        <v>360</v>
      </c>
      <c r="H259" s="265">
        <v>2</v>
      </c>
      <c r="I259" s="266"/>
      <c r="J259" s="267">
        <f>ROUND(I259*H259,2)</f>
        <v>0</v>
      </c>
      <c r="K259" s="268"/>
      <c r="L259" s="269"/>
      <c r="M259" s="270" t="s">
        <v>1</v>
      </c>
      <c r="N259" s="271" t="s">
        <v>40</v>
      </c>
      <c r="O259" s="90"/>
      <c r="P259" s="258">
        <f>O259*H259</f>
        <v>0</v>
      </c>
      <c r="Q259" s="258">
        <v>0</v>
      </c>
      <c r="R259" s="258">
        <f>Q259*H259</f>
        <v>0</v>
      </c>
      <c r="S259" s="258">
        <v>0</v>
      </c>
      <c r="T259" s="25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0" t="s">
        <v>268</v>
      </c>
      <c r="AT259" s="260" t="s">
        <v>218</v>
      </c>
      <c r="AU259" s="260" t="s">
        <v>84</v>
      </c>
      <c r="AY259" s="14" t="s">
        <v>190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4" t="s">
        <v>82</v>
      </c>
      <c r="BK259" s="150">
        <f>ROUND(I259*H259,2)</f>
        <v>0</v>
      </c>
      <c r="BL259" s="14" t="s">
        <v>233</v>
      </c>
      <c r="BM259" s="260" t="s">
        <v>522</v>
      </c>
    </row>
    <row r="260" s="2" customFormat="1" ht="21.75" customHeight="1">
      <c r="A260" s="37"/>
      <c r="B260" s="38"/>
      <c r="C260" s="248" t="s">
        <v>523</v>
      </c>
      <c r="D260" s="248" t="s">
        <v>193</v>
      </c>
      <c r="E260" s="249" t="s">
        <v>679</v>
      </c>
      <c r="F260" s="250" t="s">
        <v>680</v>
      </c>
      <c r="G260" s="251" t="s">
        <v>309</v>
      </c>
      <c r="H260" s="272"/>
      <c r="I260" s="253"/>
      <c r="J260" s="254">
        <f>ROUND(I260*H260,2)</f>
        <v>0</v>
      </c>
      <c r="K260" s="255"/>
      <c r="L260" s="40"/>
      <c r="M260" s="256" t="s">
        <v>1</v>
      </c>
      <c r="N260" s="257" t="s">
        <v>40</v>
      </c>
      <c r="O260" s="90"/>
      <c r="P260" s="258">
        <f>O260*H260</f>
        <v>0</v>
      </c>
      <c r="Q260" s="258">
        <v>0</v>
      </c>
      <c r="R260" s="258">
        <f>Q260*H260</f>
        <v>0</v>
      </c>
      <c r="S260" s="258">
        <v>0</v>
      </c>
      <c r="T260" s="25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60" t="s">
        <v>233</v>
      </c>
      <c r="AT260" s="260" t="s">
        <v>193</v>
      </c>
      <c r="AU260" s="260" t="s">
        <v>84</v>
      </c>
      <c r="AY260" s="14" t="s">
        <v>190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4" t="s">
        <v>82</v>
      </c>
      <c r="BK260" s="150">
        <f>ROUND(I260*H260,2)</f>
        <v>0</v>
      </c>
      <c r="BL260" s="14" t="s">
        <v>233</v>
      </c>
      <c r="BM260" s="260" t="s">
        <v>526</v>
      </c>
    </row>
    <row r="261" s="2" customFormat="1" ht="24.15" customHeight="1">
      <c r="A261" s="37"/>
      <c r="B261" s="38"/>
      <c r="C261" s="248" t="s">
        <v>378</v>
      </c>
      <c r="D261" s="248" t="s">
        <v>193</v>
      </c>
      <c r="E261" s="249" t="s">
        <v>683</v>
      </c>
      <c r="F261" s="250" t="s">
        <v>684</v>
      </c>
      <c r="G261" s="251" t="s">
        <v>309</v>
      </c>
      <c r="H261" s="272"/>
      <c r="I261" s="253"/>
      <c r="J261" s="254">
        <f>ROUND(I261*H261,2)</f>
        <v>0</v>
      </c>
      <c r="K261" s="255"/>
      <c r="L261" s="40"/>
      <c r="M261" s="256" t="s">
        <v>1</v>
      </c>
      <c r="N261" s="257" t="s">
        <v>40</v>
      </c>
      <c r="O261" s="90"/>
      <c r="P261" s="258">
        <f>O261*H261</f>
        <v>0</v>
      </c>
      <c r="Q261" s="258">
        <v>0</v>
      </c>
      <c r="R261" s="258">
        <f>Q261*H261</f>
        <v>0</v>
      </c>
      <c r="S261" s="258">
        <v>0</v>
      </c>
      <c r="T261" s="25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60" t="s">
        <v>233</v>
      </c>
      <c r="AT261" s="260" t="s">
        <v>193</v>
      </c>
      <c r="AU261" s="260" t="s">
        <v>84</v>
      </c>
      <c r="AY261" s="14" t="s">
        <v>190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4" t="s">
        <v>82</v>
      </c>
      <c r="BK261" s="150">
        <f>ROUND(I261*H261,2)</f>
        <v>0</v>
      </c>
      <c r="BL261" s="14" t="s">
        <v>233</v>
      </c>
      <c r="BM261" s="260" t="s">
        <v>529</v>
      </c>
    </row>
    <row r="262" s="12" customFormat="1" ht="22.8" customHeight="1">
      <c r="A262" s="12"/>
      <c r="B262" s="232"/>
      <c r="C262" s="233"/>
      <c r="D262" s="234" t="s">
        <v>74</v>
      </c>
      <c r="E262" s="246" t="s">
        <v>686</v>
      </c>
      <c r="F262" s="246" t="s">
        <v>687</v>
      </c>
      <c r="G262" s="233"/>
      <c r="H262" s="233"/>
      <c r="I262" s="236"/>
      <c r="J262" s="247">
        <f>BK262</f>
        <v>0</v>
      </c>
      <c r="K262" s="233"/>
      <c r="L262" s="238"/>
      <c r="M262" s="239"/>
      <c r="N262" s="240"/>
      <c r="O262" s="240"/>
      <c r="P262" s="241">
        <f>SUM(P263:P268)</f>
        <v>0</v>
      </c>
      <c r="Q262" s="240"/>
      <c r="R262" s="241">
        <f>SUM(R263:R268)</f>
        <v>0</v>
      </c>
      <c r="S262" s="240"/>
      <c r="T262" s="242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43" t="s">
        <v>84</v>
      </c>
      <c r="AT262" s="244" t="s">
        <v>74</v>
      </c>
      <c r="AU262" s="244" t="s">
        <v>82</v>
      </c>
      <c r="AY262" s="243" t="s">
        <v>190</v>
      </c>
      <c r="BK262" s="245">
        <f>SUM(BK263:BK268)</f>
        <v>0</v>
      </c>
    </row>
    <row r="263" s="2" customFormat="1" ht="24.15" customHeight="1">
      <c r="A263" s="37"/>
      <c r="B263" s="38"/>
      <c r="C263" s="248" t="s">
        <v>532</v>
      </c>
      <c r="D263" s="248" t="s">
        <v>193</v>
      </c>
      <c r="E263" s="249" t="s">
        <v>1925</v>
      </c>
      <c r="F263" s="250" t="s">
        <v>1926</v>
      </c>
      <c r="G263" s="251" t="s">
        <v>196</v>
      </c>
      <c r="H263" s="252">
        <v>1</v>
      </c>
      <c r="I263" s="253"/>
      <c r="J263" s="254">
        <f>ROUND(I263*H263,2)</f>
        <v>0</v>
      </c>
      <c r="K263" s="255"/>
      <c r="L263" s="40"/>
      <c r="M263" s="256" t="s">
        <v>1</v>
      </c>
      <c r="N263" s="257" t="s">
        <v>40</v>
      </c>
      <c r="O263" s="90"/>
      <c r="P263" s="258">
        <f>O263*H263</f>
        <v>0</v>
      </c>
      <c r="Q263" s="258">
        <v>0</v>
      </c>
      <c r="R263" s="258">
        <f>Q263*H263</f>
        <v>0</v>
      </c>
      <c r="S263" s="258">
        <v>0</v>
      </c>
      <c r="T263" s="25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0" t="s">
        <v>233</v>
      </c>
      <c r="AT263" s="260" t="s">
        <v>193</v>
      </c>
      <c r="AU263" s="260" t="s">
        <v>84</v>
      </c>
      <c r="AY263" s="14" t="s">
        <v>190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4" t="s">
        <v>82</v>
      </c>
      <c r="BK263" s="150">
        <f>ROUND(I263*H263,2)</f>
        <v>0</v>
      </c>
      <c r="BL263" s="14" t="s">
        <v>233</v>
      </c>
      <c r="BM263" s="260" t="s">
        <v>535</v>
      </c>
    </row>
    <row r="264" s="2" customFormat="1" ht="37.8" customHeight="1">
      <c r="A264" s="37"/>
      <c r="B264" s="38"/>
      <c r="C264" s="248" t="s">
        <v>382</v>
      </c>
      <c r="D264" s="248" t="s">
        <v>193</v>
      </c>
      <c r="E264" s="249" t="s">
        <v>2075</v>
      </c>
      <c r="F264" s="250" t="s">
        <v>2076</v>
      </c>
      <c r="G264" s="251" t="s">
        <v>360</v>
      </c>
      <c r="H264" s="252">
        <v>1</v>
      </c>
      <c r="I264" s="253"/>
      <c r="J264" s="254">
        <f>ROUND(I264*H264,2)</f>
        <v>0</v>
      </c>
      <c r="K264" s="255"/>
      <c r="L264" s="40"/>
      <c r="M264" s="256" t="s">
        <v>1</v>
      </c>
      <c r="N264" s="257" t="s">
        <v>40</v>
      </c>
      <c r="O264" s="90"/>
      <c r="P264" s="258">
        <f>O264*H264</f>
        <v>0</v>
      </c>
      <c r="Q264" s="258">
        <v>0</v>
      </c>
      <c r="R264" s="258">
        <f>Q264*H264</f>
        <v>0</v>
      </c>
      <c r="S264" s="258">
        <v>0</v>
      </c>
      <c r="T264" s="25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0" t="s">
        <v>233</v>
      </c>
      <c r="AT264" s="260" t="s">
        <v>193</v>
      </c>
      <c r="AU264" s="260" t="s">
        <v>84</v>
      </c>
      <c r="AY264" s="14" t="s">
        <v>190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4" t="s">
        <v>82</v>
      </c>
      <c r="BK264" s="150">
        <f>ROUND(I264*H264,2)</f>
        <v>0</v>
      </c>
      <c r="BL264" s="14" t="s">
        <v>233</v>
      </c>
      <c r="BM264" s="260" t="s">
        <v>538</v>
      </c>
    </row>
    <row r="265" s="2" customFormat="1" ht="16.5" customHeight="1">
      <c r="A265" s="37"/>
      <c r="B265" s="38"/>
      <c r="C265" s="248" t="s">
        <v>539</v>
      </c>
      <c r="D265" s="248" t="s">
        <v>193</v>
      </c>
      <c r="E265" s="249" t="s">
        <v>772</v>
      </c>
      <c r="F265" s="250" t="s">
        <v>773</v>
      </c>
      <c r="G265" s="251" t="s">
        <v>196</v>
      </c>
      <c r="H265" s="252">
        <v>1</v>
      </c>
      <c r="I265" s="253"/>
      <c r="J265" s="254">
        <f>ROUND(I265*H265,2)</f>
        <v>0</v>
      </c>
      <c r="K265" s="255"/>
      <c r="L265" s="40"/>
      <c r="M265" s="256" t="s">
        <v>1</v>
      </c>
      <c r="N265" s="257" t="s">
        <v>40</v>
      </c>
      <c r="O265" s="90"/>
      <c r="P265" s="258">
        <f>O265*H265</f>
        <v>0</v>
      </c>
      <c r="Q265" s="258">
        <v>0</v>
      </c>
      <c r="R265" s="258">
        <f>Q265*H265</f>
        <v>0</v>
      </c>
      <c r="S265" s="258">
        <v>0</v>
      </c>
      <c r="T265" s="25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0" t="s">
        <v>233</v>
      </c>
      <c r="AT265" s="260" t="s">
        <v>193</v>
      </c>
      <c r="AU265" s="260" t="s">
        <v>84</v>
      </c>
      <c r="AY265" s="14" t="s">
        <v>190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4" t="s">
        <v>82</v>
      </c>
      <c r="BK265" s="150">
        <f>ROUND(I265*H265,2)</f>
        <v>0</v>
      </c>
      <c r="BL265" s="14" t="s">
        <v>233</v>
      </c>
      <c r="BM265" s="260" t="s">
        <v>542</v>
      </c>
    </row>
    <row r="266" s="2" customFormat="1" ht="16.5" customHeight="1">
      <c r="A266" s="37"/>
      <c r="B266" s="38"/>
      <c r="C266" s="261" t="s">
        <v>385</v>
      </c>
      <c r="D266" s="261" t="s">
        <v>218</v>
      </c>
      <c r="E266" s="262" t="s">
        <v>776</v>
      </c>
      <c r="F266" s="263" t="s">
        <v>777</v>
      </c>
      <c r="G266" s="264" t="s">
        <v>196</v>
      </c>
      <c r="H266" s="265">
        <v>1</v>
      </c>
      <c r="I266" s="266"/>
      <c r="J266" s="267">
        <f>ROUND(I266*H266,2)</f>
        <v>0</v>
      </c>
      <c r="K266" s="268"/>
      <c r="L266" s="269"/>
      <c r="M266" s="270" t="s">
        <v>1</v>
      </c>
      <c r="N266" s="271" t="s">
        <v>40</v>
      </c>
      <c r="O266" s="90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0" t="s">
        <v>268</v>
      </c>
      <c r="AT266" s="260" t="s">
        <v>218</v>
      </c>
      <c r="AU266" s="260" t="s">
        <v>84</v>
      </c>
      <c r="AY266" s="14" t="s">
        <v>190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4" t="s">
        <v>82</v>
      </c>
      <c r="BK266" s="150">
        <f>ROUND(I266*H266,2)</f>
        <v>0</v>
      </c>
      <c r="BL266" s="14" t="s">
        <v>233</v>
      </c>
      <c r="BM266" s="260" t="s">
        <v>545</v>
      </c>
    </row>
    <row r="267" s="2" customFormat="1" ht="24.15" customHeight="1">
      <c r="A267" s="37"/>
      <c r="B267" s="38"/>
      <c r="C267" s="248" t="s">
        <v>546</v>
      </c>
      <c r="D267" s="248" t="s">
        <v>193</v>
      </c>
      <c r="E267" s="249" t="s">
        <v>779</v>
      </c>
      <c r="F267" s="250" t="s">
        <v>780</v>
      </c>
      <c r="G267" s="251" t="s">
        <v>309</v>
      </c>
      <c r="H267" s="272"/>
      <c r="I267" s="253"/>
      <c r="J267" s="254">
        <f>ROUND(I267*H267,2)</f>
        <v>0</v>
      </c>
      <c r="K267" s="255"/>
      <c r="L267" s="40"/>
      <c r="M267" s="256" t="s">
        <v>1</v>
      </c>
      <c r="N267" s="257" t="s">
        <v>40</v>
      </c>
      <c r="O267" s="90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0" t="s">
        <v>233</v>
      </c>
      <c r="AT267" s="260" t="s">
        <v>193</v>
      </c>
      <c r="AU267" s="260" t="s">
        <v>84</v>
      </c>
      <c r="AY267" s="14" t="s">
        <v>190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4" t="s">
        <v>82</v>
      </c>
      <c r="BK267" s="150">
        <f>ROUND(I267*H267,2)</f>
        <v>0</v>
      </c>
      <c r="BL267" s="14" t="s">
        <v>233</v>
      </c>
      <c r="BM267" s="260" t="s">
        <v>549</v>
      </c>
    </row>
    <row r="268" s="2" customFormat="1" ht="24.15" customHeight="1">
      <c r="A268" s="37"/>
      <c r="B268" s="38"/>
      <c r="C268" s="248" t="s">
        <v>389</v>
      </c>
      <c r="D268" s="248" t="s">
        <v>193</v>
      </c>
      <c r="E268" s="249" t="s">
        <v>783</v>
      </c>
      <c r="F268" s="250" t="s">
        <v>784</v>
      </c>
      <c r="G268" s="251" t="s">
        <v>309</v>
      </c>
      <c r="H268" s="272"/>
      <c r="I268" s="253"/>
      <c r="J268" s="254">
        <f>ROUND(I268*H268,2)</f>
        <v>0</v>
      </c>
      <c r="K268" s="255"/>
      <c r="L268" s="40"/>
      <c r="M268" s="256" t="s">
        <v>1</v>
      </c>
      <c r="N268" s="257" t="s">
        <v>40</v>
      </c>
      <c r="O268" s="90"/>
      <c r="P268" s="258">
        <f>O268*H268</f>
        <v>0</v>
      </c>
      <c r="Q268" s="258">
        <v>0</v>
      </c>
      <c r="R268" s="258">
        <f>Q268*H268</f>
        <v>0</v>
      </c>
      <c r="S268" s="258">
        <v>0</v>
      </c>
      <c r="T268" s="25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0" t="s">
        <v>233</v>
      </c>
      <c r="AT268" s="260" t="s">
        <v>193</v>
      </c>
      <c r="AU268" s="260" t="s">
        <v>84</v>
      </c>
      <c r="AY268" s="14" t="s">
        <v>190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4" t="s">
        <v>82</v>
      </c>
      <c r="BK268" s="150">
        <f>ROUND(I268*H268,2)</f>
        <v>0</v>
      </c>
      <c r="BL268" s="14" t="s">
        <v>233</v>
      </c>
      <c r="BM268" s="260" t="s">
        <v>552</v>
      </c>
    </row>
    <row r="269" s="12" customFormat="1" ht="22.8" customHeight="1">
      <c r="A269" s="12"/>
      <c r="B269" s="232"/>
      <c r="C269" s="233"/>
      <c r="D269" s="234" t="s">
        <v>74</v>
      </c>
      <c r="E269" s="246" t="s">
        <v>786</v>
      </c>
      <c r="F269" s="246" t="s">
        <v>787</v>
      </c>
      <c r="G269" s="233"/>
      <c r="H269" s="233"/>
      <c r="I269" s="236"/>
      <c r="J269" s="247">
        <f>BK269</f>
        <v>0</v>
      </c>
      <c r="K269" s="233"/>
      <c r="L269" s="238"/>
      <c r="M269" s="239"/>
      <c r="N269" s="240"/>
      <c r="O269" s="240"/>
      <c r="P269" s="241">
        <f>SUM(P270:P277)</f>
        <v>0</v>
      </c>
      <c r="Q269" s="240"/>
      <c r="R269" s="241">
        <f>SUM(R270:R277)</f>
        <v>0</v>
      </c>
      <c r="S269" s="240"/>
      <c r="T269" s="242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43" t="s">
        <v>84</v>
      </c>
      <c r="AT269" s="244" t="s">
        <v>74</v>
      </c>
      <c r="AU269" s="244" t="s">
        <v>82</v>
      </c>
      <c r="AY269" s="243" t="s">
        <v>190</v>
      </c>
      <c r="BK269" s="245">
        <f>SUM(BK270:BK277)</f>
        <v>0</v>
      </c>
    </row>
    <row r="270" s="2" customFormat="1" ht="16.5" customHeight="1">
      <c r="A270" s="37"/>
      <c r="B270" s="38"/>
      <c r="C270" s="248" t="s">
        <v>553</v>
      </c>
      <c r="D270" s="248" t="s">
        <v>193</v>
      </c>
      <c r="E270" s="249" t="s">
        <v>788</v>
      </c>
      <c r="F270" s="250" t="s">
        <v>789</v>
      </c>
      <c r="G270" s="251" t="s">
        <v>267</v>
      </c>
      <c r="H270" s="252">
        <v>8</v>
      </c>
      <c r="I270" s="253"/>
      <c r="J270" s="254">
        <f>ROUND(I270*H270,2)</f>
        <v>0</v>
      </c>
      <c r="K270" s="255"/>
      <c r="L270" s="40"/>
      <c r="M270" s="256" t="s">
        <v>1</v>
      </c>
      <c r="N270" s="257" t="s">
        <v>40</v>
      </c>
      <c r="O270" s="90"/>
      <c r="P270" s="258">
        <f>O270*H270</f>
        <v>0</v>
      </c>
      <c r="Q270" s="258">
        <v>0</v>
      </c>
      <c r="R270" s="258">
        <f>Q270*H270</f>
        <v>0</v>
      </c>
      <c r="S270" s="258">
        <v>0</v>
      </c>
      <c r="T270" s="25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60" t="s">
        <v>233</v>
      </c>
      <c r="AT270" s="260" t="s">
        <v>193</v>
      </c>
      <c r="AU270" s="260" t="s">
        <v>84</v>
      </c>
      <c r="AY270" s="14" t="s">
        <v>190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4" t="s">
        <v>82</v>
      </c>
      <c r="BK270" s="150">
        <f>ROUND(I270*H270,2)</f>
        <v>0</v>
      </c>
      <c r="BL270" s="14" t="s">
        <v>233</v>
      </c>
      <c r="BM270" s="260" t="s">
        <v>556</v>
      </c>
    </row>
    <row r="271" s="2" customFormat="1" ht="24.15" customHeight="1">
      <c r="A271" s="37"/>
      <c r="B271" s="38"/>
      <c r="C271" s="248" t="s">
        <v>392</v>
      </c>
      <c r="D271" s="248" t="s">
        <v>193</v>
      </c>
      <c r="E271" s="249" t="s">
        <v>799</v>
      </c>
      <c r="F271" s="250" t="s">
        <v>800</v>
      </c>
      <c r="G271" s="251" t="s">
        <v>267</v>
      </c>
      <c r="H271" s="252">
        <v>1</v>
      </c>
      <c r="I271" s="253"/>
      <c r="J271" s="254">
        <f>ROUND(I271*H271,2)</f>
        <v>0</v>
      </c>
      <c r="K271" s="255"/>
      <c r="L271" s="40"/>
      <c r="M271" s="256" t="s">
        <v>1</v>
      </c>
      <c r="N271" s="257" t="s">
        <v>40</v>
      </c>
      <c r="O271" s="90"/>
      <c r="P271" s="258">
        <f>O271*H271</f>
        <v>0</v>
      </c>
      <c r="Q271" s="258">
        <v>0</v>
      </c>
      <c r="R271" s="258">
        <f>Q271*H271</f>
        <v>0</v>
      </c>
      <c r="S271" s="258">
        <v>0</v>
      </c>
      <c r="T271" s="25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0" t="s">
        <v>233</v>
      </c>
      <c r="AT271" s="260" t="s">
        <v>193</v>
      </c>
      <c r="AU271" s="260" t="s">
        <v>84</v>
      </c>
      <c r="AY271" s="14" t="s">
        <v>190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4" t="s">
        <v>82</v>
      </c>
      <c r="BK271" s="150">
        <f>ROUND(I271*H271,2)</f>
        <v>0</v>
      </c>
      <c r="BL271" s="14" t="s">
        <v>233</v>
      </c>
      <c r="BM271" s="260" t="s">
        <v>559</v>
      </c>
    </row>
    <row r="272" s="2" customFormat="1" ht="24.15" customHeight="1">
      <c r="A272" s="37"/>
      <c r="B272" s="38"/>
      <c r="C272" s="248" t="s">
        <v>560</v>
      </c>
      <c r="D272" s="248" t="s">
        <v>193</v>
      </c>
      <c r="E272" s="249" t="s">
        <v>802</v>
      </c>
      <c r="F272" s="250" t="s">
        <v>803</v>
      </c>
      <c r="G272" s="251" t="s">
        <v>267</v>
      </c>
      <c r="H272" s="252">
        <v>1</v>
      </c>
      <c r="I272" s="253"/>
      <c r="J272" s="254">
        <f>ROUND(I272*H272,2)</f>
        <v>0</v>
      </c>
      <c r="K272" s="255"/>
      <c r="L272" s="40"/>
      <c r="M272" s="256" t="s">
        <v>1</v>
      </c>
      <c r="N272" s="257" t="s">
        <v>40</v>
      </c>
      <c r="O272" s="90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0" t="s">
        <v>233</v>
      </c>
      <c r="AT272" s="260" t="s">
        <v>193</v>
      </c>
      <c r="AU272" s="260" t="s">
        <v>84</v>
      </c>
      <c r="AY272" s="14" t="s">
        <v>190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4" t="s">
        <v>82</v>
      </c>
      <c r="BK272" s="150">
        <f>ROUND(I272*H272,2)</f>
        <v>0</v>
      </c>
      <c r="BL272" s="14" t="s">
        <v>233</v>
      </c>
      <c r="BM272" s="260" t="s">
        <v>563</v>
      </c>
    </row>
    <row r="273" s="2" customFormat="1" ht="24.15" customHeight="1">
      <c r="A273" s="37"/>
      <c r="B273" s="38"/>
      <c r="C273" s="248" t="s">
        <v>396</v>
      </c>
      <c r="D273" s="248" t="s">
        <v>193</v>
      </c>
      <c r="E273" s="249" t="s">
        <v>1633</v>
      </c>
      <c r="F273" s="250" t="s">
        <v>1634</v>
      </c>
      <c r="G273" s="251" t="s">
        <v>267</v>
      </c>
      <c r="H273" s="252">
        <v>6</v>
      </c>
      <c r="I273" s="253"/>
      <c r="J273" s="254">
        <f>ROUND(I273*H273,2)</f>
        <v>0</v>
      </c>
      <c r="K273" s="255"/>
      <c r="L273" s="40"/>
      <c r="M273" s="256" t="s">
        <v>1</v>
      </c>
      <c r="N273" s="257" t="s">
        <v>40</v>
      </c>
      <c r="O273" s="90"/>
      <c r="P273" s="258">
        <f>O273*H273</f>
        <v>0</v>
      </c>
      <c r="Q273" s="258">
        <v>0</v>
      </c>
      <c r="R273" s="258">
        <f>Q273*H273</f>
        <v>0</v>
      </c>
      <c r="S273" s="258">
        <v>0</v>
      </c>
      <c r="T273" s="25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60" t="s">
        <v>233</v>
      </c>
      <c r="AT273" s="260" t="s">
        <v>193</v>
      </c>
      <c r="AU273" s="260" t="s">
        <v>84</v>
      </c>
      <c r="AY273" s="14" t="s">
        <v>190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4" t="s">
        <v>82</v>
      </c>
      <c r="BK273" s="150">
        <f>ROUND(I273*H273,2)</f>
        <v>0</v>
      </c>
      <c r="BL273" s="14" t="s">
        <v>233</v>
      </c>
      <c r="BM273" s="260" t="s">
        <v>568</v>
      </c>
    </row>
    <row r="274" s="2" customFormat="1" ht="21.75" customHeight="1">
      <c r="A274" s="37"/>
      <c r="B274" s="38"/>
      <c r="C274" s="248" t="s">
        <v>569</v>
      </c>
      <c r="D274" s="248" t="s">
        <v>193</v>
      </c>
      <c r="E274" s="249" t="s">
        <v>827</v>
      </c>
      <c r="F274" s="250" t="s">
        <v>828</v>
      </c>
      <c r="G274" s="251" t="s">
        <v>267</v>
      </c>
      <c r="H274" s="252">
        <v>8</v>
      </c>
      <c r="I274" s="253"/>
      <c r="J274" s="254">
        <f>ROUND(I274*H274,2)</f>
        <v>0</v>
      </c>
      <c r="K274" s="255"/>
      <c r="L274" s="40"/>
      <c r="M274" s="256" t="s">
        <v>1</v>
      </c>
      <c r="N274" s="257" t="s">
        <v>40</v>
      </c>
      <c r="O274" s="90"/>
      <c r="P274" s="258">
        <f>O274*H274</f>
        <v>0</v>
      </c>
      <c r="Q274" s="258">
        <v>0</v>
      </c>
      <c r="R274" s="258">
        <f>Q274*H274</f>
        <v>0</v>
      </c>
      <c r="S274" s="258">
        <v>0</v>
      </c>
      <c r="T274" s="25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0" t="s">
        <v>233</v>
      </c>
      <c r="AT274" s="260" t="s">
        <v>193</v>
      </c>
      <c r="AU274" s="260" t="s">
        <v>84</v>
      </c>
      <c r="AY274" s="14" t="s">
        <v>190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4" t="s">
        <v>82</v>
      </c>
      <c r="BK274" s="150">
        <f>ROUND(I274*H274,2)</f>
        <v>0</v>
      </c>
      <c r="BL274" s="14" t="s">
        <v>233</v>
      </c>
      <c r="BM274" s="260" t="s">
        <v>572</v>
      </c>
    </row>
    <row r="275" s="2" customFormat="1" ht="37.8" customHeight="1">
      <c r="A275" s="37"/>
      <c r="B275" s="38"/>
      <c r="C275" s="248" t="s">
        <v>399</v>
      </c>
      <c r="D275" s="248" t="s">
        <v>193</v>
      </c>
      <c r="E275" s="249" t="s">
        <v>2077</v>
      </c>
      <c r="F275" s="250" t="s">
        <v>2078</v>
      </c>
      <c r="G275" s="251" t="s">
        <v>267</v>
      </c>
      <c r="H275" s="252">
        <v>6</v>
      </c>
      <c r="I275" s="253"/>
      <c r="J275" s="254">
        <f>ROUND(I275*H275,2)</f>
        <v>0</v>
      </c>
      <c r="K275" s="255"/>
      <c r="L275" s="40"/>
      <c r="M275" s="256" t="s">
        <v>1</v>
      </c>
      <c r="N275" s="257" t="s">
        <v>40</v>
      </c>
      <c r="O275" s="90"/>
      <c r="P275" s="258">
        <f>O275*H275</f>
        <v>0</v>
      </c>
      <c r="Q275" s="258">
        <v>0</v>
      </c>
      <c r="R275" s="258">
        <f>Q275*H275</f>
        <v>0</v>
      </c>
      <c r="S275" s="258">
        <v>0</v>
      </c>
      <c r="T275" s="25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0" t="s">
        <v>233</v>
      </c>
      <c r="AT275" s="260" t="s">
        <v>193</v>
      </c>
      <c r="AU275" s="260" t="s">
        <v>84</v>
      </c>
      <c r="AY275" s="14" t="s">
        <v>190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4" t="s">
        <v>82</v>
      </c>
      <c r="BK275" s="150">
        <f>ROUND(I275*H275,2)</f>
        <v>0</v>
      </c>
      <c r="BL275" s="14" t="s">
        <v>233</v>
      </c>
      <c r="BM275" s="260" t="s">
        <v>575</v>
      </c>
    </row>
    <row r="276" s="2" customFormat="1" ht="24.15" customHeight="1">
      <c r="A276" s="37"/>
      <c r="B276" s="38"/>
      <c r="C276" s="248" t="s">
        <v>576</v>
      </c>
      <c r="D276" s="248" t="s">
        <v>193</v>
      </c>
      <c r="E276" s="249" t="s">
        <v>837</v>
      </c>
      <c r="F276" s="250" t="s">
        <v>838</v>
      </c>
      <c r="G276" s="251" t="s">
        <v>309</v>
      </c>
      <c r="H276" s="272"/>
      <c r="I276" s="253"/>
      <c r="J276" s="254">
        <f>ROUND(I276*H276,2)</f>
        <v>0</v>
      </c>
      <c r="K276" s="255"/>
      <c r="L276" s="40"/>
      <c r="M276" s="256" t="s">
        <v>1</v>
      </c>
      <c r="N276" s="257" t="s">
        <v>40</v>
      </c>
      <c r="O276" s="90"/>
      <c r="P276" s="258">
        <f>O276*H276</f>
        <v>0</v>
      </c>
      <c r="Q276" s="258">
        <v>0</v>
      </c>
      <c r="R276" s="258">
        <f>Q276*H276</f>
        <v>0</v>
      </c>
      <c r="S276" s="258">
        <v>0</v>
      </c>
      <c r="T276" s="25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60" t="s">
        <v>233</v>
      </c>
      <c r="AT276" s="260" t="s">
        <v>193</v>
      </c>
      <c r="AU276" s="260" t="s">
        <v>84</v>
      </c>
      <c r="AY276" s="14" t="s">
        <v>190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4" t="s">
        <v>82</v>
      </c>
      <c r="BK276" s="150">
        <f>ROUND(I276*H276,2)</f>
        <v>0</v>
      </c>
      <c r="BL276" s="14" t="s">
        <v>233</v>
      </c>
      <c r="BM276" s="260" t="s">
        <v>579</v>
      </c>
    </row>
    <row r="277" s="2" customFormat="1" ht="24.15" customHeight="1">
      <c r="A277" s="37"/>
      <c r="B277" s="38"/>
      <c r="C277" s="248" t="s">
        <v>403</v>
      </c>
      <c r="D277" s="248" t="s">
        <v>193</v>
      </c>
      <c r="E277" s="249" t="s">
        <v>841</v>
      </c>
      <c r="F277" s="250" t="s">
        <v>842</v>
      </c>
      <c r="G277" s="251" t="s">
        <v>309</v>
      </c>
      <c r="H277" s="272"/>
      <c r="I277" s="253"/>
      <c r="J277" s="254">
        <f>ROUND(I277*H277,2)</f>
        <v>0</v>
      </c>
      <c r="K277" s="255"/>
      <c r="L277" s="40"/>
      <c r="M277" s="256" t="s">
        <v>1</v>
      </c>
      <c r="N277" s="257" t="s">
        <v>40</v>
      </c>
      <c r="O277" s="90"/>
      <c r="P277" s="258">
        <f>O277*H277</f>
        <v>0</v>
      </c>
      <c r="Q277" s="258">
        <v>0</v>
      </c>
      <c r="R277" s="258">
        <f>Q277*H277</f>
        <v>0</v>
      </c>
      <c r="S277" s="258">
        <v>0</v>
      </c>
      <c r="T277" s="25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0" t="s">
        <v>233</v>
      </c>
      <c r="AT277" s="260" t="s">
        <v>193</v>
      </c>
      <c r="AU277" s="260" t="s">
        <v>84</v>
      </c>
      <c r="AY277" s="14" t="s">
        <v>190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4" t="s">
        <v>82</v>
      </c>
      <c r="BK277" s="150">
        <f>ROUND(I277*H277,2)</f>
        <v>0</v>
      </c>
      <c r="BL277" s="14" t="s">
        <v>233</v>
      </c>
      <c r="BM277" s="260" t="s">
        <v>582</v>
      </c>
    </row>
    <row r="278" s="12" customFormat="1" ht="22.8" customHeight="1">
      <c r="A278" s="12"/>
      <c r="B278" s="232"/>
      <c r="C278" s="233"/>
      <c r="D278" s="234" t="s">
        <v>74</v>
      </c>
      <c r="E278" s="246" t="s">
        <v>844</v>
      </c>
      <c r="F278" s="246" t="s">
        <v>845</v>
      </c>
      <c r="G278" s="233"/>
      <c r="H278" s="233"/>
      <c r="I278" s="236"/>
      <c r="J278" s="247">
        <f>BK278</f>
        <v>0</v>
      </c>
      <c r="K278" s="233"/>
      <c r="L278" s="238"/>
      <c r="M278" s="239"/>
      <c r="N278" s="240"/>
      <c r="O278" s="240"/>
      <c r="P278" s="241">
        <f>SUM(P279:P290)</f>
        <v>0</v>
      </c>
      <c r="Q278" s="240"/>
      <c r="R278" s="241">
        <f>SUM(R279:R290)</f>
        <v>0</v>
      </c>
      <c r="S278" s="240"/>
      <c r="T278" s="242">
        <f>SUM(T279:T290)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43" t="s">
        <v>84</v>
      </c>
      <c r="AT278" s="244" t="s">
        <v>74</v>
      </c>
      <c r="AU278" s="244" t="s">
        <v>82</v>
      </c>
      <c r="AY278" s="243" t="s">
        <v>190</v>
      </c>
      <c r="BK278" s="245">
        <f>SUM(BK279:BK290)</f>
        <v>0</v>
      </c>
    </row>
    <row r="279" s="2" customFormat="1" ht="24.15" customHeight="1">
      <c r="A279" s="37"/>
      <c r="B279" s="38"/>
      <c r="C279" s="248" t="s">
        <v>583</v>
      </c>
      <c r="D279" s="248" t="s">
        <v>193</v>
      </c>
      <c r="E279" s="249" t="s">
        <v>857</v>
      </c>
      <c r="F279" s="250" t="s">
        <v>858</v>
      </c>
      <c r="G279" s="251" t="s">
        <v>196</v>
      </c>
      <c r="H279" s="252">
        <v>6</v>
      </c>
      <c r="I279" s="253"/>
      <c r="J279" s="254">
        <f>ROUND(I279*H279,2)</f>
        <v>0</v>
      </c>
      <c r="K279" s="255"/>
      <c r="L279" s="40"/>
      <c r="M279" s="256" t="s">
        <v>1</v>
      </c>
      <c r="N279" s="257" t="s">
        <v>40</v>
      </c>
      <c r="O279" s="90"/>
      <c r="P279" s="258">
        <f>O279*H279</f>
        <v>0</v>
      </c>
      <c r="Q279" s="258">
        <v>0</v>
      </c>
      <c r="R279" s="258">
        <f>Q279*H279</f>
        <v>0</v>
      </c>
      <c r="S279" s="258">
        <v>0</v>
      </c>
      <c r="T279" s="25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0" t="s">
        <v>233</v>
      </c>
      <c r="AT279" s="260" t="s">
        <v>193</v>
      </c>
      <c r="AU279" s="260" t="s">
        <v>84</v>
      </c>
      <c r="AY279" s="14" t="s">
        <v>190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4" t="s">
        <v>82</v>
      </c>
      <c r="BK279" s="150">
        <f>ROUND(I279*H279,2)</f>
        <v>0</v>
      </c>
      <c r="BL279" s="14" t="s">
        <v>233</v>
      </c>
      <c r="BM279" s="260" t="s">
        <v>586</v>
      </c>
    </row>
    <row r="280" s="2" customFormat="1" ht="21.75" customHeight="1">
      <c r="A280" s="37"/>
      <c r="B280" s="38"/>
      <c r="C280" s="248" t="s">
        <v>406</v>
      </c>
      <c r="D280" s="248" t="s">
        <v>193</v>
      </c>
      <c r="E280" s="249" t="s">
        <v>1643</v>
      </c>
      <c r="F280" s="250" t="s">
        <v>1644</v>
      </c>
      <c r="G280" s="251" t="s">
        <v>196</v>
      </c>
      <c r="H280" s="252">
        <v>2</v>
      </c>
      <c r="I280" s="253"/>
      <c r="J280" s="254">
        <f>ROUND(I280*H280,2)</f>
        <v>0</v>
      </c>
      <c r="K280" s="255"/>
      <c r="L280" s="40"/>
      <c r="M280" s="256" t="s">
        <v>1</v>
      </c>
      <c r="N280" s="257" t="s">
        <v>40</v>
      </c>
      <c r="O280" s="90"/>
      <c r="P280" s="258">
        <f>O280*H280</f>
        <v>0</v>
      </c>
      <c r="Q280" s="258">
        <v>0</v>
      </c>
      <c r="R280" s="258">
        <f>Q280*H280</f>
        <v>0</v>
      </c>
      <c r="S280" s="258">
        <v>0</v>
      </c>
      <c r="T280" s="25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0" t="s">
        <v>233</v>
      </c>
      <c r="AT280" s="260" t="s">
        <v>193</v>
      </c>
      <c r="AU280" s="260" t="s">
        <v>84</v>
      </c>
      <c r="AY280" s="14" t="s">
        <v>190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4" t="s">
        <v>82</v>
      </c>
      <c r="BK280" s="150">
        <f>ROUND(I280*H280,2)</f>
        <v>0</v>
      </c>
      <c r="BL280" s="14" t="s">
        <v>233</v>
      </c>
      <c r="BM280" s="260" t="s">
        <v>589</v>
      </c>
    </row>
    <row r="281" s="2" customFormat="1" ht="24.15" customHeight="1">
      <c r="A281" s="37"/>
      <c r="B281" s="38"/>
      <c r="C281" s="248" t="s">
        <v>590</v>
      </c>
      <c r="D281" s="248" t="s">
        <v>193</v>
      </c>
      <c r="E281" s="249" t="s">
        <v>916</v>
      </c>
      <c r="F281" s="250" t="s">
        <v>917</v>
      </c>
      <c r="G281" s="251" t="s">
        <v>196</v>
      </c>
      <c r="H281" s="252">
        <v>2</v>
      </c>
      <c r="I281" s="253"/>
      <c r="J281" s="254">
        <f>ROUND(I281*H281,2)</f>
        <v>0</v>
      </c>
      <c r="K281" s="255"/>
      <c r="L281" s="40"/>
      <c r="M281" s="256" t="s">
        <v>1</v>
      </c>
      <c r="N281" s="257" t="s">
        <v>40</v>
      </c>
      <c r="O281" s="90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0" t="s">
        <v>233</v>
      </c>
      <c r="AT281" s="260" t="s">
        <v>193</v>
      </c>
      <c r="AU281" s="260" t="s">
        <v>84</v>
      </c>
      <c r="AY281" s="14" t="s">
        <v>190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4" t="s">
        <v>82</v>
      </c>
      <c r="BK281" s="150">
        <f>ROUND(I281*H281,2)</f>
        <v>0</v>
      </c>
      <c r="BL281" s="14" t="s">
        <v>233</v>
      </c>
      <c r="BM281" s="260" t="s">
        <v>593</v>
      </c>
    </row>
    <row r="282" s="2" customFormat="1" ht="21.75" customHeight="1">
      <c r="A282" s="37"/>
      <c r="B282" s="38"/>
      <c r="C282" s="248" t="s">
        <v>410</v>
      </c>
      <c r="D282" s="248" t="s">
        <v>193</v>
      </c>
      <c r="E282" s="249" t="s">
        <v>1645</v>
      </c>
      <c r="F282" s="250" t="s">
        <v>1646</v>
      </c>
      <c r="G282" s="251" t="s">
        <v>196</v>
      </c>
      <c r="H282" s="252">
        <v>1</v>
      </c>
      <c r="I282" s="253"/>
      <c r="J282" s="254">
        <f>ROUND(I282*H282,2)</f>
        <v>0</v>
      </c>
      <c r="K282" s="255"/>
      <c r="L282" s="40"/>
      <c r="M282" s="256" t="s">
        <v>1</v>
      </c>
      <c r="N282" s="257" t="s">
        <v>40</v>
      </c>
      <c r="O282" s="90"/>
      <c r="P282" s="258">
        <f>O282*H282</f>
        <v>0</v>
      </c>
      <c r="Q282" s="258">
        <v>0</v>
      </c>
      <c r="R282" s="258">
        <f>Q282*H282</f>
        <v>0</v>
      </c>
      <c r="S282" s="258">
        <v>0</v>
      </c>
      <c r="T282" s="25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0" t="s">
        <v>233</v>
      </c>
      <c r="AT282" s="260" t="s">
        <v>193</v>
      </c>
      <c r="AU282" s="260" t="s">
        <v>84</v>
      </c>
      <c r="AY282" s="14" t="s">
        <v>190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4" t="s">
        <v>82</v>
      </c>
      <c r="BK282" s="150">
        <f>ROUND(I282*H282,2)</f>
        <v>0</v>
      </c>
      <c r="BL282" s="14" t="s">
        <v>233</v>
      </c>
      <c r="BM282" s="260" t="s">
        <v>596</v>
      </c>
    </row>
    <row r="283" s="2" customFormat="1" ht="21.75" customHeight="1">
      <c r="A283" s="37"/>
      <c r="B283" s="38"/>
      <c r="C283" s="248" t="s">
        <v>597</v>
      </c>
      <c r="D283" s="248" t="s">
        <v>193</v>
      </c>
      <c r="E283" s="249" t="s">
        <v>1651</v>
      </c>
      <c r="F283" s="250" t="s">
        <v>1652</v>
      </c>
      <c r="G283" s="251" t="s">
        <v>196</v>
      </c>
      <c r="H283" s="252">
        <v>1</v>
      </c>
      <c r="I283" s="253"/>
      <c r="J283" s="254">
        <f>ROUND(I283*H283,2)</f>
        <v>0</v>
      </c>
      <c r="K283" s="255"/>
      <c r="L283" s="40"/>
      <c r="M283" s="256" t="s">
        <v>1</v>
      </c>
      <c r="N283" s="257" t="s">
        <v>40</v>
      </c>
      <c r="O283" s="90"/>
      <c r="P283" s="258">
        <f>O283*H283</f>
        <v>0</v>
      </c>
      <c r="Q283" s="258">
        <v>0</v>
      </c>
      <c r="R283" s="258">
        <f>Q283*H283</f>
        <v>0</v>
      </c>
      <c r="S283" s="258">
        <v>0</v>
      </c>
      <c r="T283" s="25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0" t="s">
        <v>233</v>
      </c>
      <c r="AT283" s="260" t="s">
        <v>193</v>
      </c>
      <c r="AU283" s="260" t="s">
        <v>84</v>
      </c>
      <c r="AY283" s="14" t="s">
        <v>190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4" t="s">
        <v>82</v>
      </c>
      <c r="BK283" s="150">
        <f>ROUND(I283*H283,2)</f>
        <v>0</v>
      </c>
      <c r="BL283" s="14" t="s">
        <v>233</v>
      </c>
      <c r="BM283" s="260" t="s">
        <v>601</v>
      </c>
    </row>
    <row r="284" s="2" customFormat="1" ht="33" customHeight="1">
      <c r="A284" s="37"/>
      <c r="B284" s="38"/>
      <c r="C284" s="248" t="s">
        <v>413</v>
      </c>
      <c r="D284" s="248" t="s">
        <v>193</v>
      </c>
      <c r="E284" s="249" t="s">
        <v>948</v>
      </c>
      <c r="F284" s="250" t="s">
        <v>949</v>
      </c>
      <c r="G284" s="251" t="s">
        <v>196</v>
      </c>
      <c r="H284" s="252">
        <v>1</v>
      </c>
      <c r="I284" s="253"/>
      <c r="J284" s="254">
        <f>ROUND(I284*H284,2)</f>
        <v>0</v>
      </c>
      <c r="K284" s="255"/>
      <c r="L284" s="40"/>
      <c r="M284" s="256" t="s">
        <v>1</v>
      </c>
      <c r="N284" s="257" t="s">
        <v>40</v>
      </c>
      <c r="O284" s="90"/>
      <c r="P284" s="258">
        <f>O284*H284</f>
        <v>0</v>
      </c>
      <c r="Q284" s="258">
        <v>0</v>
      </c>
      <c r="R284" s="258">
        <f>Q284*H284</f>
        <v>0</v>
      </c>
      <c r="S284" s="258">
        <v>0</v>
      </c>
      <c r="T284" s="25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0" t="s">
        <v>233</v>
      </c>
      <c r="AT284" s="260" t="s">
        <v>193</v>
      </c>
      <c r="AU284" s="260" t="s">
        <v>84</v>
      </c>
      <c r="AY284" s="14" t="s">
        <v>190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4" t="s">
        <v>82</v>
      </c>
      <c r="BK284" s="150">
        <f>ROUND(I284*H284,2)</f>
        <v>0</v>
      </c>
      <c r="BL284" s="14" t="s">
        <v>233</v>
      </c>
      <c r="BM284" s="260" t="s">
        <v>604</v>
      </c>
    </row>
    <row r="285" s="2" customFormat="1" ht="16.5" customHeight="1">
      <c r="A285" s="37"/>
      <c r="B285" s="38"/>
      <c r="C285" s="248" t="s">
        <v>605</v>
      </c>
      <c r="D285" s="248" t="s">
        <v>193</v>
      </c>
      <c r="E285" s="249" t="s">
        <v>425</v>
      </c>
      <c r="F285" s="250" t="s">
        <v>426</v>
      </c>
      <c r="G285" s="251" t="s">
        <v>196</v>
      </c>
      <c r="H285" s="252">
        <v>1</v>
      </c>
      <c r="I285" s="253"/>
      <c r="J285" s="254">
        <f>ROUND(I285*H285,2)</f>
        <v>0</v>
      </c>
      <c r="K285" s="255"/>
      <c r="L285" s="40"/>
      <c r="M285" s="256" t="s">
        <v>1</v>
      </c>
      <c r="N285" s="257" t="s">
        <v>40</v>
      </c>
      <c r="O285" s="90"/>
      <c r="P285" s="258">
        <f>O285*H285</f>
        <v>0</v>
      </c>
      <c r="Q285" s="258">
        <v>0</v>
      </c>
      <c r="R285" s="258">
        <f>Q285*H285</f>
        <v>0</v>
      </c>
      <c r="S285" s="258">
        <v>0</v>
      </c>
      <c r="T285" s="25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0" t="s">
        <v>233</v>
      </c>
      <c r="AT285" s="260" t="s">
        <v>193</v>
      </c>
      <c r="AU285" s="260" t="s">
        <v>84</v>
      </c>
      <c r="AY285" s="14" t="s">
        <v>190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4" t="s">
        <v>82</v>
      </c>
      <c r="BK285" s="150">
        <f>ROUND(I285*H285,2)</f>
        <v>0</v>
      </c>
      <c r="BL285" s="14" t="s">
        <v>233</v>
      </c>
      <c r="BM285" s="260" t="s">
        <v>608</v>
      </c>
    </row>
    <row r="286" s="2" customFormat="1" ht="24.15" customHeight="1">
      <c r="A286" s="37"/>
      <c r="B286" s="38"/>
      <c r="C286" s="248" t="s">
        <v>417</v>
      </c>
      <c r="D286" s="248" t="s">
        <v>193</v>
      </c>
      <c r="E286" s="249" t="s">
        <v>953</v>
      </c>
      <c r="F286" s="250" t="s">
        <v>1537</v>
      </c>
      <c r="G286" s="251" t="s">
        <v>196</v>
      </c>
      <c r="H286" s="252">
        <v>1</v>
      </c>
      <c r="I286" s="253"/>
      <c r="J286" s="254">
        <f>ROUND(I286*H286,2)</f>
        <v>0</v>
      </c>
      <c r="K286" s="255"/>
      <c r="L286" s="40"/>
      <c r="M286" s="256" t="s">
        <v>1</v>
      </c>
      <c r="N286" s="257" t="s">
        <v>40</v>
      </c>
      <c r="O286" s="90"/>
      <c r="P286" s="258">
        <f>O286*H286</f>
        <v>0</v>
      </c>
      <c r="Q286" s="258">
        <v>0</v>
      </c>
      <c r="R286" s="258">
        <f>Q286*H286</f>
        <v>0</v>
      </c>
      <c r="S286" s="258">
        <v>0</v>
      </c>
      <c r="T286" s="25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0" t="s">
        <v>233</v>
      </c>
      <c r="AT286" s="260" t="s">
        <v>193</v>
      </c>
      <c r="AU286" s="260" t="s">
        <v>84</v>
      </c>
      <c r="AY286" s="14" t="s">
        <v>190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4" t="s">
        <v>82</v>
      </c>
      <c r="BK286" s="150">
        <f>ROUND(I286*H286,2)</f>
        <v>0</v>
      </c>
      <c r="BL286" s="14" t="s">
        <v>233</v>
      </c>
      <c r="BM286" s="260" t="s">
        <v>611</v>
      </c>
    </row>
    <row r="287" s="2" customFormat="1" ht="24.15" customHeight="1">
      <c r="A287" s="37"/>
      <c r="B287" s="38"/>
      <c r="C287" s="248" t="s">
        <v>612</v>
      </c>
      <c r="D287" s="248" t="s">
        <v>193</v>
      </c>
      <c r="E287" s="249" t="s">
        <v>422</v>
      </c>
      <c r="F287" s="250" t="s">
        <v>423</v>
      </c>
      <c r="G287" s="251" t="s">
        <v>196</v>
      </c>
      <c r="H287" s="252">
        <v>1</v>
      </c>
      <c r="I287" s="253"/>
      <c r="J287" s="254">
        <f>ROUND(I287*H287,2)</f>
        <v>0</v>
      </c>
      <c r="K287" s="255"/>
      <c r="L287" s="40"/>
      <c r="M287" s="256" t="s">
        <v>1</v>
      </c>
      <c r="N287" s="257" t="s">
        <v>40</v>
      </c>
      <c r="O287" s="90"/>
      <c r="P287" s="258">
        <f>O287*H287</f>
        <v>0</v>
      </c>
      <c r="Q287" s="258">
        <v>0</v>
      </c>
      <c r="R287" s="258">
        <f>Q287*H287</f>
        <v>0</v>
      </c>
      <c r="S287" s="258">
        <v>0</v>
      </c>
      <c r="T287" s="25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60" t="s">
        <v>233</v>
      </c>
      <c r="AT287" s="260" t="s">
        <v>193</v>
      </c>
      <c r="AU287" s="260" t="s">
        <v>84</v>
      </c>
      <c r="AY287" s="14" t="s">
        <v>190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4" t="s">
        <v>82</v>
      </c>
      <c r="BK287" s="150">
        <f>ROUND(I287*H287,2)</f>
        <v>0</v>
      </c>
      <c r="BL287" s="14" t="s">
        <v>233</v>
      </c>
      <c r="BM287" s="260" t="s">
        <v>615</v>
      </c>
    </row>
    <row r="288" s="2" customFormat="1" ht="24.15" customHeight="1">
      <c r="A288" s="37"/>
      <c r="B288" s="38"/>
      <c r="C288" s="248" t="s">
        <v>420</v>
      </c>
      <c r="D288" s="248" t="s">
        <v>193</v>
      </c>
      <c r="E288" s="249" t="s">
        <v>958</v>
      </c>
      <c r="F288" s="250" t="s">
        <v>959</v>
      </c>
      <c r="G288" s="251" t="s">
        <v>196</v>
      </c>
      <c r="H288" s="252">
        <v>1</v>
      </c>
      <c r="I288" s="253"/>
      <c r="J288" s="254">
        <f>ROUND(I288*H288,2)</f>
        <v>0</v>
      </c>
      <c r="K288" s="255"/>
      <c r="L288" s="40"/>
      <c r="M288" s="256" t="s">
        <v>1</v>
      </c>
      <c r="N288" s="257" t="s">
        <v>40</v>
      </c>
      <c r="O288" s="90"/>
      <c r="P288" s="258">
        <f>O288*H288</f>
        <v>0</v>
      </c>
      <c r="Q288" s="258">
        <v>0</v>
      </c>
      <c r="R288" s="258">
        <f>Q288*H288</f>
        <v>0</v>
      </c>
      <c r="S288" s="258">
        <v>0</v>
      </c>
      <c r="T288" s="25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60" t="s">
        <v>233</v>
      </c>
      <c r="AT288" s="260" t="s">
        <v>193</v>
      </c>
      <c r="AU288" s="260" t="s">
        <v>84</v>
      </c>
      <c r="AY288" s="14" t="s">
        <v>190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4" t="s">
        <v>82</v>
      </c>
      <c r="BK288" s="150">
        <f>ROUND(I288*H288,2)</f>
        <v>0</v>
      </c>
      <c r="BL288" s="14" t="s">
        <v>233</v>
      </c>
      <c r="BM288" s="260" t="s">
        <v>618</v>
      </c>
    </row>
    <row r="289" s="2" customFormat="1" ht="24.15" customHeight="1">
      <c r="A289" s="37"/>
      <c r="B289" s="38"/>
      <c r="C289" s="248" t="s">
        <v>619</v>
      </c>
      <c r="D289" s="248" t="s">
        <v>193</v>
      </c>
      <c r="E289" s="249" t="s">
        <v>968</v>
      </c>
      <c r="F289" s="250" t="s">
        <v>969</v>
      </c>
      <c r="G289" s="251" t="s">
        <v>309</v>
      </c>
      <c r="H289" s="272"/>
      <c r="I289" s="253"/>
      <c r="J289" s="254">
        <f>ROUND(I289*H289,2)</f>
        <v>0</v>
      </c>
      <c r="K289" s="255"/>
      <c r="L289" s="40"/>
      <c r="M289" s="256" t="s">
        <v>1</v>
      </c>
      <c r="N289" s="257" t="s">
        <v>40</v>
      </c>
      <c r="O289" s="90"/>
      <c r="P289" s="258">
        <f>O289*H289</f>
        <v>0</v>
      </c>
      <c r="Q289" s="258">
        <v>0</v>
      </c>
      <c r="R289" s="258">
        <f>Q289*H289</f>
        <v>0</v>
      </c>
      <c r="S289" s="258">
        <v>0</v>
      </c>
      <c r="T289" s="25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60" t="s">
        <v>233</v>
      </c>
      <c r="AT289" s="260" t="s">
        <v>193</v>
      </c>
      <c r="AU289" s="260" t="s">
        <v>84</v>
      </c>
      <c r="AY289" s="14" t="s">
        <v>190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4" t="s">
        <v>82</v>
      </c>
      <c r="BK289" s="150">
        <f>ROUND(I289*H289,2)</f>
        <v>0</v>
      </c>
      <c r="BL289" s="14" t="s">
        <v>233</v>
      </c>
      <c r="BM289" s="260" t="s">
        <v>622</v>
      </c>
    </row>
    <row r="290" s="2" customFormat="1" ht="24.15" customHeight="1">
      <c r="A290" s="37"/>
      <c r="B290" s="38"/>
      <c r="C290" s="248" t="s">
        <v>424</v>
      </c>
      <c r="D290" s="248" t="s">
        <v>193</v>
      </c>
      <c r="E290" s="249" t="s">
        <v>972</v>
      </c>
      <c r="F290" s="250" t="s">
        <v>973</v>
      </c>
      <c r="G290" s="251" t="s">
        <v>309</v>
      </c>
      <c r="H290" s="272"/>
      <c r="I290" s="253"/>
      <c r="J290" s="254">
        <f>ROUND(I290*H290,2)</f>
        <v>0</v>
      </c>
      <c r="K290" s="255"/>
      <c r="L290" s="40"/>
      <c r="M290" s="256" t="s">
        <v>1</v>
      </c>
      <c r="N290" s="257" t="s">
        <v>40</v>
      </c>
      <c r="O290" s="90"/>
      <c r="P290" s="258">
        <f>O290*H290</f>
        <v>0</v>
      </c>
      <c r="Q290" s="258">
        <v>0</v>
      </c>
      <c r="R290" s="258">
        <f>Q290*H290</f>
        <v>0</v>
      </c>
      <c r="S290" s="258">
        <v>0</v>
      </c>
      <c r="T290" s="25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60" t="s">
        <v>233</v>
      </c>
      <c r="AT290" s="260" t="s">
        <v>193</v>
      </c>
      <c r="AU290" s="260" t="s">
        <v>84</v>
      </c>
      <c r="AY290" s="14" t="s">
        <v>190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4" t="s">
        <v>82</v>
      </c>
      <c r="BK290" s="150">
        <f>ROUND(I290*H290,2)</f>
        <v>0</v>
      </c>
      <c r="BL290" s="14" t="s">
        <v>233</v>
      </c>
      <c r="BM290" s="260" t="s">
        <v>625</v>
      </c>
    </row>
    <row r="291" s="12" customFormat="1" ht="22.8" customHeight="1">
      <c r="A291" s="12"/>
      <c r="B291" s="232"/>
      <c r="C291" s="233"/>
      <c r="D291" s="234" t="s">
        <v>74</v>
      </c>
      <c r="E291" s="246" t="s">
        <v>975</v>
      </c>
      <c r="F291" s="246" t="s">
        <v>976</v>
      </c>
      <c r="G291" s="233"/>
      <c r="H291" s="233"/>
      <c r="I291" s="236"/>
      <c r="J291" s="247">
        <f>BK291</f>
        <v>0</v>
      </c>
      <c r="K291" s="233"/>
      <c r="L291" s="238"/>
      <c r="M291" s="239"/>
      <c r="N291" s="240"/>
      <c r="O291" s="240"/>
      <c r="P291" s="241">
        <f>SUM(P292:P299)</f>
        <v>0</v>
      </c>
      <c r="Q291" s="240"/>
      <c r="R291" s="241">
        <f>SUM(R292:R299)</f>
        <v>0</v>
      </c>
      <c r="S291" s="240"/>
      <c r="T291" s="242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43" t="s">
        <v>84</v>
      </c>
      <c r="AT291" s="244" t="s">
        <v>74</v>
      </c>
      <c r="AU291" s="244" t="s">
        <v>82</v>
      </c>
      <c r="AY291" s="243" t="s">
        <v>190</v>
      </c>
      <c r="BK291" s="245">
        <f>SUM(BK292:BK299)</f>
        <v>0</v>
      </c>
    </row>
    <row r="292" s="2" customFormat="1" ht="33" customHeight="1">
      <c r="A292" s="37"/>
      <c r="B292" s="38"/>
      <c r="C292" s="248" t="s">
        <v>626</v>
      </c>
      <c r="D292" s="248" t="s">
        <v>193</v>
      </c>
      <c r="E292" s="249" t="s">
        <v>977</v>
      </c>
      <c r="F292" s="250" t="s">
        <v>978</v>
      </c>
      <c r="G292" s="251" t="s">
        <v>196</v>
      </c>
      <c r="H292" s="252">
        <v>4</v>
      </c>
      <c r="I292" s="253"/>
      <c r="J292" s="254">
        <f>ROUND(I292*H292,2)</f>
        <v>0</v>
      </c>
      <c r="K292" s="255"/>
      <c r="L292" s="40"/>
      <c r="M292" s="256" t="s">
        <v>1</v>
      </c>
      <c r="N292" s="257" t="s">
        <v>40</v>
      </c>
      <c r="O292" s="90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60" t="s">
        <v>233</v>
      </c>
      <c r="AT292" s="260" t="s">
        <v>193</v>
      </c>
      <c r="AU292" s="260" t="s">
        <v>84</v>
      </c>
      <c r="AY292" s="14" t="s">
        <v>190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4" t="s">
        <v>82</v>
      </c>
      <c r="BK292" s="150">
        <f>ROUND(I292*H292,2)</f>
        <v>0</v>
      </c>
      <c r="BL292" s="14" t="s">
        <v>233</v>
      </c>
      <c r="BM292" s="260" t="s">
        <v>629</v>
      </c>
    </row>
    <row r="293" s="2" customFormat="1" ht="33" customHeight="1">
      <c r="A293" s="37"/>
      <c r="B293" s="38"/>
      <c r="C293" s="248" t="s">
        <v>427</v>
      </c>
      <c r="D293" s="248" t="s">
        <v>193</v>
      </c>
      <c r="E293" s="249" t="s">
        <v>981</v>
      </c>
      <c r="F293" s="250" t="s">
        <v>982</v>
      </c>
      <c r="G293" s="251" t="s">
        <v>196</v>
      </c>
      <c r="H293" s="252">
        <v>4</v>
      </c>
      <c r="I293" s="253"/>
      <c r="J293" s="254">
        <f>ROUND(I293*H293,2)</f>
        <v>0</v>
      </c>
      <c r="K293" s="255"/>
      <c r="L293" s="40"/>
      <c r="M293" s="256" t="s">
        <v>1</v>
      </c>
      <c r="N293" s="257" t="s">
        <v>40</v>
      </c>
      <c r="O293" s="90"/>
      <c r="P293" s="258">
        <f>O293*H293</f>
        <v>0</v>
      </c>
      <c r="Q293" s="258">
        <v>0</v>
      </c>
      <c r="R293" s="258">
        <f>Q293*H293</f>
        <v>0</v>
      </c>
      <c r="S293" s="258">
        <v>0</v>
      </c>
      <c r="T293" s="25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60" t="s">
        <v>233</v>
      </c>
      <c r="AT293" s="260" t="s">
        <v>193</v>
      </c>
      <c r="AU293" s="260" t="s">
        <v>84</v>
      </c>
      <c r="AY293" s="14" t="s">
        <v>190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4" t="s">
        <v>82</v>
      </c>
      <c r="BK293" s="150">
        <f>ROUND(I293*H293,2)</f>
        <v>0</v>
      </c>
      <c r="BL293" s="14" t="s">
        <v>233</v>
      </c>
      <c r="BM293" s="260" t="s">
        <v>632</v>
      </c>
    </row>
    <row r="294" s="2" customFormat="1" ht="16.5" customHeight="1">
      <c r="A294" s="37"/>
      <c r="B294" s="38"/>
      <c r="C294" s="261" t="s">
        <v>633</v>
      </c>
      <c r="D294" s="261" t="s">
        <v>218</v>
      </c>
      <c r="E294" s="262" t="s">
        <v>984</v>
      </c>
      <c r="F294" s="263" t="s">
        <v>985</v>
      </c>
      <c r="G294" s="264" t="s">
        <v>196</v>
      </c>
      <c r="H294" s="265">
        <v>4</v>
      </c>
      <c r="I294" s="266"/>
      <c r="J294" s="267">
        <f>ROUND(I294*H294,2)</f>
        <v>0</v>
      </c>
      <c r="K294" s="268"/>
      <c r="L294" s="269"/>
      <c r="M294" s="270" t="s">
        <v>1</v>
      </c>
      <c r="N294" s="271" t="s">
        <v>40</v>
      </c>
      <c r="O294" s="90"/>
      <c r="P294" s="258">
        <f>O294*H294</f>
        <v>0</v>
      </c>
      <c r="Q294" s="258">
        <v>0</v>
      </c>
      <c r="R294" s="258">
        <f>Q294*H294</f>
        <v>0</v>
      </c>
      <c r="S294" s="258">
        <v>0</v>
      </c>
      <c r="T294" s="25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60" t="s">
        <v>268</v>
      </c>
      <c r="AT294" s="260" t="s">
        <v>218</v>
      </c>
      <c r="AU294" s="260" t="s">
        <v>84</v>
      </c>
      <c r="AY294" s="14" t="s">
        <v>190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4" t="s">
        <v>82</v>
      </c>
      <c r="BK294" s="150">
        <f>ROUND(I294*H294,2)</f>
        <v>0</v>
      </c>
      <c r="BL294" s="14" t="s">
        <v>233</v>
      </c>
      <c r="BM294" s="260" t="s">
        <v>636</v>
      </c>
    </row>
    <row r="295" s="2" customFormat="1" ht="24.15" customHeight="1">
      <c r="A295" s="37"/>
      <c r="B295" s="38"/>
      <c r="C295" s="248" t="s">
        <v>431</v>
      </c>
      <c r="D295" s="248" t="s">
        <v>193</v>
      </c>
      <c r="E295" s="249" t="s">
        <v>988</v>
      </c>
      <c r="F295" s="250" t="s">
        <v>989</v>
      </c>
      <c r="G295" s="251" t="s">
        <v>196</v>
      </c>
      <c r="H295" s="252">
        <v>1</v>
      </c>
      <c r="I295" s="253"/>
      <c r="J295" s="254">
        <f>ROUND(I295*H295,2)</f>
        <v>0</v>
      </c>
      <c r="K295" s="255"/>
      <c r="L295" s="40"/>
      <c r="M295" s="256" t="s">
        <v>1</v>
      </c>
      <c r="N295" s="257" t="s">
        <v>40</v>
      </c>
      <c r="O295" s="90"/>
      <c r="P295" s="258">
        <f>O295*H295</f>
        <v>0</v>
      </c>
      <c r="Q295" s="258">
        <v>0</v>
      </c>
      <c r="R295" s="258">
        <f>Q295*H295</f>
        <v>0</v>
      </c>
      <c r="S295" s="258">
        <v>0</v>
      </c>
      <c r="T295" s="25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60" t="s">
        <v>233</v>
      </c>
      <c r="AT295" s="260" t="s">
        <v>193</v>
      </c>
      <c r="AU295" s="260" t="s">
        <v>84</v>
      </c>
      <c r="AY295" s="14" t="s">
        <v>190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4" t="s">
        <v>82</v>
      </c>
      <c r="BK295" s="150">
        <f>ROUND(I295*H295,2)</f>
        <v>0</v>
      </c>
      <c r="BL295" s="14" t="s">
        <v>233</v>
      </c>
      <c r="BM295" s="260" t="s">
        <v>639</v>
      </c>
    </row>
    <row r="296" s="2" customFormat="1" ht="24.15" customHeight="1">
      <c r="A296" s="37"/>
      <c r="B296" s="38"/>
      <c r="C296" s="248" t="s">
        <v>640</v>
      </c>
      <c r="D296" s="248" t="s">
        <v>193</v>
      </c>
      <c r="E296" s="249" t="s">
        <v>998</v>
      </c>
      <c r="F296" s="250" t="s">
        <v>999</v>
      </c>
      <c r="G296" s="251" t="s">
        <v>468</v>
      </c>
      <c r="H296" s="252">
        <v>8</v>
      </c>
      <c r="I296" s="253"/>
      <c r="J296" s="254">
        <f>ROUND(I296*H296,2)</f>
        <v>0</v>
      </c>
      <c r="K296" s="255"/>
      <c r="L296" s="40"/>
      <c r="M296" s="256" t="s">
        <v>1</v>
      </c>
      <c r="N296" s="257" t="s">
        <v>40</v>
      </c>
      <c r="O296" s="90"/>
      <c r="P296" s="258">
        <f>O296*H296</f>
        <v>0</v>
      </c>
      <c r="Q296" s="258">
        <v>0</v>
      </c>
      <c r="R296" s="258">
        <f>Q296*H296</f>
        <v>0</v>
      </c>
      <c r="S296" s="258">
        <v>0</v>
      </c>
      <c r="T296" s="25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60" t="s">
        <v>233</v>
      </c>
      <c r="AT296" s="260" t="s">
        <v>193</v>
      </c>
      <c r="AU296" s="260" t="s">
        <v>84</v>
      </c>
      <c r="AY296" s="14" t="s">
        <v>190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4" t="s">
        <v>82</v>
      </c>
      <c r="BK296" s="150">
        <f>ROUND(I296*H296,2)</f>
        <v>0</v>
      </c>
      <c r="BL296" s="14" t="s">
        <v>233</v>
      </c>
      <c r="BM296" s="260" t="s">
        <v>643</v>
      </c>
    </row>
    <row r="297" s="2" customFormat="1" ht="16.5" customHeight="1">
      <c r="A297" s="37"/>
      <c r="B297" s="38"/>
      <c r="C297" s="261" t="s">
        <v>434</v>
      </c>
      <c r="D297" s="261" t="s">
        <v>218</v>
      </c>
      <c r="E297" s="262" t="s">
        <v>1002</v>
      </c>
      <c r="F297" s="263" t="s">
        <v>1003</v>
      </c>
      <c r="G297" s="264" t="s">
        <v>360</v>
      </c>
      <c r="H297" s="265">
        <v>1</v>
      </c>
      <c r="I297" s="266"/>
      <c r="J297" s="267">
        <f>ROUND(I297*H297,2)</f>
        <v>0</v>
      </c>
      <c r="K297" s="268"/>
      <c r="L297" s="269"/>
      <c r="M297" s="270" t="s">
        <v>1</v>
      </c>
      <c r="N297" s="271" t="s">
        <v>40</v>
      </c>
      <c r="O297" s="90"/>
      <c r="P297" s="258">
        <f>O297*H297</f>
        <v>0</v>
      </c>
      <c r="Q297" s="258">
        <v>0</v>
      </c>
      <c r="R297" s="258">
        <f>Q297*H297</f>
        <v>0</v>
      </c>
      <c r="S297" s="258">
        <v>0</v>
      </c>
      <c r="T297" s="25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0" t="s">
        <v>268</v>
      </c>
      <c r="AT297" s="260" t="s">
        <v>218</v>
      </c>
      <c r="AU297" s="260" t="s">
        <v>84</v>
      </c>
      <c r="AY297" s="14" t="s">
        <v>190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4" t="s">
        <v>82</v>
      </c>
      <c r="BK297" s="150">
        <f>ROUND(I297*H297,2)</f>
        <v>0</v>
      </c>
      <c r="BL297" s="14" t="s">
        <v>233</v>
      </c>
      <c r="BM297" s="260" t="s">
        <v>646</v>
      </c>
    </row>
    <row r="298" s="2" customFormat="1" ht="24.15" customHeight="1">
      <c r="A298" s="37"/>
      <c r="B298" s="38"/>
      <c r="C298" s="248" t="s">
        <v>647</v>
      </c>
      <c r="D298" s="248" t="s">
        <v>193</v>
      </c>
      <c r="E298" s="249" t="s">
        <v>991</v>
      </c>
      <c r="F298" s="250" t="s">
        <v>992</v>
      </c>
      <c r="G298" s="251" t="s">
        <v>309</v>
      </c>
      <c r="H298" s="272"/>
      <c r="I298" s="253"/>
      <c r="J298" s="254">
        <f>ROUND(I298*H298,2)</f>
        <v>0</v>
      </c>
      <c r="K298" s="255"/>
      <c r="L298" s="40"/>
      <c r="M298" s="256" t="s">
        <v>1</v>
      </c>
      <c r="N298" s="257" t="s">
        <v>40</v>
      </c>
      <c r="O298" s="90"/>
      <c r="P298" s="258">
        <f>O298*H298</f>
        <v>0</v>
      </c>
      <c r="Q298" s="258">
        <v>0</v>
      </c>
      <c r="R298" s="258">
        <f>Q298*H298</f>
        <v>0</v>
      </c>
      <c r="S298" s="258">
        <v>0</v>
      </c>
      <c r="T298" s="25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60" t="s">
        <v>233</v>
      </c>
      <c r="AT298" s="260" t="s">
        <v>193</v>
      </c>
      <c r="AU298" s="260" t="s">
        <v>84</v>
      </c>
      <c r="AY298" s="14" t="s">
        <v>190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4" t="s">
        <v>82</v>
      </c>
      <c r="BK298" s="150">
        <f>ROUND(I298*H298,2)</f>
        <v>0</v>
      </c>
      <c r="BL298" s="14" t="s">
        <v>233</v>
      </c>
      <c r="BM298" s="260" t="s">
        <v>650</v>
      </c>
    </row>
    <row r="299" s="2" customFormat="1" ht="24.15" customHeight="1">
      <c r="A299" s="37"/>
      <c r="B299" s="38"/>
      <c r="C299" s="248" t="s">
        <v>440</v>
      </c>
      <c r="D299" s="248" t="s">
        <v>193</v>
      </c>
      <c r="E299" s="249" t="s">
        <v>995</v>
      </c>
      <c r="F299" s="250" t="s">
        <v>996</v>
      </c>
      <c r="G299" s="251" t="s">
        <v>309</v>
      </c>
      <c r="H299" s="272"/>
      <c r="I299" s="253"/>
      <c r="J299" s="254">
        <f>ROUND(I299*H299,2)</f>
        <v>0</v>
      </c>
      <c r="K299" s="255"/>
      <c r="L299" s="40"/>
      <c r="M299" s="256" t="s">
        <v>1</v>
      </c>
      <c r="N299" s="257" t="s">
        <v>40</v>
      </c>
      <c r="O299" s="90"/>
      <c r="P299" s="258">
        <f>O299*H299</f>
        <v>0</v>
      </c>
      <c r="Q299" s="258">
        <v>0</v>
      </c>
      <c r="R299" s="258">
        <f>Q299*H299</f>
        <v>0</v>
      </c>
      <c r="S299" s="258">
        <v>0</v>
      </c>
      <c r="T299" s="25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60" t="s">
        <v>233</v>
      </c>
      <c r="AT299" s="260" t="s">
        <v>193</v>
      </c>
      <c r="AU299" s="260" t="s">
        <v>84</v>
      </c>
      <c r="AY299" s="14" t="s">
        <v>190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4" t="s">
        <v>82</v>
      </c>
      <c r="BK299" s="150">
        <f>ROUND(I299*H299,2)</f>
        <v>0</v>
      </c>
      <c r="BL299" s="14" t="s">
        <v>233</v>
      </c>
      <c r="BM299" s="260" t="s">
        <v>653</v>
      </c>
    </row>
    <row r="300" s="12" customFormat="1" ht="22.8" customHeight="1">
      <c r="A300" s="12"/>
      <c r="B300" s="232"/>
      <c r="C300" s="233"/>
      <c r="D300" s="234" t="s">
        <v>74</v>
      </c>
      <c r="E300" s="246" t="s">
        <v>1005</v>
      </c>
      <c r="F300" s="246" t="s">
        <v>1006</v>
      </c>
      <c r="G300" s="233"/>
      <c r="H300" s="233"/>
      <c r="I300" s="236"/>
      <c r="J300" s="247">
        <f>BK300</f>
        <v>0</v>
      </c>
      <c r="K300" s="233"/>
      <c r="L300" s="238"/>
      <c r="M300" s="239"/>
      <c r="N300" s="240"/>
      <c r="O300" s="240"/>
      <c r="P300" s="241">
        <f>SUM(P301:P304)</f>
        <v>0</v>
      </c>
      <c r="Q300" s="240"/>
      <c r="R300" s="241">
        <f>SUM(R301:R304)</f>
        <v>0</v>
      </c>
      <c r="S300" s="240"/>
      <c r="T300" s="242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43" t="s">
        <v>84</v>
      </c>
      <c r="AT300" s="244" t="s">
        <v>74</v>
      </c>
      <c r="AU300" s="244" t="s">
        <v>82</v>
      </c>
      <c r="AY300" s="243" t="s">
        <v>190</v>
      </c>
      <c r="BK300" s="245">
        <f>SUM(BK301:BK304)</f>
        <v>0</v>
      </c>
    </row>
    <row r="301" s="2" customFormat="1" ht="21.75" customHeight="1">
      <c r="A301" s="37"/>
      <c r="B301" s="38"/>
      <c r="C301" s="248" t="s">
        <v>654</v>
      </c>
      <c r="D301" s="248" t="s">
        <v>193</v>
      </c>
      <c r="E301" s="249" t="s">
        <v>1007</v>
      </c>
      <c r="F301" s="250" t="s">
        <v>1008</v>
      </c>
      <c r="G301" s="251" t="s">
        <v>196</v>
      </c>
      <c r="H301" s="252">
        <v>1</v>
      </c>
      <c r="I301" s="253"/>
      <c r="J301" s="254">
        <f>ROUND(I301*H301,2)</f>
        <v>0</v>
      </c>
      <c r="K301" s="255"/>
      <c r="L301" s="40"/>
      <c r="M301" s="256" t="s">
        <v>1</v>
      </c>
      <c r="N301" s="257" t="s">
        <v>40</v>
      </c>
      <c r="O301" s="90"/>
      <c r="P301" s="258">
        <f>O301*H301</f>
        <v>0</v>
      </c>
      <c r="Q301" s="258">
        <v>0</v>
      </c>
      <c r="R301" s="258">
        <f>Q301*H301</f>
        <v>0</v>
      </c>
      <c r="S301" s="258">
        <v>0</v>
      </c>
      <c r="T301" s="25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60" t="s">
        <v>233</v>
      </c>
      <c r="AT301" s="260" t="s">
        <v>193</v>
      </c>
      <c r="AU301" s="260" t="s">
        <v>84</v>
      </c>
      <c r="AY301" s="14" t="s">
        <v>190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4" t="s">
        <v>82</v>
      </c>
      <c r="BK301" s="150">
        <f>ROUND(I301*H301,2)</f>
        <v>0</v>
      </c>
      <c r="BL301" s="14" t="s">
        <v>233</v>
      </c>
      <c r="BM301" s="260" t="s">
        <v>657</v>
      </c>
    </row>
    <row r="302" s="2" customFormat="1" ht="16.5" customHeight="1">
      <c r="A302" s="37"/>
      <c r="B302" s="38"/>
      <c r="C302" s="261" t="s">
        <v>443</v>
      </c>
      <c r="D302" s="261" t="s">
        <v>218</v>
      </c>
      <c r="E302" s="262" t="s">
        <v>1011</v>
      </c>
      <c r="F302" s="263" t="s">
        <v>1012</v>
      </c>
      <c r="G302" s="264" t="s">
        <v>196</v>
      </c>
      <c r="H302" s="265">
        <v>1</v>
      </c>
      <c r="I302" s="266"/>
      <c r="J302" s="267">
        <f>ROUND(I302*H302,2)</f>
        <v>0</v>
      </c>
      <c r="K302" s="268"/>
      <c r="L302" s="269"/>
      <c r="M302" s="270" t="s">
        <v>1</v>
      </c>
      <c r="N302" s="271" t="s">
        <v>40</v>
      </c>
      <c r="O302" s="90"/>
      <c r="P302" s="258">
        <f>O302*H302</f>
        <v>0</v>
      </c>
      <c r="Q302" s="258">
        <v>0</v>
      </c>
      <c r="R302" s="258">
        <f>Q302*H302</f>
        <v>0</v>
      </c>
      <c r="S302" s="258">
        <v>0</v>
      </c>
      <c r="T302" s="25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60" t="s">
        <v>268</v>
      </c>
      <c r="AT302" s="260" t="s">
        <v>218</v>
      </c>
      <c r="AU302" s="260" t="s">
        <v>84</v>
      </c>
      <c r="AY302" s="14" t="s">
        <v>190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4" t="s">
        <v>82</v>
      </c>
      <c r="BK302" s="150">
        <f>ROUND(I302*H302,2)</f>
        <v>0</v>
      </c>
      <c r="BL302" s="14" t="s">
        <v>233</v>
      </c>
      <c r="BM302" s="260" t="s">
        <v>660</v>
      </c>
    </row>
    <row r="303" s="2" customFormat="1" ht="24.15" customHeight="1">
      <c r="A303" s="37"/>
      <c r="B303" s="38"/>
      <c r="C303" s="248" t="s">
        <v>661</v>
      </c>
      <c r="D303" s="248" t="s">
        <v>193</v>
      </c>
      <c r="E303" s="249" t="s">
        <v>1014</v>
      </c>
      <c r="F303" s="250" t="s">
        <v>1015</v>
      </c>
      <c r="G303" s="251" t="s">
        <v>309</v>
      </c>
      <c r="H303" s="272"/>
      <c r="I303" s="253"/>
      <c r="J303" s="254">
        <f>ROUND(I303*H303,2)</f>
        <v>0</v>
      </c>
      <c r="K303" s="255"/>
      <c r="L303" s="40"/>
      <c r="M303" s="256" t="s">
        <v>1</v>
      </c>
      <c r="N303" s="257" t="s">
        <v>40</v>
      </c>
      <c r="O303" s="90"/>
      <c r="P303" s="258">
        <f>O303*H303</f>
        <v>0</v>
      </c>
      <c r="Q303" s="258">
        <v>0</v>
      </c>
      <c r="R303" s="258">
        <f>Q303*H303</f>
        <v>0</v>
      </c>
      <c r="S303" s="258">
        <v>0</v>
      </c>
      <c r="T303" s="25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0" t="s">
        <v>233</v>
      </c>
      <c r="AT303" s="260" t="s">
        <v>193</v>
      </c>
      <c r="AU303" s="260" t="s">
        <v>84</v>
      </c>
      <c r="AY303" s="14" t="s">
        <v>190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4" t="s">
        <v>82</v>
      </c>
      <c r="BK303" s="150">
        <f>ROUND(I303*H303,2)</f>
        <v>0</v>
      </c>
      <c r="BL303" s="14" t="s">
        <v>233</v>
      </c>
      <c r="BM303" s="260" t="s">
        <v>664</v>
      </c>
    </row>
    <row r="304" s="2" customFormat="1" ht="24.15" customHeight="1">
      <c r="A304" s="37"/>
      <c r="B304" s="38"/>
      <c r="C304" s="248" t="s">
        <v>447</v>
      </c>
      <c r="D304" s="248" t="s">
        <v>193</v>
      </c>
      <c r="E304" s="249" t="s">
        <v>1018</v>
      </c>
      <c r="F304" s="250" t="s">
        <v>1019</v>
      </c>
      <c r="G304" s="251" t="s">
        <v>309</v>
      </c>
      <c r="H304" s="272"/>
      <c r="I304" s="253"/>
      <c r="J304" s="254">
        <f>ROUND(I304*H304,2)</f>
        <v>0</v>
      </c>
      <c r="K304" s="255"/>
      <c r="L304" s="40"/>
      <c r="M304" s="256" t="s">
        <v>1</v>
      </c>
      <c r="N304" s="257" t="s">
        <v>40</v>
      </c>
      <c r="O304" s="90"/>
      <c r="P304" s="258">
        <f>O304*H304</f>
        <v>0</v>
      </c>
      <c r="Q304" s="258">
        <v>0</v>
      </c>
      <c r="R304" s="258">
        <f>Q304*H304</f>
        <v>0</v>
      </c>
      <c r="S304" s="258">
        <v>0</v>
      </c>
      <c r="T304" s="25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60" t="s">
        <v>233</v>
      </c>
      <c r="AT304" s="260" t="s">
        <v>193</v>
      </c>
      <c r="AU304" s="260" t="s">
        <v>84</v>
      </c>
      <c r="AY304" s="14" t="s">
        <v>190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4" t="s">
        <v>82</v>
      </c>
      <c r="BK304" s="150">
        <f>ROUND(I304*H304,2)</f>
        <v>0</v>
      </c>
      <c r="BL304" s="14" t="s">
        <v>233</v>
      </c>
      <c r="BM304" s="260" t="s">
        <v>667</v>
      </c>
    </row>
    <row r="305" s="12" customFormat="1" ht="22.8" customHeight="1">
      <c r="A305" s="12"/>
      <c r="B305" s="232"/>
      <c r="C305" s="233"/>
      <c r="D305" s="234" t="s">
        <v>74</v>
      </c>
      <c r="E305" s="246" t="s">
        <v>1021</v>
      </c>
      <c r="F305" s="246" t="s">
        <v>1022</v>
      </c>
      <c r="G305" s="233"/>
      <c r="H305" s="233"/>
      <c r="I305" s="236"/>
      <c r="J305" s="247">
        <f>BK305</f>
        <v>0</v>
      </c>
      <c r="K305" s="233"/>
      <c r="L305" s="238"/>
      <c r="M305" s="239"/>
      <c r="N305" s="240"/>
      <c r="O305" s="240"/>
      <c r="P305" s="241">
        <f>SUM(P306:P314)</f>
        <v>0</v>
      </c>
      <c r="Q305" s="240"/>
      <c r="R305" s="241">
        <f>SUM(R306:R314)</f>
        <v>0</v>
      </c>
      <c r="S305" s="240"/>
      <c r="T305" s="242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3" t="s">
        <v>84</v>
      </c>
      <c r="AT305" s="244" t="s">
        <v>74</v>
      </c>
      <c r="AU305" s="244" t="s">
        <v>82</v>
      </c>
      <c r="AY305" s="243" t="s">
        <v>190</v>
      </c>
      <c r="BK305" s="245">
        <f>SUM(BK306:BK314)</f>
        <v>0</v>
      </c>
    </row>
    <row r="306" s="2" customFormat="1" ht="16.5" customHeight="1">
      <c r="A306" s="37"/>
      <c r="B306" s="38"/>
      <c r="C306" s="248" t="s">
        <v>668</v>
      </c>
      <c r="D306" s="248" t="s">
        <v>193</v>
      </c>
      <c r="E306" s="249" t="s">
        <v>1023</v>
      </c>
      <c r="F306" s="250" t="s">
        <v>1024</v>
      </c>
      <c r="G306" s="251" t="s">
        <v>202</v>
      </c>
      <c r="H306" s="252">
        <v>1</v>
      </c>
      <c r="I306" s="253"/>
      <c r="J306" s="254">
        <f>ROUND(I306*H306,2)</f>
        <v>0</v>
      </c>
      <c r="K306" s="255"/>
      <c r="L306" s="40"/>
      <c r="M306" s="256" t="s">
        <v>1</v>
      </c>
      <c r="N306" s="257" t="s">
        <v>40</v>
      </c>
      <c r="O306" s="90"/>
      <c r="P306" s="258">
        <f>O306*H306</f>
        <v>0</v>
      </c>
      <c r="Q306" s="258">
        <v>0</v>
      </c>
      <c r="R306" s="258">
        <f>Q306*H306</f>
        <v>0</v>
      </c>
      <c r="S306" s="258">
        <v>0</v>
      </c>
      <c r="T306" s="25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60" t="s">
        <v>233</v>
      </c>
      <c r="AT306" s="260" t="s">
        <v>193</v>
      </c>
      <c r="AU306" s="260" t="s">
        <v>84</v>
      </c>
      <c r="AY306" s="14" t="s">
        <v>190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4" t="s">
        <v>82</v>
      </c>
      <c r="BK306" s="150">
        <f>ROUND(I306*H306,2)</f>
        <v>0</v>
      </c>
      <c r="BL306" s="14" t="s">
        <v>233</v>
      </c>
      <c r="BM306" s="260" t="s">
        <v>671</v>
      </c>
    </row>
    <row r="307" s="2" customFormat="1" ht="16.5" customHeight="1">
      <c r="A307" s="37"/>
      <c r="B307" s="38"/>
      <c r="C307" s="248" t="s">
        <v>450</v>
      </c>
      <c r="D307" s="248" t="s">
        <v>193</v>
      </c>
      <c r="E307" s="249" t="s">
        <v>1027</v>
      </c>
      <c r="F307" s="250" t="s">
        <v>1028</v>
      </c>
      <c r="G307" s="251" t="s">
        <v>202</v>
      </c>
      <c r="H307" s="252">
        <v>1</v>
      </c>
      <c r="I307" s="253"/>
      <c r="J307" s="254">
        <f>ROUND(I307*H307,2)</f>
        <v>0</v>
      </c>
      <c r="K307" s="255"/>
      <c r="L307" s="40"/>
      <c r="M307" s="256" t="s">
        <v>1</v>
      </c>
      <c r="N307" s="257" t="s">
        <v>40</v>
      </c>
      <c r="O307" s="90"/>
      <c r="P307" s="258">
        <f>O307*H307</f>
        <v>0</v>
      </c>
      <c r="Q307" s="258">
        <v>0</v>
      </c>
      <c r="R307" s="258">
        <f>Q307*H307</f>
        <v>0</v>
      </c>
      <c r="S307" s="258">
        <v>0</v>
      </c>
      <c r="T307" s="25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60" t="s">
        <v>233</v>
      </c>
      <c r="AT307" s="260" t="s">
        <v>193</v>
      </c>
      <c r="AU307" s="260" t="s">
        <v>84</v>
      </c>
      <c r="AY307" s="14" t="s">
        <v>190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4" t="s">
        <v>82</v>
      </c>
      <c r="BK307" s="150">
        <f>ROUND(I307*H307,2)</f>
        <v>0</v>
      </c>
      <c r="BL307" s="14" t="s">
        <v>233</v>
      </c>
      <c r="BM307" s="260" t="s">
        <v>674</v>
      </c>
    </row>
    <row r="308" s="2" customFormat="1" ht="21.75" customHeight="1">
      <c r="A308" s="37"/>
      <c r="B308" s="38"/>
      <c r="C308" s="248" t="s">
        <v>675</v>
      </c>
      <c r="D308" s="248" t="s">
        <v>193</v>
      </c>
      <c r="E308" s="249" t="s">
        <v>1030</v>
      </c>
      <c r="F308" s="250" t="s">
        <v>1031</v>
      </c>
      <c r="G308" s="251" t="s">
        <v>202</v>
      </c>
      <c r="H308" s="252">
        <v>1</v>
      </c>
      <c r="I308" s="253"/>
      <c r="J308" s="254">
        <f>ROUND(I308*H308,2)</f>
        <v>0</v>
      </c>
      <c r="K308" s="255"/>
      <c r="L308" s="40"/>
      <c r="M308" s="256" t="s">
        <v>1</v>
      </c>
      <c r="N308" s="257" t="s">
        <v>40</v>
      </c>
      <c r="O308" s="90"/>
      <c r="P308" s="258">
        <f>O308*H308</f>
        <v>0</v>
      </c>
      <c r="Q308" s="258">
        <v>0</v>
      </c>
      <c r="R308" s="258">
        <f>Q308*H308</f>
        <v>0</v>
      </c>
      <c r="S308" s="258">
        <v>0</v>
      </c>
      <c r="T308" s="25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60" t="s">
        <v>233</v>
      </c>
      <c r="AT308" s="260" t="s">
        <v>193</v>
      </c>
      <c r="AU308" s="260" t="s">
        <v>84</v>
      </c>
      <c r="AY308" s="14" t="s">
        <v>190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4" t="s">
        <v>82</v>
      </c>
      <c r="BK308" s="150">
        <f>ROUND(I308*H308,2)</f>
        <v>0</v>
      </c>
      <c r="BL308" s="14" t="s">
        <v>233</v>
      </c>
      <c r="BM308" s="260" t="s">
        <v>678</v>
      </c>
    </row>
    <row r="309" s="2" customFormat="1" ht="24.15" customHeight="1">
      <c r="A309" s="37"/>
      <c r="B309" s="38"/>
      <c r="C309" s="248" t="s">
        <v>454</v>
      </c>
      <c r="D309" s="248" t="s">
        <v>193</v>
      </c>
      <c r="E309" s="249" t="s">
        <v>1698</v>
      </c>
      <c r="F309" s="250" t="s">
        <v>1699</v>
      </c>
      <c r="G309" s="251" t="s">
        <v>202</v>
      </c>
      <c r="H309" s="252">
        <v>1</v>
      </c>
      <c r="I309" s="253"/>
      <c r="J309" s="254">
        <f>ROUND(I309*H309,2)</f>
        <v>0</v>
      </c>
      <c r="K309" s="255"/>
      <c r="L309" s="40"/>
      <c r="M309" s="256" t="s">
        <v>1</v>
      </c>
      <c r="N309" s="257" t="s">
        <v>40</v>
      </c>
      <c r="O309" s="90"/>
      <c r="P309" s="258">
        <f>O309*H309</f>
        <v>0</v>
      </c>
      <c r="Q309" s="258">
        <v>0</v>
      </c>
      <c r="R309" s="258">
        <f>Q309*H309</f>
        <v>0</v>
      </c>
      <c r="S309" s="258">
        <v>0</v>
      </c>
      <c r="T309" s="25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60" t="s">
        <v>233</v>
      </c>
      <c r="AT309" s="260" t="s">
        <v>193</v>
      </c>
      <c r="AU309" s="260" t="s">
        <v>84</v>
      </c>
      <c r="AY309" s="14" t="s">
        <v>190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4" t="s">
        <v>82</v>
      </c>
      <c r="BK309" s="150">
        <f>ROUND(I309*H309,2)</f>
        <v>0</v>
      </c>
      <c r="BL309" s="14" t="s">
        <v>233</v>
      </c>
      <c r="BM309" s="260" t="s">
        <v>681</v>
      </c>
    </row>
    <row r="310" s="2" customFormat="1" ht="24.15" customHeight="1">
      <c r="A310" s="37"/>
      <c r="B310" s="38"/>
      <c r="C310" s="261" t="s">
        <v>682</v>
      </c>
      <c r="D310" s="261" t="s">
        <v>218</v>
      </c>
      <c r="E310" s="262" t="s">
        <v>1700</v>
      </c>
      <c r="F310" s="263" t="s">
        <v>1701</v>
      </c>
      <c r="G310" s="264" t="s">
        <v>202</v>
      </c>
      <c r="H310" s="265">
        <v>1</v>
      </c>
      <c r="I310" s="266"/>
      <c r="J310" s="267">
        <f>ROUND(I310*H310,2)</f>
        <v>0</v>
      </c>
      <c r="K310" s="268"/>
      <c r="L310" s="269"/>
      <c r="M310" s="270" t="s">
        <v>1</v>
      </c>
      <c r="N310" s="271" t="s">
        <v>40</v>
      </c>
      <c r="O310" s="90"/>
      <c r="P310" s="258">
        <f>O310*H310</f>
        <v>0</v>
      </c>
      <c r="Q310" s="258">
        <v>0</v>
      </c>
      <c r="R310" s="258">
        <f>Q310*H310</f>
        <v>0</v>
      </c>
      <c r="S310" s="258">
        <v>0</v>
      </c>
      <c r="T310" s="25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60" t="s">
        <v>268</v>
      </c>
      <c r="AT310" s="260" t="s">
        <v>218</v>
      </c>
      <c r="AU310" s="260" t="s">
        <v>84</v>
      </c>
      <c r="AY310" s="14" t="s">
        <v>190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4" t="s">
        <v>82</v>
      </c>
      <c r="BK310" s="150">
        <f>ROUND(I310*H310,2)</f>
        <v>0</v>
      </c>
      <c r="BL310" s="14" t="s">
        <v>233</v>
      </c>
      <c r="BM310" s="260" t="s">
        <v>685</v>
      </c>
    </row>
    <row r="311" s="2" customFormat="1" ht="24.15" customHeight="1">
      <c r="A311" s="37"/>
      <c r="B311" s="38"/>
      <c r="C311" s="248" t="s">
        <v>457</v>
      </c>
      <c r="D311" s="248" t="s">
        <v>193</v>
      </c>
      <c r="E311" s="249" t="s">
        <v>1034</v>
      </c>
      <c r="F311" s="250" t="s">
        <v>1035</v>
      </c>
      <c r="G311" s="251" t="s">
        <v>202</v>
      </c>
      <c r="H311" s="252">
        <v>1</v>
      </c>
      <c r="I311" s="253"/>
      <c r="J311" s="254">
        <f>ROUND(I311*H311,2)</f>
        <v>0</v>
      </c>
      <c r="K311" s="255"/>
      <c r="L311" s="40"/>
      <c r="M311" s="256" t="s">
        <v>1</v>
      </c>
      <c r="N311" s="257" t="s">
        <v>40</v>
      </c>
      <c r="O311" s="90"/>
      <c r="P311" s="258">
        <f>O311*H311</f>
        <v>0</v>
      </c>
      <c r="Q311" s="258">
        <v>0</v>
      </c>
      <c r="R311" s="258">
        <f>Q311*H311</f>
        <v>0</v>
      </c>
      <c r="S311" s="258">
        <v>0</v>
      </c>
      <c r="T311" s="25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60" t="s">
        <v>233</v>
      </c>
      <c r="AT311" s="260" t="s">
        <v>193</v>
      </c>
      <c r="AU311" s="260" t="s">
        <v>84</v>
      </c>
      <c r="AY311" s="14" t="s">
        <v>190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4" t="s">
        <v>82</v>
      </c>
      <c r="BK311" s="150">
        <f>ROUND(I311*H311,2)</f>
        <v>0</v>
      </c>
      <c r="BL311" s="14" t="s">
        <v>233</v>
      </c>
      <c r="BM311" s="260" t="s">
        <v>690</v>
      </c>
    </row>
    <row r="312" s="2" customFormat="1" ht="24.15" customHeight="1">
      <c r="A312" s="37"/>
      <c r="B312" s="38"/>
      <c r="C312" s="248" t="s">
        <v>691</v>
      </c>
      <c r="D312" s="248" t="s">
        <v>193</v>
      </c>
      <c r="E312" s="249" t="s">
        <v>1037</v>
      </c>
      <c r="F312" s="250" t="s">
        <v>1038</v>
      </c>
      <c r="G312" s="251" t="s">
        <v>202</v>
      </c>
      <c r="H312" s="252">
        <v>1</v>
      </c>
      <c r="I312" s="253"/>
      <c r="J312" s="254">
        <f>ROUND(I312*H312,2)</f>
        <v>0</v>
      </c>
      <c r="K312" s="255"/>
      <c r="L312" s="40"/>
      <c r="M312" s="256" t="s">
        <v>1</v>
      </c>
      <c r="N312" s="257" t="s">
        <v>40</v>
      </c>
      <c r="O312" s="90"/>
      <c r="P312" s="258">
        <f>O312*H312</f>
        <v>0</v>
      </c>
      <c r="Q312" s="258">
        <v>0</v>
      </c>
      <c r="R312" s="258">
        <f>Q312*H312</f>
        <v>0</v>
      </c>
      <c r="S312" s="258">
        <v>0</v>
      </c>
      <c r="T312" s="25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60" t="s">
        <v>233</v>
      </c>
      <c r="AT312" s="260" t="s">
        <v>193</v>
      </c>
      <c r="AU312" s="260" t="s">
        <v>84</v>
      </c>
      <c r="AY312" s="14" t="s">
        <v>190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4" t="s">
        <v>82</v>
      </c>
      <c r="BK312" s="150">
        <f>ROUND(I312*H312,2)</f>
        <v>0</v>
      </c>
      <c r="BL312" s="14" t="s">
        <v>233</v>
      </c>
      <c r="BM312" s="260" t="s">
        <v>694</v>
      </c>
    </row>
    <row r="313" s="2" customFormat="1" ht="24.15" customHeight="1">
      <c r="A313" s="37"/>
      <c r="B313" s="38"/>
      <c r="C313" s="248" t="s">
        <v>461</v>
      </c>
      <c r="D313" s="248" t="s">
        <v>193</v>
      </c>
      <c r="E313" s="249" t="s">
        <v>1702</v>
      </c>
      <c r="F313" s="250" t="s">
        <v>1703</v>
      </c>
      <c r="G313" s="251" t="s">
        <v>309</v>
      </c>
      <c r="H313" s="272"/>
      <c r="I313" s="253"/>
      <c r="J313" s="254">
        <f>ROUND(I313*H313,2)</f>
        <v>0</v>
      </c>
      <c r="K313" s="255"/>
      <c r="L313" s="40"/>
      <c r="M313" s="256" t="s">
        <v>1</v>
      </c>
      <c r="N313" s="257" t="s">
        <v>40</v>
      </c>
      <c r="O313" s="90"/>
      <c r="P313" s="258">
        <f>O313*H313</f>
        <v>0</v>
      </c>
      <c r="Q313" s="258">
        <v>0</v>
      </c>
      <c r="R313" s="258">
        <f>Q313*H313</f>
        <v>0</v>
      </c>
      <c r="S313" s="258">
        <v>0</v>
      </c>
      <c r="T313" s="25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60" t="s">
        <v>233</v>
      </c>
      <c r="AT313" s="260" t="s">
        <v>193</v>
      </c>
      <c r="AU313" s="260" t="s">
        <v>84</v>
      </c>
      <c r="AY313" s="14" t="s">
        <v>190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4" t="s">
        <v>82</v>
      </c>
      <c r="BK313" s="150">
        <f>ROUND(I313*H313,2)</f>
        <v>0</v>
      </c>
      <c r="BL313" s="14" t="s">
        <v>233</v>
      </c>
      <c r="BM313" s="260" t="s">
        <v>697</v>
      </c>
    </row>
    <row r="314" s="2" customFormat="1" ht="24.15" customHeight="1">
      <c r="A314" s="37"/>
      <c r="B314" s="38"/>
      <c r="C314" s="248" t="s">
        <v>698</v>
      </c>
      <c r="D314" s="248" t="s">
        <v>193</v>
      </c>
      <c r="E314" s="249" t="s">
        <v>1704</v>
      </c>
      <c r="F314" s="250" t="s">
        <v>1705</v>
      </c>
      <c r="G314" s="251" t="s">
        <v>309</v>
      </c>
      <c r="H314" s="272"/>
      <c r="I314" s="253"/>
      <c r="J314" s="254">
        <f>ROUND(I314*H314,2)</f>
        <v>0</v>
      </c>
      <c r="K314" s="255"/>
      <c r="L314" s="40"/>
      <c r="M314" s="256" t="s">
        <v>1</v>
      </c>
      <c r="N314" s="257" t="s">
        <v>40</v>
      </c>
      <c r="O314" s="90"/>
      <c r="P314" s="258">
        <f>O314*H314</f>
        <v>0</v>
      </c>
      <c r="Q314" s="258">
        <v>0</v>
      </c>
      <c r="R314" s="258">
        <f>Q314*H314</f>
        <v>0</v>
      </c>
      <c r="S314" s="258">
        <v>0</v>
      </c>
      <c r="T314" s="25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60" t="s">
        <v>233</v>
      </c>
      <c r="AT314" s="260" t="s">
        <v>193</v>
      </c>
      <c r="AU314" s="260" t="s">
        <v>84</v>
      </c>
      <c r="AY314" s="14" t="s">
        <v>190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4" t="s">
        <v>82</v>
      </c>
      <c r="BK314" s="150">
        <f>ROUND(I314*H314,2)</f>
        <v>0</v>
      </c>
      <c r="BL314" s="14" t="s">
        <v>233</v>
      </c>
      <c r="BM314" s="260" t="s">
        <v>701</v>
      </c>
    </row>
    <row r="315" s="12" customFormat="1" ht="22.8" customHeight="1">
      <c r="A315" s="12"/>
      <c r="B315" s="232"/>
      <c r="C315" s="233"/>
      <c r="D315" s="234" t="s">
        <v>74</v>
      </c>
      <c r="E315" s="246" t="s">
        <v>1040</v>
      </c>
      <c r="F315" s="246" t="s">
        <v>1041</v>
      </c>
      <c r="G315" s="233"/>
      <c r="H315" s="233"/>
      <c r="I315" s="236"/>
      <c r="J315" s="247">
        <f>BK315</f>
        <v>0</v>
      </c>
      <c r="K315" s="233"/>
      <c r="L315" s="238"/>
      <c r="M315" s="239"/>
      <c r="N315" s="240"/>
      <c r="O315" s="240"/>
      <c r="P315" s="241">
        <f>SUM(P316:P319)</f>
        <v>0</v>
      </c>
      <c r="Q315" s="240"/>
      <c r="R315" s="241">
        <f>SUM(R316:R319)</f>
        <v>0</v>
      </c>
      <c r="S315" s="240"/>
      <c r="T315" s="242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43" t="s">
        <v>84</v>
      </c>
      <c r="AT315" s="244" t="s">
        <v>74</v>
      </c>
      <c r="AU315" s="244" t="s">
        <v>82</v>
      </c>
      <c r="AY315" s="243" t="s">
        <v>190</v>
      </c>
      <c r="BK315" s="245">
        <f>SUM(BK316:BK319)</f>
        <v>0</v>
      </c>
    </row>
    <row r="316" s="2" customFormat="1" ht="24.15" customHeight="1">
      <c r="A316" s="37"/>
      <c r="B316" s="38"/>
      <c r="C316" s="248" t="s">
        <v>464</v>
      </c>
      <c r="D316" s="248" t="s">
        <v>193</v>
      </c>
      <c r="E316" s="249" t="s">
        <v>1043</v>
      </c>
      <c r="F316" s="250" t="s">
        <v>1044</v>
      </c>
      <c r="G316" s="251" t="s">
        <v>267</v>
      </c>
      <c r="H316" s="252">
        <v>12</v>
      </c>
      <c r="I316" s="253"/>
      <c r="J316" s="254">
        <f>ROUND(I316*H316,2)</f>
        <v>0</v>
      </c>
      <c r="K316" s="255"/>
      <c r="L316" s="40"/>
      <c r="M316" s="256" t="s">
        <v>1</v>
      </c>
      <c r="N316" s="257" t="s">
        <v>40</v>
      </c>
      <c r="O316" s="90"/>
      <c r="P316" s="258">
        <f>O316*H316</f>
        <v>0</v>
      </c>
      <c r="Q316" s="258">
        <v>0</v>
      </c>
      <c r="R316" s="258">
        <f>Q316*H316</f>
        <v>0</v>
      </c>
      <c r="S316" s="258">
        <v>0</v>
      </c>
      <c r="T316" s="25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60" t="s">
        <v>233</v>
      </c>
      <c r="AT316" s="260" t="s">
        <v>193</v>
      </c>
      <c r="AU316" s="260" t="s">
        <v>84</v>
      </c>
      <c r="AY316" s="14" t="s">
        <v>190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4" t="s">
        <v>82</v>
      </c>
      <c r="BK316" s="150">
        <f>ROUND(I316*H316,2)</f>
        <v>0</v>
      </c>
      <c r="BL316" s="14" t="s">
        <v>233</v>
      </c>
      <c r="BM316" s="260" t="s">
        <v>704</v>
      </c>
    </row>
    <row r="317" s="2" customFormat="1" ht="24.15" customHeight="1">
      <c r="A317" s="37"/>
      <c r="B317" s="38"/>
      <c r="C317" s="248" t="s">
        <v>705</v>
      </c>
      <c r="D317" s="248" t="s">
        <v>193</v>
      </c>
      <c r="E317" s="249" t="s">
        <v>1050</v>
      </c>
      <c r="F317" s="250" t="s">
        <v>1051</v>
      </c>
      <c r="G317" s="251" t="s">
        <v>267</v>
      </c>
      <c r="H317" s="252">
        <v>12</v>
      </c>
      <c r="I317" s="253"/>
      <c r="J317" s="254">
        <f>ROUND(I317*H317,2)</f>
        <v>0</v>
      </c>
      <c r="K317" s="255"/>
      <c r="L317" s="40"/>
      <c r="M317" s="256" t="s">
        <v>1</v>
      </c>
      <c r="N317" s="257" t="s">
        <v>40</v>
      </c>
      <c r="O317" s="90"/>
      <c r="P317" s="258">
        <f>O317*H317</f>
        <v>0</v>
      </c>
      <c r="Q317" s="258">
        <v>0</v>
      </c>
      <c r="R317" s="258">
        <f>Q317*H317</f>
        <v>0</v>
      </c>
      <c r="S317" s="258">
        <v>0</v>
      </c>
      <c r="T317" s="25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60" t="s">
        <v>233</v>
      </c>
      <c r="AT317" s="260" t="s">
        <v>193</v>
      </c>
      <c r="AU317" s="260" t="s">
        <v>84</v>
      </c>
      <c r="AY317" s="14" t="s">
        <v>190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4" t="s">
        <v>82</v>
      </c>
      <c r="BK317" s="150">
        <f>ROUND(I317*H317,2)</f>
        <v>0</v>
      </c>
      <c r="BL317" s="14" t="s">
        <v>233</v>
      </c>
      <c r="BM317" s="260" t="s">
        <v>708</v>
      </c>
    </row>
    <row r="318" s="2" customFormat="1" ht="24.15" customHeight="1">
      <c r="A318" s="37"/>
      <c r="B318" s="38"/>
      <c r="C318" s="248" t="s">
        <v>469</v>
      </c>
      <c r="D318" s="248" t="s">
        <v>193</v>
      </c>
      <c r="E318" s="249" t="s">
        <v>1057</v>
      </c>
      <c r="F318" s="250" t="s">
        <v>1058</v>
      </c>
      <c r="G318" s="251" t="s">
        <v>267</v>
      </c>
      <c r="H318" s="252">
        <v>5</v>
      </c>
      <c r="I318" s="253"/>
      <c r="J318" s="254">
        <f>ROUND(I318*H318,2)</f>
        <v>0</v>
      </c>
      <c r="K318" s="255"/>
      <c r="L318" s="40"/>
      <c r="M318" s="256" t="s">
        <v>1</v>
      </c>
      <c r="N318" s="257" t="s">
        <v>40</v>
      </c>
      <c r="O318" s="90"/>
      <c r="P318" s="258">
        <f>O318*H318</f>
        <v>0</v>
      </c>
      <c r="Q318" s="258">
        <v>0</v>
      </c>
      <c r="R318" s="258">
        <f>Q318*H318</f>
        <v>0</v>
      </c>
      <c r="S318" s="258">
        <v>0</v>
      </c>
      <c r="T318" s="25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60" t="s">
        <v>233</v>
      </c>
      <c r="AT318" s="260" t="s">
        <v>193</v>
      </c>
      <c r="AU318" s="260" t="s">
        <v>84</v>
      </c>
      <c r="AY318" s="14" t="s">
        <v>190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4" t="s">
        <v>82</v>
      </c>
      <c r="BK318" s="150">
        <f>ROUND(I318*H318,2)</f>
        <v>0</v>
      </c>
      <c r="BL318" s="14" t="s">
        <v>233</v>
      </c>
      <c r="BM318" s="260" t="s">
        <v>711</v>
      </c>
    </row>
    <row r="319" s="2" customFormat="1" ht="24.15" customHeight="1">
      <c r="A319" s="37"/>
      <c r="B319" s="38"/>
      <c r="C319" s="248" t="s">
        <v>712</v>
      </c>
      <c r="D319" s="248" t="s">
        <v>193</v>
      </c>
      <c r="E319" s="249" t="s">
        <v>1060</v>
      </c>
      <c r="F319" s="250" t="s">
        <v>1061</v>
      </c>
      <c r="G319" s="251" t="s">
        <v>267</v>
      </c>
      <c r="H319" s="252">
        <v>5</v>
      </c>
      <c r="I319" s="253"/>
      <c r="J319" s="254">
        <f>ROUND(I319*H319,2)</f>
        <v>0</v>
      </c>
      <c r="K319" s="255"/>
      <c r="L319" s="40"/>
      <c r="M319" s="256" t="s">
        <v>1</v>
      </c>
      <c r="N319" s="257" t="s">
        <v>40</v>
      </c>
      <c r="O319" s="90"/>
      <c r="P319" s="258">
        <f>O319*H319</f>
        <v>0</v>
      </c>
      <c r="Q319" s="258">
        <v>0</v>
      </c>
      <c r="R319" s="258">
        <f>Q319*H319</f>
        <v>0</v>
      </c>
      <c r="S319" s="258">
        <v>0</v>
      </c>
      <c r="T319" s="25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60" t="s">
        <v>233</v>
      </c>
      <c r="AT319" s="260" t="s">
        <v>193</v>
      </c>
      <c r="AU319" s="260" t="s">
        <v>84</v>
      </c>
      <c r="AY319" s="14" t="s">
        <v>190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4" t="s">
        <v>82</v>
      </c>
      <c r="BK319" s="150">
        <f>ROUND(I319*H319,2)</f>
        <v>0</v>
      </c>
      <c r="BL319" s="14" t="s">
        <v>233</v>
      </c>
      <c r="BM319" s="260" t="s">
        <v>715</v>
      </c>
    </row>
    <row r="320" s="12" customFormat="1" ht="22.8" customHeight="1">
      <c r="A320" s="12"/>
      <c r="B320" s="232"/>
      <c r="C320" s="233"/>
      <c r="D320" s="234" t="s">
        <v>74</v>
      </c>
      <c r="E320" s="246" t="s">
        <v>1070</v>
      </c>
      <c r="F320" s="246" t="s">
        <v>1071</v>
      </c>
      <c r="G320" s="233"/>
      <c r="H320" s="233"/>
      <c r="I320" s="236"/>
      <c r="J320" s="247">
        <f>BK320</f>
        <v>0</v>
      </c>
      <c r="K320" s="233"/>
      <c r="L320" s="238"/>
      <c r="M320" s="239"/>
      <c r="N320" s="240"/>
      <c r="O320" s="240"/>
      <c r="P320" s="241">
        <f>SUM(P321:P326)</f>
        <v>0</v>
      </c>
      <c r="Q320" s="240"/>
      <c r="R320" s="241">
        <f>SUM(R321:R326)</f>
        <v>0</v>
      </c>
      <c r="S320" s="240"/>
      <c r="T320" s="242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43" t="s">
        <v>84</v>
      </c>
      <c r="AT320" s="244" t="s">
        <v>74</v>
      </c>
      <c r="AU320" s="244" t="s">
        <v>82</v>
      </c>
      <c r="AY320" s="243" t="s">
        <v>190</v>
      </c>
      <c r="BK320" s="245">
        <f>SUM(BK321:BK326)</f>
        <v>0</v>
      </c>
    </row>
    <row r="321" s="2" customFormat="1" ht="16.5" customHeight="1">
      <c r="A321" s="37"/>
      <c r="B321" s="38"/>
      <c r="C321" s="248" t="s">
        <v>472</v>
      </c>
      <c r="D321" s="248" t="s">
        <v>193</v>
      </c>
      <c r="E321" s="249" t="s">
        <v>1073</v>
      </c>
      <c r="F321" s="250" t="s">
        <v>1074</v>
      </c>
      <c r="G321" s="251" t="s">
        <v>202</v>
      </c>
      <c r="H321" s="252">
        <v>10</v>
      </c>
      <c r="I321" s="253"/>
      <c r="J321" s="254">
        <f>ROUND(I321*H321,2)</f>
        <v>0</v>
      </c>
      <c r="K321" s="255"/>
      <c r="L321" s="40"/>
      <c r="M321" s="256" t="s">
        <v>1</v>
      </c>
      <c r="N321" s="257" t="s">
        <v>40</v>
      </c>
      <c r="O321" s="90"/>
      <c r="P321" s="258">
        <f>O321*H321</f>
        <v>0</v>
      </c>
      <c r="Q321" s="258">
        <v>0</v>
      </c>
      <c r="R321" s="258">
        <f>Q321*H321</f>
        <v>0</v>
      </c>
      <c r="S321" s="258">
        <v>0</v>
      </c>
      <c r="T321" s="25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60" t="s">
        <v>233</v>
      </c>
      <c r="AT321" s="260" t="s">
        <v>193</v>
      </c>
      <c r="AU321" s="260" t="s">
        <v>84</v>
      </c>
      <c r="AY321" s="14" t="s">
        <v>190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4" t="s">
        <v>82</v>
      </c>
      <c r="BK321" s="150">
        <f>ROUND(I321*H321,2)</f>
        <v>0</v>
      </c>
      <c r="BL321" s="14" t="s">
        <v>233</v>
      </c>
      <c r="BM321" s="260" t="s">
        <v>718</v>
      </c>
    </row>
    <row r="322" s="2" customFormat="1" ht="24.15" customHeight="1">
      <c r="A322" s="37"/>
      <c r="B322" s="38"/>
      <c r="C322" s="248" t="s">
        <v>719</v>
      </c>
      <c r="D322" s="248" t="s">
        <v>193</v>
      </c>
      <c r="E322" s="249" t="s">
        <v>1076</v>
      </c>
      <c r="F322" s="250" t="s">
        <v>1077</v>
      </c>
      <c r="G322" s="251" t="s">
        <v>202</v>
      </c>
      <c r="H322" s="252">
        <v>10</v>
      </c>
      <c r="I322" s="253"/>
      <c r="J322" s="254">
        <f>ROUND(I322*H322,2)</f>
        <v>0</v>
      </c>
      <c r="K322" s="255"/>
      <c r="L322" s="40"/>
      <c r="M322" s="256" t="s">
        <v>1</v>
      </c>
      <c r="N322" s="257" t="s">
        <v>40</v>
      </c>
      <c r="O322" s="90"/>
      <c r="P322" s="258">
        <f>O322*H322</f>
        <v>0</v>
      </c>
      <c r="Q322" s="258">
        <v>0</v>
      </c>
      <c r="R322" s="258">
        <f>Q322*H322</f>
        <v>0</v>
      </c>
      <c r="S322" s="258">
        <v>0</v>
      </c>
      <c r="T322" s="25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60" t="s">
        <v>233</v>
      </c>
      <c r="AT322" s="260" t="s">
        <v>193</v>
      </c>
      <c r="AU322" s="260" t="s">
        <v>84</v>
      </c>
      <c r="AY322" s="14" t="s">
        <v>190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4" t="s">
        <v>82</v>
      </c>
      <c r="BK322" s="150">
        <f>ROUND(I322*H322,2)</f>
        <v>0</v>
      </c>
      <c r="BL322" s="14" t="s">
        <v>233</v>
      </c>
      <c r="BM322" s="260" t="s">
        <v>722</v>
      </c>
    </row>
    <row r="323" s="2" customFormat="1" ht="16.5" customHeight="1">
      <c r="A323" s="37"/>
      <c r="B323" s="38"/>
      <c r="C323" s="248" t="s">
        <v>476</v>
      </c>
      <c r="D323" s="248" t="s">
        <v>193</v>
      </c>
      <c r="E323" s="249" t="s">
        <v>1080</v>
      </c>
      <c r="F323" s="250" t="s">
        <v>1081</v>
      </c>
      <c r="G323" s="251" t="s">
        <v>202</v>
      </c>
      <c r="H323" s="252">
        <v>10</v>
      </c>
      <c r="I323" s="253"/>
      <c r="J323" s="254">
        <f>ROUND(I323*H323,2)</f>
        <v>0</v>
      </c>
      <c r="K323" s="255"/>
      <c r="L323" s="40"/>
      <c r="M323" s="256" t="s">
        <v>1</v>
      </c>
      <c r="N323" s="257" t="s">
        <v>40</v>
      </c>
      <c r="O323" s="90"/>
      <c r="P323" s="258">
        <f>O323*H323</f>
        <v>0</v>
      </c>
      <c r="Q323" s="258">
        <v>0</v>
      </c>
      <c r="R323" s="258">
        <f>Q323*H323</f>
        <v>0</v>
      </c>
      <c r="S323" s="258">
        <v>0</v>
      </c>
      <c r="T323" s="25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60" t="s">
        <v>233</v>
      </c>
      <c r="AT323" s="260" t="s">
        <v>193</v>
      </c>
      <c r="AU323" s="260" t="s">
        <v>84</v>
      </c>
      <c r="AY323" s="14" t="s">
        <v>190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4" t="s">
        <v>82</v>
      </c>
      <c r="BK323" s="150">
        <f>ROUND(I323*H323,2)</f>
        <v>0</v>
      </c>
      <c r="BL323" s="14" t="s">
        <v>233</v>
      </c>
      <c r="BM323" s="260" t="s">
        <v>725</v>
      </c>
    </row>
    <row r="324" s="2" customFormat="1" ht="16.5" customHeight="1">
      <c r="A324" s="37"/>
      <c r="B324" s="38"/>
      <c r="C324" s="261" t="s">
        <v>726</v>
      </c>
      <c r="D324" s="261" t="s">
        <v>218</v>
      </c>
      <c r="E324" s="262" t="s">
        <v>1083</v>
      </c>
      <c r="F324" s="263" t="s">
        <v>1084</v>
      </c>
      <c r="G324" s="264" t="s">
        <v>202</v>
      </c>
      <c r="H324" s="265">
        <v>10.5</v>
      </c>
      <c r="I324" s="266"/>
      <c r="J324" s="267">
        <f>ROUND(I324*H324,2)</f>
        <v>0</v>
      </c>
      <c r="K324" s="268"/>
      <c r="L324" s="269"/>
      <c r="M324" s="270" t="s">
        <v>1</v>
      </c>
      <c r="N324" s="271" t="s">
        <v>40</v>
      </c>
      <c r="O324" s="90"/>
      <c r="P324" s="258">
        <f>O324*H324</f>
        <v>0</v>
      </c>
      <c r="Q324" s="258">
        <v>0</v>
      </c>
      <c r="R324" s="258">
        <f>Q324*H324</f>
        <v>0</v>
      </c>
      <c r="S324" s="258">
        <v>0</v>
      </c>
      <c r="T324" s="25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60" t="s">
        <v>268</v>
      </c>
      <c r="AT324" s="260" t="s">
        <v>218</v>
      </c>
      <c r="AU324" s="260" t="s">
        <v>84</v>
      </c>
      <c r="AY324" s="14" t="s">
        <v>190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4" t="s">
        <v>82</v>
      </c>
      <c r="BK324" s="150">
        <f>ROUND(I324*H324,2)</f>
        <v>0</v>
      </c>
      <c r="BL324" s="14" t="s">
        <v>233</v>
      </c>
      <c r="BM324" s="260" t="s">
        <v>729</v>
      </c>
    </row>
    <row r="325" s="2" customFormat="1" ht="24.15" customHeight="1">
      <c r="A325" s="37"/>
      <c r="B325" s="38"/>
      <c r="C325" s="248" t="s">
        <v>479</v>
      </c>
      <c r="D325" s="248" t="s">
        <v>193</v>
      </c>
      <c r="E325" s="249" t="s">
        <v>1087</v>
      </c>
      <c r="F325" s="250" t="s">
        <v>1088</v>
      </c>
      <c r="G325" s="251" t="s">
        <v>202</v>
      </c>
      <c r="H325" s="252">
        <v>10</v>
      </c>
      <c r="I325" s="253"/>
      <c r="J325" s="254">
        <f>ROUND(I325*H325,2)</f>
        <v>0</v>
      </c>
      <c r="K325" s="255"/>
      <c r="L325" s="40"/>
      <c r="M325" s="256" t="s">
        <v>1</v>
      </c>
      <c r="N325" s="257" t="s">
        <v>40</v>
      </c>
      <c r="O325" s="90"/>
      <c r="P325" s="258">
        <f>O325*H325</f>
        <v>0</v>
      </c>
      <c r="Q325" s="258">
        <v>0</v>
      </c>
      <c r="R325" s="258">
        <f>Q325*H325</f>
        <v>0</v>
      </c>
      <c r="S325" s="258">
        <v>0</v>
      </c>
      <c r="T325" s="25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60" t="s">
        <v>233</v>
      </c>
      <c r="AT325" s="260" t="s">
        <v>193</v>
      </c>
      <c r="AU325" s="260" t="s">
        <v>84</v>
      </c>
      <c r="AY325" s="14" t="s">
        <v>190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4" t="s">
        <v>82</v>
      </c>
      <c r="BK325" s="150">
        <f>ROUND(I325*H325,2)</f>
        <v>0</v>
      </c>
      <c r="BL325" s="14" t="s">
        <v>233</v>
      </c>
      <c r="BM325" s="260" t="s">
        <v>732</v>
      </c>
    </row>
    <row r="326" s="2" customFormat="1" ht="33" customHeight="1">
      <c r="A326" s="37"/>
      <c r="B326" s="38"/>
      <c r="C326" s="248" t="s">
        <v>733</v>
      </c>
      <c r="D326" s="248" t="s">
        <v>193</v>
      </c>
      <c r="E326" s="249" t="s">
        <v>1090</v>
      </c>
      <c r="F326" s="250" t="s">
        <v>1091</v>
      </c>
      <c r="G326" s="251" t="s">
        <v>202</v>
      </c>
      <c r="H326" s="252">
        <v>10</v>
      </c>
      <c r="I326" s="253"/>
      <c r="J326" s="254">
        <f>ROUND(I326*H326,2)</f>
        <v>0</v>
      </c>
      <c r="K326" s="255"/>
      <c r="L326" s="40"/>
      <c r="M326" s="256" t="s">
        <v>1</v>
      </c>
      <c r="N326" s="257" t="s">
        <v>40</v>
      </c>
      <c r="O326" s="90"/>
      <c r="P326" s="258">
        <f>O326*H326</f>
        <v>0</v>
      </c>
      <c r="Q326" s="258">
        <v>0</v>
      </c>
      <c r="R326" s="258">
        <f>Q326*H326</f>
        <v>0</v>
      </c>
      <c r="S326" s="258">
        <v>0</v>
      </c>
      <c r="T326" s="25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60" t="s">
        <v>233</v>
      </c>
      <c r="AT326" s="260" t="s">
        <v>193</v>
      </c>
      <c r="AU326" s="260" t="s">
        <v>84</v>
      </c>
      <c r="AY326" s="14" t="s">
        <v>190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4" t="s">
        <v>82</v>
      </c>
      <c r="BK326" s="150">
        <f>ROUND(I326*H326,2)</f>
        <v>0</v>
      </c>
      <c r="BL326" s="14" t="s">
        <v>233</v>
      </c>
      <c r="BM326" s="260" t="s">
        <v>736</v>
      </c>
    </row>
    <row r="327" s="12" customFormat="1" ht="25.92" customHeight="1">
      <c r="A327" s="12"/>
      <c r="B327" s="232"/>
      <c r="C327" s="233"/>
      <c r="D327" s="234" t="s">
        <v>74</v>
      </c>
      <c r="E327" s="235" t="s">
        <v>218</v>
      </c>
      <c r="F327" s="235" t="s">
        <v>1093</v>
      </c>
      <c r="G327" s="233"/>
      <c r="H327" s="233"/>
      <c r="I327" s="236"/>
      <c r="J327" s="237">
        <f>BK327</f>
        <v>0</v>
      </c>
      <c r="K327" s="233"/>
      <c r="L327" s="238"/>
      <c r="M327" s="239"/>
      <c r="N327" s="240"/>
      <c r="O327" s="240"/>
      <c r="P327" s="241">
        <f>P328+P339</f>
        <v>0</v>
      </c>
      <c r="Q327" s="240"/>
      <c r="R327" s="241">
        <f>R328+R339</f>
        <v>0</v>
      </c>
      <c r="S327" s="240"/>
      <c r="T327" s="242">
        <f>T328+T339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43" t="s">
        <v>191</v>
      </c>
      <c r="AT327" s="244" t="s">
        <v>74</v>
      </c>
      <c r="AU327" s="244" t="s">
        <v>75</v>
      </c>
      <c r="AY327" s="243" t="s">
        <v>190</v>
      </c>
      <c r="BK327" s="245">
        <f>BK328+BK339</f>
        <v>0</v>
      </c>
    </row>
    <row r="328" s="12" customFormat="1" ht="22.8" customHeight="1">
      <c r="A328" s="12"/>
      <c r="B328" s="232"/>
      <c r="C328" s="233"/>
      <c r="D328" s="234" t="s">
        <v>74</v>
      </c>
      <c r="E328" s="246" t="s">
        <v>1094</v>
      </c>
      <c r="F328" s="246" t="s">
        <v>1095</v>
      </c>
      <c r="G328" s="233"/>
      <c r="H328" s="233"/>
      <c r="I328" s="236"/>
      <c r="J328" s="247">
        <f>BK328</f>
        <v>0</v>
      </c>
      <c r="K328" s="233"/>
      <c r="L328" s="238"/>
      <c r="M328" s="239"/>
      <c r="N328" s="240"/>
      <c r="O328" s="240"/>
      <c r="P328" s="241">
        <f>SUM(P329:P338)</f>
        <v>0</v>
      </c>
      <c r="Q328" s="240"/>
      <c r="R328" s="241">
        <f>SUM(R329:R338)</f>
        <v>0</v>
      </c>
      <c r="S328" s="240"/>
      <c r="T328" s="242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3" t="s">
        <v>191</v>
      </c>
      <c r="AT328" s="244" t="s">
        <v>74</v>
      </c>
      <c r="AU328" s="244" t="s">
        <v>82</v>
      </c>
      <c r="AY328" s="243" t="s">
        <v>190</v>
      </c>
      <c r="BK328" s="245">
        <f>SUM(BK329:BK338)</f>
        <v>0</v>
      </c>
    </row>
    <row r="329" s="2" customFormat="1" ht="24.15" customHeight="1">
      <c r="A329" s="37"/>
      <c r="B329" s="38"/>
      <c r="C329" s="248" t="s">
        <v>483</v>
      </c>
      <c r="D329" s="248" t="s">
        <v>193</v>
      </c>
      <c r="E329" s="249" t="s">
        <v>1097</v>
      </c>
      <c r="F329" s="250" t="s">
        <v>1098</v>
      </c>
      <c r="G329" s="251" t="s">
        <v>196</v>
      </c>
      <c r="H329" s="252">
        <v>2</v>
      </c>
      <c r="I329" s="253"/>
      <c r="J329" s="254">
        <f>ROUND(I329*H329,2)</f>
        <v>0</v>
      </c>
      <c r="K329" s="255"/>
      <c r="L329" s="40"/>
      <c r="M329" s="256" t="s">
        <v>1</v>
      </c>
      <c r="N329" s="257" t="s">
        <v>40</v>
      </c>
      <c r="O329" s="90"/>
      <c r="P329" s="258">
        <f>O329*H329</f>
        <v>0</v>
      </c>
      <c r="Q329" s="258">
        <v>0</v>
      </c>
      <c r="R329" s="258">
        <f>Q329*H329</f>
        <v>0</v>
      </c>
      <c r="S329" s="258">
        <v>0</v>
      </c>
      <c r="T329" s="25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60" t="s">
        <v>326</v>
      </c>
      <c r="AT329" s="260" t="s">
        <v>193</v>
      </c>
      <c r="AU329" s="260" t="s">
        <v>84</v>
      </c>
      <c r="AY329" s="14" t="s">
        <v>190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4" t="s">
        <v>82</v>
      </c>
      <c r="BK329" s="150">
        <f>ROUND(I329*H329,2)</f>
        <v>0</v>
      </c>
      <c r="BL329" s="14" t="s">
        <v>326</v>
      </c>
      <c r="BM329" s="260" t="s">
        <v>739</v>
      </c>
    </row>
    <row r="330" s="2" customFormat="1" ht="24.15" customHeight="1">
      <c r="A330" s="37"/>
      <c r="B330" s="38"/>
      <c r="C330" s="248" t="s">
        <v>740</v>
      </c>
      <c r="D330" s="248" t="s">
        <v>193</v>
      </c>
      <c r="E330" s="249" t="s">
        <v>1942</v>
      </c>
      <c r="F330" s="250" t="s">
        <v>1943</v>
      </c>
      <c r="G330" s="251" t="s">
        <v>196</v>
      </c>
      <c r="H330" s="252">
        <v>9</v>
      </c>
      <c r="I330" s="253"/>
      <c r="J330" s="254">
        <f>ROUND(I330*H330,2)</f>
        <v>0</v>
      </c>
      <c r="K330" s="255"/>
      <c r="L330" s="40"/>
      <c r="M330" s="256" t="s">
        <v>1</v>
      </c>
      <c r="N330" s="257" t="s">
        <v>40</v>
      </c>
      <c r="O330" s="90"/>
      <c r="P330" s="258">
        <f>O330*H330</f>
        <v>0</v>
      </c>
      <c r="Q330" s="258">
        <v>0</v>
      </c>
      <c r="R330" s="258">
        <f>Q330*H330</f>
        <v>0</v>
      </c>
      <c r="S330" s="258">
        <v>0</v>
      </c>
      <c r="T330" s="25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60" t="s">
        <v>326</v>
      </c>
      <c r="AT330" s="260" t="s">
        <v>193</v>
      </c>
      <c r="AU330" s="260" t="s">
        <v>84</v>
      </c>
      <c r="AY330" s="14" t="s">
        <v>190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4" t="s">
        <v>82</v>
      </c>
      <c r="BK330" s="150">
        <f>ROUND(I330*H330,2)</f>
        <v>0</v>
      </c>
      <c r="BL330" s="14" t="s">
        <v>326</v>
      </c>
      <c r="BM330" s="260" t="s">
        <v>743</v>
      </c>
    </row>
    <row r="331" s="2" customFormat="1" ht="24.15" customHeight="1">
      <c r="A331" s="37"/>
      <c r="B331" s="38"/>
      <c r="C331" s="261" t="s">
        <v>486</v>
      </c>
      <c r="D331" s="261" t="s">
        <v>218</v>
      </c>
      <c r="E331" s="262" t="s">
        <v>441</v>
      </c>
      <c r="F331" s="263" t="s">
        <v>442</v>
      </c>
      <c r="G331" s="264" t="s">
        <v>196</v>
      </c>
      <c r="H331" s="265">
        <v>2</v>
      </c>
      <c r="I331" s="266"/>
      <c r="J331" s="267">
        <f>ROUND(I331*H331,2)</f>
        <v>0</v>
      </c>
      <c r="K331" s="268"/>
      <c r="L331" s="269"/>
      <c r="M331" s="270" t="s">
        <v>1</v>
      </c>
      <c r="N331" s="271" t="s">
        <v>40</v>
      </c>
      <c r="O331" s="90"/>
      <c r="P331" s="258">
        <f>O331*H331</f>
        <v>0</v>
      </c>
      <c r="Q331" s="258">
        <v>0</v>
      </c>
      <c r="R331" s="258">
        <f>Q331*H331</f>
        <v>0</v>
      </c>
      <c r="S331" s="258">
        <v>0</v>
      </c>
      <c r="T331" s="25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60" t="s">
        <v>667</v>
      </c>
      <c r="AT331" s="260" t="s">
        <v>218</v>
      </c>
      <c r="AU331" s="260" t="s">
        <v>84</v>
      </c>
      <c r="AY331" s="14" t="s">
        <v>190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4" t="s">
        <v>82</v>
      </c>
      <c r="BK331" s="150">
        <f>ROUND(I331*H331,2)</f>
        <v>0</v>
      </c>
      <c r="BL331" s="14" t="s">
        <v>326</v>
      </c>
      <c r="BM331" s="260" t="s">
        <v>746</v>
      </c>
    </row>
    <row r="332" s="2" customFormat="1" ht="24.15" customHeight="1">
      <c r="A332" s="37"/>
      <c r="B332" s="38"/>
      <c r="C332" s="261" t="s">
        <v>747</v>
      </c>
      <c r="D332" s="261" t="s">
        <v>218</v>
      </c>
      <c r="E332" s="262" t="s">
        <v>1709</v>
      </c>
      <c r="F332" s="263" t="s">
        <v>1710</v>
      </c>
      <c r="G332" s="264" t="s">
        <v>196</v>
      </c>
      <c r="H332" s="265">
        <v>2</v>
      </c>
      <c r="I332" s="266"/>
      <c r="J332" s="267">
        <f>ROUND(I332*H332,2)</f>
        <v>0</v>
      </c>
      <c r="K332" s="268"/>
      <c r="L332" s="269"/>
      <c r="M332" s="270" t="s">
        <v>1</v>
      </c>
      <c r="N332" s="271" t="s">
        <v>40</v>
      </c>
      <c r="O332" s="90"/>
      <c r="P332" s="258">
        <f>O332*H332</f>
        <v>0</v>
      </c>
      <c r="Q332" s="258">
        <v>0</v>
      </c>
      <c r="R332" s="258">
        <f>Q332*H332</f>
        <v>0</v>
      </c>
      <c r="S332" s="258">
        <v>0</v>
      </c>
      <c r="T332" s="25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60" t="s">
        <v>667</v>
      </c>
      <c r="AT332" s="260" t="s">
        <v>218</v>
      </c>
      <c r="AU332" s="260" t="s">
        <v>84</v>
      </c>
      <c r="AY332" s="14" t="s">
        <v>190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4" t="s">
        <v>82</v>
      </c>
      <c r="BK332" s="150">
        <f>ROUND(I332*H332,2)</f>
        <v>0</v>
      </c>
      <c r="BL332" s="14" t="s">
        <v>326</v>
      </c>
      <c r="BM332" s="260" t="s">
        <v>750</v>
      </c>
    </row>
    <row r="333" s="2" customFormat="1" ht="16.5" customHeight="1">
      <c r="A333" s="37"/>
      <c r="B333" s="38"/>
      <c r="C333" s="261" t="s">
        <v>490</v>
      </c>
      <c r="D333" s="261" t="s">
        <v>218</v>
      </c>
      <c r="E333" s="262" t="s">
        <v>1944</v>
      </c>
      <c r="F333" s="263" t="s">
        <v>1945</v>
      </c>
      <c r="G333" s="264" t="s">
        <v>196</v>
      </c>
      <c r="H333" s="265">
        <v>4</v>
      </c>
      <c r="I333" s="266"/>
      <c r="J333" s="267">
        <f>ROUND(I333*H333,2)</f>
        <v>0</v>
      </c>
      <c r="K333" s="268"/>
      <c r="L333" s="269"/>
      <c r="M333" s="270" t="s">
        <v>1</v>
      </c>
      <c r="N333" s="271" t="s">
        <v>40</v>
      </c>
      <c r="O333" s="90"/>
      <c r="P333" s="258">
        <f>O333*H333</f>
        <v>0</v>
      </c>
      <c r="Q333" s="258">
        <v>0</v>
      </c>
      <c r="R333" s="258">
        <f>Q333*H333</f>
        <v>0</v>
      </c>
      <c r="S333" s="258">
        <v>0</v>
      </c>
      <c r="T333" s="25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60" t="s">
        <v>667</v>
      </c>
      <c r="AT333" s="260" t="s">
        <v>218</v>
      </c>
      <c r="AU333" s="260" t="s">
        <v>84</v>
      </c>
      <c r="AY333" s="14" t="s">
        <v>190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4" t="s">
        <v>82</v>
      </c>
      <c r="BK333" s="150">
        <f>ROUND(I333*H333,2)</f>
        <v>0</v>
      </c>
      <c r="BL333" s="14" t="s">
        <v>326</v>
      </c>
      <c r="BM333" s="260" t="s">
        <v>753</v>
      </c>
    </row>
    <row r="334" s="2" customFormat="1" ht="16.5" customHeight="1">
      <c r="A334" s="37"/>
      <c r="B334" s="38"/>
      <c r="C334" s="261" t="s">
        <v>754</v>
      </c>
      <c r="D334" s="261" t="s">
        <v>218</v>
      </c>
      <c r="E334" s="262" t="s">
        <v>1722</v>
      </c>
      <c r="F334" s="263" t="s">
        <v>1723</v>
      </c>
      <c r="G334" s="264" t="s">
        <v>1131</v>
      </c>
      <c r="H334" s="265">
        <v>2</v>
      </c>
      <c r="I334" s="266"/>
      <c r="J334" s="267">
        <f>ROUND(I334*H334,2)</f>
        <v>0</v>
      </c>
      <c r="K334" s="268"/>
      <c r="L334" s="269"/>
      <c r="M334" s="270" t="s">
        <v>1</v>
      </c>
      <c r="N334" s="271" t="s">
        <v>40</v>
      </c>
      <c r="O334" s="90"/>
      <c r="P334" s="258">
        <f>O334*H334</f>
        <v>0</v>
      </c>
      <c r="Q334" s="258">
        <v>0</v>
      </c>
      <c r="R334" s="258">
        <f>Q334*H334</f>
        <v>0</v>
      </c>
      <c r="S334" s="258">
        <v>0</v>
      </c>
      <c r="T334" s="25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60" t="s">
        <v>667</v>
      </c>
      <c r="AT334" s="260" t="s">
        <v>218</v>
      </c>
      <c r="AU334" s="260" t="s">
        <v>84</v>
      </c>
      <c r="AY334" s="14" t="s">
        <v>190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4" t="s">
        <v>82</v>
      </c>
      <c r="BK334" s="150">
        <f>ROUND(I334*H334,2)</f>
        <v>0</v>
      </c>
      <c r="BL334" s="14" t="s">
        <v>326</v>
      </c>
      <c r="BM334" s="260" t="s">
        <v>757</v>
      </c>
    </row>
    <row r="335" s="2" customFormat="1" ht="16.5" customHeight="1">
      <c r="A335" s="37"/>
      <c r="B335" s="38"/>
      <c r="C335" s="261" t="s">
        <v>493</v>
      </c>
      <c r="D335" s="261" t="s">
        <v>218</v>
      </c>
      <c r="E335" s="262" t="s">
        <v>1948</v>
      </c>
      <c r="F335" s="263" t="s">
        <v>1949</v>
      </c>
      <c r="G335" s="264" t="s">
        <v>1131</v>
      </c>
      <c r="H335" s="265">
        <v>1</v>
      </c>
      <c r="I335" s="266"/>
      <c r="J335" s="267">
        <f>ROUND(I335*H335,2)</f>
        <v>0</v>
      </c>
      <c r="K335" s="268"/>
      <c r="L335" s="269"/>
      <c r="M335" s="270" t="s">
        <v>1</v>
      </c>
      <c r="N335" s="271" t="s">
        <v>40</v>
      </c>
      <c r="O335" s="90"/>
      <c r="P335" s="258">
        <f>O335*H335</f>
        <v>0</v>
      </c>
      <c r="Q335" s="258">
        <v>0</v>
      </c>
      <c r="R335" s="258">
        <f>Q335*H335</f>
        <v>0</v>
      </c>
      <c r="S335" s="258">
        <v>0</v>
      </c>
      <c r="T335" s="25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60" t="s">
        <v>667</v>
      </c>
      <c r="AT335" s="260" t="s">
        <v>218</v>
      </c>
      <c r="AU335" s="260" t="s">
        <v>84</v>
      </c>
      <c r="AY335" s="14" t="s">
        <v>190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4" t="s">
        <v>82</v>
      </c>
      <c r="BK335" s="150">
        <f>ROUND(I335*H335,2)</f>
        <v>0</v>
      </c>
      <c r="BL335" s="14" t="s">
        <v>326</v>
      </c>
      <c r="BM335" s="260" t="s">
        <v>760</v>
      </c>
    </row>
    <row r="336" s="2" customFormat="1" ht="24.15" customHeight="1">
      <c r="A336" s="37"/>
      <c r="B336" s="38"/>
      <c r="C336" s="248" t="s">
        <v>761</v>
      </c>
      <c r="D336" s="248" t="s">
        <v>193</v>
      </c>
      <c r="E336" s="249" t="s">
        <v>1137</v>
      </c>
      <c r="F336" s="250" t="s">
        <v>1138</v>
      </c>
      <c r="G336" s="251" t="s">
        <v>267</v>
      </c>
      <c r="H336" s="252">
        <v>4</v>
      </c>
      <c r="I336" s="253"/>
      <c r="J336" s="254">
        <f>ROUND(I336*H336,2)</f>
        <v>0</v>
      </c>
      <c r="K336" s="255"/>
      <c r="L336" s="40"/>
      <c r="M336" s="256" t="s">
        <v>1</v>
      </c>
      <c r="N336" s="257" t="s">
        <v>40</v>
      </c>
      <c r="O336" s="90"/>
      <c r="P336" s="258">
        <f>O336*H336</f>
        <v>0</v>
      </c>
      <c r="Q336" s="258">
        <v>0</v>
      </c>
      <c r="R336" s="258">
        <f>Q336*H336</f>
        <v>0</v>
      </c>
      <c r="S336" s="258">
        <v>0</v>
      </c>
      <c r="T336" s="25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60" t="s">
        <v>326</v>
      </c>
      <c r="AT336" s="260" t="s">
        <v>193</v>
      </c>
      <c r="AU336" s="260" t="s">
        <v>84</v>
      </c>
      <c r="AY336" s="14" t="s">
        <v>190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4" t="s">
        <v>82</v>
      </c>
      <c r="BK336" s="150">
        <f>ROUND(I336*H336,2)</f>
        <v>0</v>
      </c>
      <c r="BL336" s="14" t="s">
        <v>326</v>
      </c>
      <c r="BM336" s="260" t="s">
        <v>764</v>
      </c>
    </row>
    <row r="337" s="2" customFormat="1" ht="16.5" customHeight="1">
      <c r="A337" s="37"/>
      <c r="B337" s="38"/>
      <c r="C337" s="248" t="s">
        <v>497</v>
      </c>
      <c r="D337" s="248" t="s">
        <v>193</v>
      </c>
      <c r="E337" s="249" t="s">
        <v>1151</v>
      </c>
      <c r="F337" s="250" t="s">
        <v>1152</v>
      </c>
      <c r="G337" s="251" t="s">
        <v>267</v>
      </c>
      <c r="H337" s="252">
        <v>4</v>
      </c>
      <c r="I337" s="253"/>
      <c r="J337" s="254">
        <f>ROUND(I337*H337,2)</f>
        <v>0</v>
      </c>
      <c r="K337" s="255"/>
      <c r="L337" s="40"/>
      <c r="M337" s="256" t="s">
        <v>1</v>
      </c>
      <c r="N337" s="257" t="s">
        <v>40</v>
      </c>
      <c r="O337" s="90"/>
      <c r="P337" s="258">
        <f>O337*H337</f>
        <v>0</v>
      </c>
      <c r="Q337" s="258">
        <v>0</v>
      </c>
      <c r="R337" s="258">
        <f>Q337*H337</f>
        <v>0</v>
      </c>
      <c r="S337" s="258">
        <v>0</v>
      </c>
      <c r="T337" s="25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60" t="s">
        <v>326</v>
      </c>
      <c r="AT337" s="260" t="s">
        <v>193</v>
      </c>
      <c r="AU337" s="260" t="s">
        <v>84</v>
      </c>
      <c r="AY337" s="14" t="s">
        <v>190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4" t="s">
        <v>82</v>
      </c>
      <c r="BK337" s="150">
        <f>ROUND(I337*H337,2)</f>
        <v>0</v>
      </c>
      <c r="BL337" s="14" t="s">
        <v>326</v>
      </c>
      <c r="BM337" s="260" t="s">
        <v>767</v>
      </c>
    </row>
    <row r="338" s="2" customFormat="1" ht="21.75" customHeight="1">
      <c r="A338" s="37"/>
      <c r="B338" s="38"/>
      <c r="C338" s="248" t="s">
        <v>768</v>
      </c>
      <c r="D338" s="248" t="s">
        <v>193</v>
      </c>
      <c r="E338" s="249" t="s">
        <v>1155</v>
      </c>
      <c r="F338" s="250" t="s">
        <v>1156</v>
      </c>
      <c r="G338" s="251" t="s">
        <v>267</v>
      </c>
      <c r="H338" s="252">
        <v>4</v>
      </c>
      <c r="I338" s="253"/>
      <c r="J338" s="254">
        <f>ROUND(I338*H338,2)</f>
        <v>0</v>
      </c>
      <c r="K338" s="255"/>
      <c r="L338" s="40"/>
      <c r="M338" s="256" t="s">
        <v>1</v>
      </c>
      <c r="N338" s="257" t="s">
        <v>40</v>
      </c>
      <c r="O338" s="90"/>
      <c r="P338" s="258">
        <f>O338*H338</f>
        <v>0</v>
      </c>
      <c r="Q338" s="258">
        <v>0</v>
      </c>
      <c r="R338" s="258">
        <f>Q338*H338</f>
        <v>0</v>
      </c>
      <c r="S338" s="258">
        <v>0</v>
      </c>
      <c r="T338" s="25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60" t="s">
        <v>326</v>
      </c>
      <c r="AT338" s="260" t="s">
        <v>193</v>
      </c>
      <c r="AU338" s="260" t="s">
        <v>84</v>
      </c>
      <c r="AY338" s="14" t="s">
        <v>190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4" t="s">
        <v>82</v>
      </c>
      <c r="BK338" s="150">
        <f>ROUND(I338*H338,2)</f>
        <v>0</v>
      </c>
      <c r="BL338" s="14" t="s">
        <v>326</v>
      </c>
      <c r="BM338" s="260" t="s">
        <v>771</v>
      </c>
    </row>
    <row r="339" s="12" customFormat="1" ht="22.8" customHeight="1">
      <c r="A339" s="12"/>
      <c r="B339" s="232"/>
      <c r="C339" s="233"/>
      <c r="D339" s="234" t="s">
        <v>74</v>
      </c>
      <c r="E339" s="246" t="s">
        <v>1161</v>
      </c>
      <c r="F339" s="246" t="s">
        <v>1162</v>
      </c>
      <c r="G339" s="233"/>
      <c r="H339" s="233"/>
      <c r="I339" s="236"/>
      <c r="J339" s="247">
        <f>BK339</f>
        <v>0</v>
      </c>
      <c r="K339" s="233"/>
      <c r="L339" s="238"/>
      <c r="M339" s="239"/>
      <c r="N339" s="240"/>
      <c r="O339" s="240"/>
      <c r="P339" s="241">
        <f>SUM(P340:P356)</f>
        <v>0</v>
      </c>
      <c r="Q339" s="240"/>
      <c r="R339" s="241">
        <f>SUM(R340:R356)</f>
        <v>0</v>
      </c>
      <c r="S339" s="240"/>
      <c r="T339" s="242">
        <f>SUM(T340:T356)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43" t="s">
        <v>191</v>
      </c>
      <c r="AT339" s="244" t="s">
        <v>74</v>
      </c>
      <c r="AU339" s="244" t="s">
        <v>82</v>
      </c>
      <c r="AY339" s="243" t="s">
        <v>190</v>
      </c>
      <c r="BK339" s="245">
        <f>SUM(BK340:BK356)</f>
        <v>0</v>
      </c>
    </row>
    <row r="340" s="2" customFormat="1" ht="21.75" customHeight="1">
      <c r="A340" s="37"/>
      <c r="B340" s="38"/>
      <c r="C340" s="248" t="s">
        <v>500</v>
      </c>
      <c r="D340" s="248" t="s">
        <v>193</v>
      </c>
      <c r="E340" s="249" t="s">
        <v>1164</v>
      </c>
      <c r="F340" s="250" t="s">
        <v>1165</v>
      </c>
      <c r="G340" s="251" t="s">
        <v>196</v>
      </c>
      <c r="H340" s="252">
        <v>2</v>
      </c>
      <c r="I340" s="253"/>
      <c r="J340" s="254">
        <f>ROUND(I340*H340,2)</f>
        <v>0</v>
      </c>
      <c r="K340" s="255"/>
      <c r="L340" s="40"/>
      <c r="M340" s="256" t="s">
        <v>1</v>
      </c>
      <c r="N340" s="257" t="s">
        <v>40</v>
      </c>
      <c r="O340" s="90"/>
      <c r="P340" s="258">
        <f>O340*H340</f>
        <v>0</v>
      </c>
      <c r="Q340" s="258">
        <v>0</v>
      </c>
      <c r="R340" s="258">
        <f>Q340*H340</f>
        <v>0</v>
      </c>
      <c r="S340" s="258">
        <v>0</v>
      </c>
      <c r="T340" s="25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60" t="s">
        <v>326</v>
      </c>
      <c r="AT340" s="260" t="s">
        <v>193</v>
      </c>
      <c r="AU340" s="260" t="s">
        <v>84</v>
      </c>
      <c r="AY340" s="14" t="s">
        <v>190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4" t="s">
        <v>82</v>
      </c>
      <c r="BK340" s="150">
        <f>ROUND(I340*H340,2)</f>
        <v>0</v>
      </c>
      <c r="BL340" s="14" t="s">
        <v>326</v>
      </c>
      <c r="BM340" s="260" t="s">
        <v>774</v>
      </c>
    </row>
    <row r="341" s="2" customFormat="1" ht="24.15" customHeight="1">
      <c r="A341" s="37"/>
      <c r="B341" s="38"/>
      <c r="C341" s="248" t="s">
        <v>775</v>
      </c>
      <c r="D341" s="248" t="s">
        <v>193</v>
      </c>
      <c r="E341" s="249" t="s">
        <v>1743</v>
      </c>
      <c r="F341" s="250" t="s">
        <v>1172</v>
      </c>
      <c r="G341" s="251" t="s">
        <v>196</v>
      </c>
      <c r="H341" s="252">
        <v>1</v>
      </c>
      <c r="I341" s="253"/>
      <c r="J341" s="254">
        <f>ROUND(I341*H341,2)</f>
        <v>0</v>
      </c>
      <c r="K341" s="255"/>
      <c r="L341" s="40"/>
      <c r="M341" s="256" t="s">
        <v>1</v>
      </c>
      <c r="N341" s="257" t="s">
        <v>40</v>
      </c>
      <c r="O341" s="90"/>
      <c r="P341" s="258">
        <f>O341*H341</f>
        <v>0</v>
      </c>
      <c r="Q341" s="258">
        <v>0</v>
      </c>
      <c r="R341" s="258">
        <f>Q341*H341</f>
        <v>0</v>
      </c>
      <c r="S341" s="258">
        <v>0</v>
      </c>
      <c r="T341" s="25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60" t="s">
        <v>326</v>
      </c>
      <c r="AT341" s="260" t="s">
        <v>193</v>
      </c>
      <c r="AU341" s="260" t="s">
        <v>84</v>
      </c>
      <c r="AY341" s="14" t="s">
        <v>190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4" t="s">
        <v>82</v>
      </c>
      <c r="BK341" s="150">
        <f>ROUND(I341*H341,2)</f>
        <v>0</v>
      </c>
      <c r="BL341" s="14" t="s">
        <v>326</v>
      </c>
      <c r="BM341" s="260" t="s">
        <v>778</v>
      </c>
    </row>
    <row r="342" s="2" customFormat="1" ht="24.15" customHeight="1">
      <c r="A342" s="37"/>
      <c r="B342" s="38"/>
      <c r="C342" s="248" t="s">
        <v>504</v>
      </c>
      <c r="D342" s="248" t="s">
        <v>193</v>
      </c>
      <c r="E342" s="249" t="s">
        <v>1745</v>
      </c>
      <c r="F342" s="250" t="s">
        <v>1175</v>
      </c>
      <c r="G342" s="251" t="s">
        <v>1176</v>
      </c>
      <c r="H342" s="252">
        <v>1</v>
      </c>
      <c r="I342" s="253"/>
      <c r="J342" s="254">
        <f>ROUND(I342*H342,2)</f>
        <v>0</v>
      </c>
      <c r="K342" s="255"/>
      <c r="L342" s="40"/>
      <c r="M342" s="256" t="s">
        <v>1</v>
      </c>
      <c r="N342" s="257" t="s">
        <v>40</v>
      </c>
      <c r="O342" s="90"/>
      <c r="P342" s="258">
        <f>O342*H342</f>
        <v>0</v>
      </c>
      <c r="Q342" s="258">
        <v>0</v>
      </c>
      <c r="R342" s="258">
        <f>Q342*H342</f>
        <v>0</v>
      </c>
      <c r="S342" s="258">
        <v>0</v>
      </c>
      <c r="T342" s="25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60" t="s">
        <v>326</v>
      </c>
      <c r="AT342" s="260" t="s">
        <v>193</v>
      </c>
      <c r="AU342" s="260" t="s">
        <v>84</v>
      </c>
      <c r="AY342" s="14" t="s">
        <v>190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4" t="s">
        <v>82</v>
      </c>
      <c r="BK342" s="150">
        <f>ROUND(I342*H342,2)</f>
        <v>0</v>
      </c>
      <c r="BL342" s="14" t="s">
        <v>326</v>
      </c>
      <c r="BM342" s="260" t="s">
        <v>781</v>
      </c>
    </row>
    <row r="343" s="2" customFormat="1" ht="16.5" customHeight="1">
      <c r="A343" s="37"/>
      <c r="B343" s="38"/>
      <c r="C343" s="248" t="s">
        <v>782</v>
      </c>
      <c r="D343" s="248" t="s">
        <v>193</v>
      </c>
      <c r="E343" s="249" t="s">
        <v>1748</v>
      </c>
      <c r="F343" s="250" t="s">
        <v>1180</v>
      </c>
      <c r="G343" s="251" t="s">
        <v>1176</v>
      </c>
      <c r="H343" s="252">
        <v>1</v>
      </c>
      <c r="I343" s="253"/>
      <c r="J343" s="254">
        <f>ROUND(I343*H343,2)</f>
        <v>0</v>
      </c>
      <c r="K343" s="255"/>
      <c r="L343" s="40"/>
      <c r="M343" s="256" t="s">
        <v>1</v>
      </c>
      <c r="N343" s="257" t="s">
        <v>40</v>
      </c>
      <c r="O343" s="90"/>
      <c r="P343" s="258">
        <f>O343*H343</f>
        <v>0</v>
      </c>
      <c r="Q343" s="258">
        <v>0</v>
      </c>
      <c r="R343" s="258">
        <f>Q343*H343</f>
        <v>0</v>
      </c>
      <c r="S343" s="258">
        <v>0</v>
      </c>
      <c r="T343" s="25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60" t="s">
        <v>326</v>
      </c>
      <c r="AT343" s="260" t="s">
        <v>193</v>
      </c>
      <c r="AU343" s="260" t="s">
        <v>84</v>
      </c>
      <c r="AY343" s="14" t="s">
        <v>190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4" t="s">
        <v>82</v>
      </c>
      <c r="BK343" s="150">
        <f>ROUND(I343*H343,2)</f>
        <v>0</v>
      </c>
      <c r="BL343" s="14" t="s">
        <v>326</v>
      </c>
      <c r="BM343" s="260" t="s">
        <v>785</v>
      </c>
    </row>
    <row r="344" s="2" customFormat="1" ht="16.5" customHeight="1">
      <c r="A344" s="37"/>
      <c r="B344" s="38"/>
      <c r="C344" s="248" t="s">
        <v>507</v>
      </c>
      <c r="D344" s="248" t="s">
        <v>193</v>
      </c>
      <c r="E344" s="249" t="s">
        <v>1750</v>
      </c>
      <c r="F344" s="250" t="s">
        <v>1751</v>
      </c>
      <c r="G344" s="251" t="s">
        <v>196</v>
      </c>
      <c r="H344" s="252">
        <v>1</v>
      </c>
      <c r="I344" s="253"/>
      <c r="J344" s="254">
        <f>ROUND(I344*H344,2)</f>
        <v>0</v>
      </c>
      <c r="K344" s="255"/>
      <c r="L344" s="40"/>
      <c r="M344" s="256" t="s">
        <v>1</v>
      </c>
      <c r="N344" s="257" t="s">
        <v>40</v>
      </c>
      <c r="O344" s="90"/>
      <c r="P344" s="258">
        <f>O344*H344</f>
        <v>0</v>
      </c>
      <c r="Q344" s="258">
        <v>0</v>
      </c>
      <c r="R344" s="258">
        <f>Q344*H344</f>
        <v>0</v>
      </c>
      <c r="S344" s="258">
        <v>0</v>
      </c>
      <c r="T344" s="25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60" t="s">
        <v>326</v>
      </c>
      <c r="AT344" s="260" t="s">
        <v>193</v>
      </c>
      <c r="AU344" s="260" t="s">
        <v>84</v>
      </c>
      <c r="AY344" s="14" t="s">
        <v>190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4" t="s">
        <v>82</v>
      </c>
      <c r="BK344" s="150">
        <f>ROUND(I344*H344,2)</f>
        <v>0</v>
      </c>
      <c r="BL344" s="14" t="s">
        <v>326</v>
      </c>
      <c r="BM344" s="260" t="s">
        <v>790</v>
      </c>
    </row>
    <row r="345" s="2" customFormat="1" ht="24.15" customHeight="1">
      <c r="A345" s="37"/>
      <c r="B345" s="38"/>
      <c r="C345" s="248" t="s">
        <v>791</v>
      </c>
      <c r="D345" s="248" t="s">
        <v>193</v>
      </c>
      <c r="E345" s="249" t="s">
        <v>1754</v>
      </c>
      <c r="F345" s="250" t="s">
        <v>1755</v>
      </c>
      <c r="G345" s="251" t="s">
        <v>196</v>
      </c>
      <c r="H345" s="252">
        <v>1</v>
      </c>
      <c r="I345" s="253"/>
      <c r="J345" s="254">
        <f>ROUND(I345*H345,2)</f>
        <v>0</v>
      </c>
      <c r="K345" s="255"/>
      <c r="L345" s="40"/>
      <c r="M345" s="256" t="s">
        <v>1</v>
      </c>
      <c r="N345" s="257" t="s">
        <v>40</v>
      </c>
      <c r="O345" s="90"/>
      <c r="P345" s="258">
        <f>O345*H345</f>
        <v>0</v>
      </c>
      <c r="Q345" s="258">
        <v>0</v>
      </c>
      <c r="R345" s="258">
        <f>Q345*H345</f>
        <v>0</v>
      </c>
      <c r="S345" s="258">
        <v>0</v>
      </c>
      <c r="T345" s="25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60" t="s">
        <v>326</v>
      </c>
      <c r="AT345" s="260" t="s">
        <v>193</v>
      </c>
      <c r="AU345" s="260" t="s">
        <v>84</v>
      </c>
      <c r="AY345" s="14" t="s">
        <v>190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4" t="s">
        <v>82</v>
      </c>
      <c r="BK345" s="150">
        <f>ROUND(I345*H345,2)</f>
        <v>0</v>
      </c>
      <c r="BL345" s="14" t="s">
        <v>326</v>
      </c>
      <c r="BM345" s="260" t="s">
        <v>794</v>
      </c>
    </row>
    <row r="346" s="2" customFormat="1" ht="24.15" customHeight="1">
      <c r="A346" s="37"/>
      <c r="B346" s="38"/>
      <c r="C346" s="248" t="s">
        <v>511</v>
      </c>
      <c r="D346" s="248" t="s">
        <v>193</v>
      </c>
      <c r="E346" s="249" t="s">
        <v>1757</v>
      </c>
      <c r="F346" s="250" t="s">
        <v>1758</v>
      </c>
      <c r="G346" s="251" t="s">
        <v>196</v>
      </c>
      <c r="H346" s="252">
        <v>1</v>
      </c>
      <c r="I346" s="253"/>
      <c r="J346" s="254">
        <f>ROUND(I346*H346,2)</f>
        <v>0</v>
      </c>
      <c r="K346" s="255"/>
      <c r="L346" s="40"/>
      <c r="M346" s="256" t="s">
        <v>1</v>
      </c>
      <c r="N346" s="257" t="s">
        <v>40</v>
      </c>
      <c r="O346" s="90"/>
      <c r="P346" s="258">
        <f>O346*H346</f>
        <v>0</v>
      </c>
      <c r="Q346" s="258">
        <v>0</v>
      </c>
      <c r="R346" s="258">
        <f>Q346*H346</f>
        <v>0</v>
      </c>
      <c r="S346" s="258">
        <v>0</v>
      </c>
      <c r="T346" s="25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60" t="s">
        <v>326</v>
      </c>
      <c r="AT346" s="260" t="s">
        <v>193</v>
      </c>
      <c r="AU346" s="260" t="s">
        <v>84</v>
      </c>
      <c r="AY346" s="14" t="s">
        <v>190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4" t="s">
        <v>82</v>
      </c>
      <c r="BK346" s="150">
        <f>ROUND(I346*H346,2)</f>
        <v>0</v>
      </c>
      <c r="BL346" s="14" t="s">
        <v>326</v>
      </c>
      <c r="BM346" s="260" t="s">
        <v>797</v>
      </c>
    </row>
    <row r="347" s="2" customFormat="1" ht="24.15" customHeight="1">
      <c r="A347" s="37"/>
      <c r="B347" s="38"/>
      <c r="C347" s="248" t="s">
        <v>798</v>
      </c>
      <c r="D347" s="248" t="s">
        <v>193</v>
      </c>
      <c r="E347" s="249" t="s">
        <v>1761</v>
      </c>
      <c r="F347" s="250" t="s">
        <v>1762</v>
      </c>
      <c r="G347" s="251" t="s">
        <v>196</v>
      </c>
      <c r="H347" s="252">
        <v>1</v>
      </c>
      <c r="I347" s="253"/>
      <c r="J347" s="254">
        <f>ROUND(I347*H347,2)</f>
        <v>0</v>
      </c>
      <c r="K347" s="255"/>
      <c r="L347" s="40"/>
      <c r="M347" s="256" t="s">
        <v>1</v>
      </c>
      <c r="N347" s="257" t="s">
        <v>40</v>
      </c>
      <c r="O347" s="90"/>
      <c r="P347" s="258">
        <f>O347*H347</f>
        <v>0</v>
      </c>
      <c r="Q347" s="258">
        <v>0</v>
      </c>
      <c r="R347" s="258">
        <f>Q347*H347</f>
        <v>0</v>
      </c>
      <c r="S347" s="258">
        <v>0</v>
      </c>
      <c r="T347" s="25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60" t="s">
        <v>326</v>
      </c>
      <c r="AT347" s="260" t="s">
        <v>193</v>
      </c>
      <c r="AU347" s="260" t="s">
        <v>84</v>
      </c>
      <c r="AY347" s="14" t="s">
        <v>190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4" t="s">
        <v>82</v>
      </c>
      <c r="BK347" s="150">
        <f>ROUND(I347*H347,2)</f>
        <v>0</v>
      </c>
      <c r="BL347" s="14" t="s">
        <v>326</v>
      </c>
      <c r="BM347" s="260" t="s">
        <v>801</v>
      </c>
    </row>
    <row r="348" s="2" customFormat="1" ht="24.15" customHeight="1">
      <c r="A348" s="37"/>
      <c r="B348" s="38"/>
      <c r="C348" s="248" t="s">
        <v>514</v>
      </c>
      <c r="D348" s="248" t="s">
        <v>193</v>
      </c>
      <c r="E348" s="249" t="s">
        <v>1764</v>
      </c>
      <c r="F348" s="250" t="s">
        <v>1765</v>
      </c>
      <c r="G348" s="251" t="s">
        <v>196</v>
      </c>
      <c r="H348" s="252">
        <v>1</v>
      </c>
      <c r="I348" s="253"/>
      <c r="J348" s="254">
        <f>ROUND(I348*H348,2)</f>
        <v>0</v>
      </c>
      <c r="K348" s="255"/>
      <c r="L348" s="40"/>
      <c r="M348" s="256" t="s">
        <v>1</v>
      </c>
      <c r="N348" s="257" t="s">
        <v>40</v>
      </c>
      <c r="O348" s="90"/>
      <c r="P348" s="258">
        <f>O348*H348</f>
        <v>0</v>
      </c>
      <c r="Q348" s="258">
        <v>0</v>
      </c>
      <c r="R348" s="258">
        <f>Q348*H348</f>
        <v>0</v>
      </c>
      <c r="S348" s="258">
        <v>0</v>
      </c>
      <c r="T348" s="25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60" t="s">
        <v>326</v>
      </c>
      <c r="AT348" s="260" t="s">
        <v>193</v>
      </c>
      <c r="AU348" s="260" t="s">
        <v>84</v>
      </c>
      <c r="AY348" s="14" t="s">
        <v>190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4" t="s">
        <v>82</v>
      </c>
      <c r="BK348" s="150">
        <f>ROUND(I348*H348,2)</f>
        <v>0</v>
      </c>
      <c r="BL348" s="14" t="s">
        <v>326</v>
      </c>
      <c r="BM348" s="260" t="s">
        <v>804</v>
      </c>
    </row>
    <row r="349" s="2" customFormat="1" ht="24.15" customHeight="1">
      <c r="A349" s="37"/>
      <c r="B349" s="38"/>
      <c r="C349" s="248" t="s">
        <v>805</v>
      </c>
      <c r="D349" s="248" t="s">
        <v>193</v>
      </c>
      <c r="E349" s="249" t="s">
        <v>1768</v>
      </c>
      <c r="F349" s="250" t="s">
        <v>1769</v>
      </c>
      <c r="G349" s="251" t="s">
        <v>196</v>
      </c>
      <c r="H349" s="252">
        <v>1</v>
      </c>
      <c r="I349" s="253"/>
      <c r="J349" s="254">
        <f>ROUND(I349*H349,2)</f>
        <v>0</v>
      </c>
      <c r="K349" s="255"/>
      <c r="L349" s="40"/>
      <c r="M349" s="256" t="s">
        <v>1</v>
      </c>
      <c r="N349" s="257" t="s">
        <v>40</v>
      </c>
      <c r="O349" s="90"/>
      <c r="P349" s="258">
        <f>O349*H349</f>
        <v>0</v>
      </c>
      <c r="Q349" s="258">
        <v>0</v>
      </c>
      <c r="R349" s="258">
        <f>Q349*H349</f>
        <v>0</v>
      </c>
      <c r="S349" s="258">
        <v>0</v>
      </c>
      <c r="T349" s="25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60" t="s">
        <v>326</v>
      </c>
      <c r="AT349" s="260" t="s">
        <v>193</v>
      </c>
      <c r="AU349" s="260" t="s">
        <v>84</v>
      </c>
      <c r="AY349" s="14" t="s">
        <v>190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4" t="s">
        <v>82</v>
      </c>
      <c r="BK349" s="150">
        <f>ROUND(I349*H349,2)</f>
        <v>0</v>
      </c>
      <c r="BL349" s="14" t="s">
        <v>326</v>
      </c>
      <c r="BM349" s="260" t="s">
        <v>808</v>
      </c>
    </row>
    <row r="350" s="2" customFormat="1" ht="24.15" customHeight="1">
      <c r="A350" s="37"/>
      <c r="B350" s="38"/>
      <c r="C350" s="248" t="s">
        <v>518</v>
      </c>
      <c r="D350" s="248" t="s">
        <v>193</v>
      </c>
      <c r="E350" s="249" t="s">
        <v>1771</v>
      </c>
      <c r="F350" s="250" t="s">
        <v>1772</v>
      </c>
      <c r="G350" s="251" t="s">
        <v>196</v>
      </c>
      <c r="H350" s="252">
        <v>1</v>
      </c>
      <c r="I350" s="253"/>
      <c r="J350" s="254">
        <f>ROUND(I350*H350,2)</f>
        <v>0</v>
      </c>
      <c r="K350" s="255"/>
      <c r="L350" s="40"/>
      <c r="M350" s="256" t="s">
        <v>1</v>
      </c>
      <c r="N350" s="257" t="s">
        <v>40</v>
      </c>
      <c r="O350" s="90"/>
      <c r="P350" s="258">
        <f>O350*H350</f>
        <v>0</v>
      </c>
      <c r="Q350" s="258">
        <v>0</v>
      </c>
      <c r="R350" s="258">
        <f>Q350*H350</f>
        <v>0</v>
      </c>
      <c r="S350" s="258">
        <v>0</v>
      </c>
      <c r="T350" s="25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60" t="s">
        <v>326</v>
      </c>
      <c r="AT350" s="260" t="s">
        <v>193</v>
      </c>
      <c r="AU350" s="260" t="s">
        <v>84</v>
      </c>
      <c r="AY350" s="14" t="s">
        <v>190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4" t="s">
        <v>82</v>
      </c>
      <c r="BK350" s="150">
        <f>ROUND(I350*H350,2)</f>
        <v>0</v>
      </c>
      <c r="BL350" s="14" t="s">
        <v>326</v>
      </c>
      <c r="BM350" s="260" t="s">
        <v>811</v>
      </c>
    </row>
    <row r="351" s="2" customFormat="1" ht="24.15" customHeight="1">
      <c r="A351" s="37"/>
      <c r="B351" s="38"/>
      <c r="C351" s="248" t="s">
        <v>812</v>
      </c>
      <c r="D351" s="248" t="s">
        <v>193</v>
      </c>
      <c r="E351" s="249" t="s">
        <v>1775</v>
      </c>
      <c r="F351" s="250" t="s">
        <v>1776</v>
      </c>
      <c r="G351" s="251" t="s">
        <v>196</v>
      </c>
      <c r="H351" s="252">
        <v>1</v>
      </c>
      <c r="I351" s="253"/>
      <c r="J351" s="254">
        <f>ROUND(I351*H351,2)</f>
        <v>0</v>
      </c>
      <c r="K351" s="255"/>
      <c r="L351" s="40"/>
      <c r="M351" s="256" t="s">
        <v>1</v>
      </c>
      <c r="N351" s="257" t="s">
        <v>40</v>
      </c>
      <c r="O351" s="90"/>
      <c r="P351" s="258">
        <f>O351*H351</f>
        <v>0</v>
      </c>
      <c r="Q351" s="258">
        <v>0</v>
      </c>
      <c r="R351" s="258">
        <f>Q351*H351</f>
        <v>0</v>
      </c>
      <c r="S351" s="258">
        <v>0</v>
      </c>
      <c r="T351" s="25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60" t="s">
        <v>326</v>
      </c>
      <c r="AT351" s="260" t="s">
        <v>193</v>
      </c>
      <c r="AU351" s="260" t="s">
        <v>84</v>
      </c>
      <c r="AY351" s="14" t="s">
        <v>190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4" t="s">
        <v>82</v>
      </c>
      <c r="BK351" s="150">
        <f>ROUND(I351*H351,2)</f>
        <v>0</v>
      </c>
      <c r="BL351" s="14" t="s">
        <v>326</v>
      </c>
      <c r="BM351" s="260" t="s">
        <v>815</v>
      </c>
    </row>
    <row r="352" s="2" customFormat="1" ht="24.15" customHeight="1">
      <c r="A352" s="37"/>
      <c r="B352" s="38"/>
      <c r="C352" s="248" t="s">
        <v>519</v>
      </c>
      <c r="D352" s="248" t="s">
        <v>193</v>
      </c>
      <c r="E352" s="249" t="s">
        <v>1778</v>
      </c>
      <c r="F352" s="250" t="s">
        <v>1779</v>
      </c>
      <c r="G352" s="251" t="s">
        <v>196</v>
      </c>
      <c r="H352" s="252">
        <v>1</v>
      </c>
      <c r="I352" s="253"/>
      <c r="J352" s="254">
        <f>ROUND(I352*H352,2)</f>
        <v>0</v>
      </c>
      <c r="K352" s="255"/>
      <c r="L352" s="40"/>
      <c r="M352" s="256" t="s">
        <v>1</v>
      </c>
      <c r="N352" s="257" t="s">
        <v>40</v>
      </c>
      <c r="O352" s="90"/>
      <c r="P352" s="258">
        <f>O352*H352</f>
        <v>0</v>
      </c>
      <c r="Q352" s="258">
        <v>0</v>
      </c>
      <c r="R352" s="258">
        <f>Q352*H352</f>
        <v>0</v>
      </c>
      <c r="S352" s="258">
        <v>0</v>
      </c>
      <c r="T352" s="25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60" t="s">
        <v>326</v>
      </c>
      <c r="AT352" s="260" t="s">
        <v>193</v>
      </c>
      <c r="AU352" s="260" t="s">
        <v>84</v>
      </c>
      <c r="AY352" s="14" t="s">
        <v>190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4" t="s">
        <v>82</v>
      </c>
      <c r="BK352" s="150">
        <f>ROUND(I352*H352,2)</f>
        <v>0</v>
      </c>
      <c r="BL352" s="14" t="s">
        <v>326</v>
      </c>
      <c r="BM352" s="260" t="s">
        <v>818</v>
      </c>
    </row>
    <row r="353" s="2" customFormat="1" ht="24.15" customHeight="1">
      <c r="A353" s="37"/>
      <c r="B353" s="38"/>
      <c r="C353" s="248" t="s">
        <v>819</v>
      </c>
      <c r="D353" s="248" t="s">
        <v>193</v>
      </c>
      <c r="E353" s="249" t="s">
        <v>1782</v>
      </c>
      <c r="F353" s="250" t="s">
        <v>1783</v>
      </c>
      <c r="G353" s="251" t="s">
        <v>196</v>
      </c>
      <c r="H353" s="252">
        <v>1</v>
      </c>
      <c r="I353" s="253"/>
      <c r="J353" s="254">
        <f>ROUND(I353*H353,2)</f>
        <v>0</v>
      </c>
      <c r="K353" s="255"/>
      <c r="L353" s="40"/>
      <c r="M353" s="256" t="s">
        <v>1</v>
      </c>
      <c r="N353" s="257" t="s">
        <v>40</v>
      </c>
      <c r="O353" s="90"/>
      <c r="P353" s="258">
        <f>O353*H353</f>
        <v>0</v>
      </c>
      <c r="Q353" s="258">
        <v>0</v>
      </c>
      <c r="R353" s="258">
        <f>Q353*H353</f>
        <v>0</v>
      </c>
      <c r="S353" s="258">
        <v>0</v>
      </c>
      <c r="T353" s="25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60" t="s">
        <v>326</v>
      </c>
      <c r="AT353" s="260" t="s">
        <v>193</v>
      </c>
      <c r="AU353" s="260" t="s">
        <v>84</v>
      </c>
      <c r="AY353" s="14" t="s">
        <v>190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4" t="s">
        <v>82</v>
      </c>
      <c r="BK353" s="150">
        <f>ROUND(I353*H353,2)</f>
        <v>0</v>
      </c>
      <c r="BL353" s="14" t="s">
        <v>326</v>
      </c>
      <c r="BM353" s="260" t="s">
        <v>822</v>
      </c>
    </row>
    <row r="354" s="2" customFormat="1" ht="24.15" customHeight="1">
      <c r="A354" s="37"/>
      <c r="B354" s="38"/>
      <c r="C354" s="248" t="s">
        <v>521</v>
      </c>
      <c r="D354" s="248" t="s">
        <v>193</v>
      </c>
      <c r="E354" s="249" t="s">
        <v>1785</v>
      </c>
      <c r="F354" s="250" t="s">
        <v>1786</v>
      </c>
      <c r="G354" s="251" t="s">
        <v>1223</v>
      </c>
      <c r="H354" s="252">
        <v>1</v>
      </c>
      <c r="I354" s="253"/>
      <c r="J354" s="254">
        <f>ROUND(I354*H354,2)</f>
        <v>0</v>
      </c>
      <c r="K354" s="255"/>
      <c r="L354" s="40"/>
      <c r="M354" s="256" t="s">
        <v>1</v>
      </c>
      <c r="N354" s="257" t="s">
        <v>40</v>
      </c>
      <c r="O354" s="90"/>
      <c r="P354" s="258">
        <f>O354*H354</f>
        <v>0</v>
      </c>
      <c r="Q354" s="258">
        <v>0</v>
      </c>
      <c r="R354" s="258">
        <f>Q354*H354</f>
        <v>0</v>
      </c>
      <c r="S354" s="258">
        <v>0</v>
      </c>
      <c r="T354" s="25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60" t="s">
        <v>326</v>
      </c>
      <c r="AT354" s="260" t="s">
        <v>193</v>
      </c>
      <c r="AU354" s="260" t="s">
        <v>84</v>
      </c>
      <c r="AY354" s="14" t="s">
        <v>190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4" t="s">
        <v>82</v>
      </c>
      <c r="BK354" s="150">
        <f>ROUND(I354*H354,2)</f>
        <v>0</v>
      </c>
      <c r="BL354" s="14" t="s">
        <v>326</v>
      </c>
      <c r="BM354" s="260" t="s">
        <v>825</v>
      </c>
    </row>
    <row r="355" s="2" customFormat="1" ht="24.15" customHeight="1">
      <c r="A355" s="37"/>
      <c r="B355" s="38"/>
      <c r="C355" s="248" t="s">
        <v>826</v>
      </c>
      <c r="D355" s="248" t="s">
        <v>193</v>
      </c>
      <c r="E355" s="249" t="s">
        <v>1789</v>
      </c>
      <c r="F355" s="250" t="s">
        <v>1790</v>
      </c>
      <c r="G355" s="251" t="s">
        <v>1223</v>
      </c>
      <c r="H355" s="252">
        <v>1</v>
      </c>
      <c r="I355" s="253"/>
      <c r="J355" s="254">
        <f>ROUND(I355*H355,2)</f>
        <v>0</v>
      </c>
      <c r="K355" s="255"/>
      <c r="L355" s="40"/>
      <c r="M355" s="256" t="s">
        <v>1</v>
      </c>
      <c r="N355" s="257" t="s">
        <v>40</v>
      </c>
      <c r="O355" s="90"/>
      <c r="P355" s="258">
        <f>O355*H355</f>
        <v>0</v>
      </c>
      <c r="Q355" s="258">
        <v>0</v>
      </c>
      <c r="R355" s="258">
        <f>Q355*H355</f>
        <v>0</v>
      </c>
      <c r="S355" s="258">
        <v>0</v>
      </c>
      <c r="T355" s="25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60" t="s">
        <v>326</v>
      </c>
      <c r="AT355" s="260" t="s">
        <v>193</v>
      </c>
      <c r="AU355" s="260" t="s">
        <v>84</v>
      </c>
      <c r="AY355" s="14" t="s">
        <v>190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4" t="s">
        <v>82</v>
      </c>
      <c r="BK355" s="150">
        <f>ROUND(I355*H355,2)</f>
        <v>0</v>
      </c>
      <c r="BL355" s="14" t="s">
        <v>326</v>
      </c>
      <c r="BM355" s="260" t="s">
        <v>829</v>
      </c>
    </row>
    <row r="356" s="2" customFormat="1" ht="24.15" customHeight="1">
      <c r="A356" s="37"/>
      <c r="B356" s="38"/>
      <c r="C356" s="248" t="s">
        <v>522</v>
      </c>
      <c r="D356" s="248" t="s">
        <v>193</v>
      </c>
      <c r="E356" s="249" t="s">
        <v>1792</v>
      </c>
      <c r="F356" s="250" t="s">
        <v>1793</v>
      </c>
      <c r="G356" s="251" t="s">
        <v>1223</v>
      </c>
      <c r="H356" s="252">
        <v>1</v>
      </c>
      <c r="I356" s="253"/>
      <c r="J356" s="254">
        <f>ROUND(I356*H356,2)</f>
        <v>0</v>
      </c>
      <c r="K356" s="255"/>
      <c r="L356" s="40"/>
      <c r="M356" s="256" t="s">
        <v>1</v>
      </c>
      <c r="N356" s="257" t="s">
        <v>40</v>
      </c>
      <c r="O356" s="90"/>
      <c r="P356" s="258">
        <f>O356*H356</f>
        <v>0</v>
      </c>
      <c r="Q356" s="258">
        <v>0</v>
      </c>
      <c r="R356" s="258">
        <f>Q356*H356</f>
        <v>0</v>
      </c>
      <c r="S356" s="258">
        <v>0</v>
      </c>
      <c r="T356" s="25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60" t="s">
        <v>326</v>
      </c>
      <c r="AT356" s="260" t="s">
        <v>193</v>
      </c>
      <c r="AU356" s="260" t="s">
        <v>84</v>
      </c>
      <c r="AY356" s="14" t="s">
        <v>190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4" t="s">
        <v>82</v>
      </c>
      <c r="BK356" s="150">
        <f>ROUND(I356*H356,2)</f>
        <v>0</v>
      </c>
      <c r="BL356" s="14" t="s">
        <v>326</v>
      </c>
      <c r="BM356" s="260" t="s">
        <v>832</v>
      </c>
    </row>
    <row r="357" s="12" customFormat="1" ht="25.92" customHeight="1">
      <c r="A357" s="12"/>
      <c r="B357" s="232"/>
      <c r="C357" s="233"/>
      <c r="D357" s="234" t="s">
        <v>74</v>
      </c>
      <c r="E357" s="235" t="s">
        <v>1232</v>
      </c>
      <c r="F357" s="235" t="s">
        <v>1233</v>
      </c>
      <c r="G357" s="233"/>
      <c r="H357" s="233"/>
      <c r="I357" s="236"/>
      <c r="J357" s="237">
        <f>BK357</f>
        <v>0</v>
      </c>
      <c r="K357" s="233"/>
      <c r="L357" s="238"/>
      <c r="M357" s="239"/>
      <c r="N357" s="240"/>
      <c r="O357" s="240"/>
      <c r="P357" s="241">
        <f>SUM(P358:P365)</f>
        <v>0</v>
      </c>
      <c r="Q357" s="240"/>
      <c r="R357" s="241">
        <f>SUM(R358:R365)</f>
        <v>0</v>
      </c>
      <c r="S357" s="240"/>
      <c r="T357" s="242">
        <f>SUM(T358:T365)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43" t="s">
        <v>197</v>
      </c>
      <c r="AT357" s="244" t="s">
        <v>74</v>
      </c>
      <c r="AU357" s="244" t="s">
        <v>75</v>
      </c>
      <c r="AY357" s="243" t="s">
        <v>190</v>
      </c>
      <c r="BK357" s="245">
        <f>SUM(BK358:BK365)</f>
        <v>0</v>
      </c>
    </row>
    <row r="358" s="2" customFormat="1" ht="24.15" customHeight="1">
      <c r="A358" s="37"/>
      <c r="B358" s="38"/>
      <c r="C358" s="248" t="s">
        <v>833</v>
      </c>
      <c r="D358" s="248" t="s">
        <v>193</v>
      </c>
      <c r="E358" s="249" t="s">
        <v>1234</v>
      </c>
      <c r="F358" s="250" t="s">
        <v>2079</v>
      </c>
      <c r="G358" s="251" t="s">
        <v>468</v>
      </c>
      <c r="H358" s="252">
        <v>40</v>
      </c>
      <c r="I358" s="253"/>
      <c r="J358" s="254">
        <f>ROUND(I358*H358,2)</f>
        <v>0</v>
      </c>
      <c r="K358" s="255"/>
      <c r="L358" s="40"/>
      <c r="M358" s="256" t="s">
        <v>1</v>
      </c>
      <c r="N358" s="257" t="s">
        <v>40</v>
      </c>
      <c r="O358" s="90"/>
      <c r="P358" s="258">
        <f>O358*H358</f>
        <v>0</v>
      </c>
      <c r="Q358" s="258">
        <v>0</v>
      </c>
      <c r="R358" s="258">
        <f>Q358*H358</f>
        <v>0</v>
      </c>
      <c r="S358" s="258">
        <v>0</v>
      </c>
      <c r="T358" s="25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60" t="s">
        <v>1236</v>
      </c>
      <c r="AT358" s="260" t="s">
        <v>193</v>
      </c>
      <c r="AU358" s="260" t="s">
        <v>82</v>
      </c>
      <c r="AY358" s="14" t="s">
        <v>190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4" t="s">
        <v>82</v>
      </c>
      <c r="BK358" s="150">
        <f>ROUND(I358*H358,2)</f>
        <v>0</v>
      </c>
      <c r="BL358" s="14" t="s">
        <v>1236</v>
      </c>
      <c r="BM358" s="260" t="s">
        <v>836</v>
      </c>
    </row>
    <row r="359" s="2" customFormat="1" ht="16.5" customHeight="1">
      <c r="A359" s="37"/>
      <c r="B359" s="38"/>
      <c r="C359" s="248" t="s">
        <v>526</v>
      </c>
      <c r="D359" s="248" t="s">
        <v>193</v>
      </c>
      <c r="E359" s="249" t="s">
        <v>1239</v>
      </c>
      <c r="F359" s="250" t="s">
        <v>1240</v>
      </c>
      <c r="G359" s="251" t="s">
        <v>468</v>
      </c>
      <c r="H359" s="252">
        <v>16</v>
      </c>
      <c r="I359" s="253"/>
      <c r="J359" s="254">
        <f>ROUND(I359*H359,2)</f>
        <v>0</v>
      </c>
      <c r="K359" s="255"/>
      <c r="L359" s="40"/>
      <c r="M359" s="256" t="s">
        <v>1</v>
      </c>
      <c r="N359" s="257" t="s">
        <v>40</v>
      </c>
      <c r="O359" s="90"/>
      <c r="P359" s="258">
        <f>O359*H359</f>
        <v>0</v>
      </c>
      <c r="Q359" s="258">
        <v>0</v>
      </c>
      <c r="R359" s="258">
        <f>Q359*H359</f>
        <v>0</v>
      </c>
      <c r="S359" s="258">
        <v>0</v>
      </c>
      <c r="T359" s="25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60" t="s">
        <v>1236</v>
      </c>
      <c r="AT359" s="260" t="s">
        <v>193</v>
      </c>
      <c r="AU359" s="260" t="s">
        <v>82</v>
      </c>
      <c r="AY359" s="14" t="s">
        <v>190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4" t="s">
        <v>82</v>
      </c>
      <c r="BK359" s="150">
        <f>ROUND(I359*H359,2)</f>
        <v>0</v>
      </c>
      <c r="BL359" s="14" t="s">
        <v>1236</v>
      </c>
      <c r="BM359" s="260" t="s">
        <v>839</v>
      </c>
    </row>
    <row r="360" s="2" customFormat="1" ht="16.5" customHeight="1">
      <c r="A360" s="37"/>
      <c r="B360" s="38"/>
      <c r="C360" s="248" t="s">
        <v>840</v>
      </c>
      <c r="D360" s="248" t="s">
        <v>193</v>
      </c>
      <c r="E360" s="249" t="s">
        <v>1242</v>
      </c>
      <c r="F360" s="250" t="s">
        <v>1243</v>
      </c>
      <c r="G360" s="251" t="s">
        <v>468</v>
      </c>
      <c r="H360" s="252">
        <v>2</v>
      </c>
      <c r="I360" s="253"/>
      <c r="J360" s="254">
        <f>ROUND(I360*H360,2)</f>
        <v>0</v>
      </c>
      <c r="K360" s="255"/>
      <c r="L360" s="40"/>
      <c r="M360" s="256" t="s">
        <v>1</v>
      </c>
      <c r="N360" s="257" t="s">
        <v>40</v>
      </c>
      <c r="O360" s="90"/>
      <c r="P360" s="258">
        <f>O360*H360</f>
        <v>0</v>
      </c>
      <c r="Q360" s="258">
        <v>0</v>
      </c>
      <c r="R360" s="258">
        <f>Q360*H360</f>
        <v>0</v>
      </c>
      <c r="S360" s="258">
        <v>0</v>
      </c>
      <c r="T360" s="25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60" t="s">
        <v>1236</v>
      </c>
      <c r="AT360" s="260" t="s">
        <v>193</v>
      </c>
      <c r="AU360" s="260" t="s">
        <v>82</v>
      </c>
      <c r="AY360" s="14" t="s">
        <v>190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4" t="s">
        <v>82</v>
      </c>
      <c r="BK360" s="150">
        <f>ROUND(I360*H360,2)</f>
        <v>0</v>
      </c>
      <c r="BL360" s="14" t="s">
        <v>1236</v>
      </c>
      <c r="BM360" s="260" t="s">
        <v>843</v>
      </c>
    </row>
    <row r="361" s="2" customFormat="1" ht="16.5" customHeight="1">
      <c r="A361" s="37"/>
      <c r="B361" s="38"/>
      <c r="C361" s="248" t="s">
        <v>529</v>
      </c>
      <c r="D361" s="248" t="s">
        <v>193</v>
      </c>
      <c r="E361" s="249" t="s">
        <v>1246</v>
      </c>
      <c r="F361" s="250" t="s">
        <v>1247</v>
      </c>
      <c r="G361" s="251" t="s">
        <v>468</v>
      </c>
      <c r="H361" s="252">
        <v>4</v>
      </c>
      <c r="I361" s="253"/>
      <c r="J361" s="254">
        <f>ROUND(I361*H361,2)</f>
        <v>0</v>
      </c>
      <c r="K361" s="255"/>
      <c r="L361" s="40"/>
      <c r="M361" s="256" t="s">
        <v>1</v>
      </c>
      <c r="N361" s="257" t="s">
        <v>40</v>
      </c>
      <c r="O361" s="90"/>
      <c r="P361" s="258">
        <f>O361*H361</f>
        <v>0</v>
      </c>
      <c r="Q361" s="258">
        <v>0</v>
      </c>
      <c r="R361" s="258">
        <f>Q361*H361</f>
        <v>0</v>
      </c>
      <c r="S361" s="258">
        <v>0</v>
      </c>
      <c r="T361" s="25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60" t="s">
        <v>1236</v>
      </c>
      <c r="AT361" s="260" t="s">
        <v>193</v>
      </c>
      <c r="AU361" s="260" t="s">
        <v>82</v>
      </c>
      <c r="AY361" s="14" t="s">
        <v>190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4" t="s">
        <v>82</v>
      </c>
      <c r="BK361" s="150">
        <f>ROUND(I361*H361,2)</f>
        <v>0</v>
      </c>
      <c r="BL361" s="14" t="s">
        <v>1236</v>
      </c>
      <c r="BM361" s="260" t="s">
        <v>848</v>
      </c>
    </row>
    <row r="362" s="2" customFormat="1" ht="16.5" customHeight="1">
      <c r="A362" s="37"/>
      <c r="B362" s="38"/>
      <c r="C362" s="248" t="s">
        <v>849</v>
      </c>
      <c r="D362" s="248" t="s">
        <v>193</v>
      </c>
      <c r="E362" s="249" t="s">
        <v>1249</v>
      </c>
      <c r="F362" s="250" t="s">
        <v>1250</v>
      </c>
      <c r="G362" s="251" t="s">
        <v>468</v>
      </c>
      <c r="H362" s="252">
        <v>32</v>
      </c>
      <c r="I362" s="253"/>
      <c r="J362" s="254">
        <f>ROUND(I362*H362,2)</f>
        <v>0</v>
      </c>
      <c r="K362" s="255"/>
      <c r="L362" s="40"/>
      <c r="M362" s="256" t="s">
        <v>1</v>
      </c>
      <c r="N362" s="257" t="s">
        <v>40</v>
      </c>
      <c r="O362" s="90"/>
      <c r="P362" s="258">
        <f>O362*H362</f>
        <v>0</v>
      </c>
      <c r="Q362" s="258">
        <v>0</v>
      </c>
      <c r="R362" s="258">
        <f>Q362*H362</f>
        <v>0</v>
      </c>
      <c r="S362" s="258">
        <v>0</v>
      </c>
      <c r="T362" s="25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60" t="s">
        <v>1236</v>
      </c>
      <c r="AT362" s="260" t="s">
        <v>193</v>
      </c>
      <c r="AU362" s="260" t="s">
        <v>82</v>
      </c>
      <c r="AY362" s="14" t="s">
        <v>190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4" t="s">
        <v>82</v>
      </c>
      <c r="BK362" s="150">
        <f>ROUND(I362*H362,2)</f>
        <v>0</v>
      </c>
      <c r="BL362" s="14" t="s">
        <v>1236</v>
      </c>
      <c r="BM362" s="260" t="s">
        <v>852</v>
      </c>
    </row>
    <row r="363" s="2" customFormat="1" ht="24.15" customHeight="1">
      <c r="A363" s="37"/>
      <c r="B363" s="38"/>
      <c r="C363" s="261" t="s">
        <v>535</v>
      </c>
      <c r="D363" s="261" t="s">
        <v>218</v>
      </c>
      <c r="E363" s="262" t="s">
        <v>1253</v>
      </c>
      <c r="F363" s="263" t="s">
        <v>1804</v>
      </c>
      <c r="G363" s="264" t="s">
        <v>360</v>
      </c>
      <c r="H363" s="265">
        <v>1</v>
      </c>
      <c r="I363" s="266"/>
      <c r="J363" s="267">
        <f>ROUND(I363*H363,2)</f>
        <v>0</v>
      </c>
      <c r="K363" s="268"/>
      <c r="L363" s="269"/>
      <c r="M363" s="270" t="s">
        <v>1</v>
      </c>
      <c r="N363" s="271" t="s">
        <v>40</v>
      </c>
      <c r="O363" s="90"/>
      <c r="P363" s="258">
        <f>O363*H363</f>
        <v>0</v>
      </c>
      <c r="Q363" s="258">
        <v>0</v>
      </c>
      <c r="R363" s="258">
        <f>Q363*H363</f>
        <v>0</v>
      </c>
      <c r="S363" s="258">
        <v>0</v>
      </c>
      <c r="T363" s="25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60" t="s">
        <v>1236</v>
      </c>
      <c r="AT363" s="260" t="s">
        <v>218</v>
      </c>
      <c r="AU363" s="260" t="s">
        <v>82</v>
      </c>
      <c r="AY363" s="14" t="s">
        <v>190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4" t="s">
        <v>82</v>
      </c>
      <c r="BK363" s="150">
        <f>ROUND(I363*H363,2)</f>
        <v>0</v>
      </c>
      <c r="BL363" s="14" t="s">
        <v>1236</v>
      </c>
      <c r="BM363" s="260" t="s">
        <v>855</v>
      </c>
    </row>
    <row r="364" s="2" customFormat="1" ht="16.5" customHeight="1">
      <c r="A364" s="37"/>
      <c r="B364" s="38"/>
      <c r="C364" s="248" t="s">
        <v>856</v>
      </c>
      <c r="D364" s="248" t="s">
        <v>193</v>
      </c>
      <c r="E364" s="249" t="s">
        <v>1256</v>
      </c>
      <c r="F364" s="250" t="s">
        <v>1257</v>
      </c>
      <c r="G364" s="251" t="s">
        <v>468</v>
      </c>
      <c r="H364" s="252">
        <v>16</v>
      </c>
      <c r="I364" s="253"/>
      <c r="J364" s="254">
        <f>ROUND(I364*H364,2)</f>
        <v>0</v>
      </c>
      <c r="K364" s="255"/>
      <c r="L364" s="40"/>
      <c r="M364" s="256" t="s">
        <v>1</v>
      </c>
      <c r="N364" s="257" t="s">
        <v>40</v>
      </c>
      <c r="O364" s="90"/>
      <c r="P364" s="258">
        <f>O364*H364</f>
        <v>0</v>
      </c>
      <c r="Q364" s="258">
        <v>0</v>
      </c>
      <c r="R364" s="258">
        <f>Q364*H364</f>
        <v>0</v>
      </c>
      <c r="S364" s="258">
        <v>0</v>
      </c>
      <c r="T364" s="25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60" t="s">
        <v>1236</v>
      </c>
      <c r="AT364" s="260" t="s">
        <v>193</v>
      </c>
      <c r="AU364" s="260" t="s">
        <v>82</v>
      </c>
      <c r="AY364" s="14" t="s">
        <v>190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4" t="s">
        <v>82</v>
      </c>
      <c r="BK364" s="150">
        <f>ROUND(I364*H364,2)</f>
        <v>0</v>
      </c>
      <c r="BL364" s="14" t="s">
        <v>1236</v>
      </c>
      <c r="BM364" s="260" t="s">
        <v>859</v>
      </c>
    </row>
    <row r="365" s="2" customFormat="1" ht="16.5" customHeight="1">
      <c r="A365" s="37"/>
      <c r="B365" s="38"/>
      <c r="C365" s="261" t="s">
        <v>538</v>
      </c>
      <c r="D365" s="261" t="s">
        <v>218</v>
      </c>
      <c r="E365" s="262" t="s">
        <v>1260</v>
      </c>
      <c r="F365" s="263" t="s">
        <v>1261</v>
      </c>
      <c r="G365" s="264" t="s">
        <v>360</v>
      </c>
      <c r="H365" s="265">
        <v>1</v>
      </c>
      <c r="I365" s="266"/>
      <c r="J365" s="267">
        <f>ROUND(I365*H365,2)</f>
        <v>0</v>
      </c>
      <c r="K365" s="268"/>
      <c r="L365" s="269"/>
      <c r="M365" s="270" t="s">
        <v>1</v>
      </c>
      <c r="N365" s="271" t="s">
        <v>40</v>
      </c>
      <c r="O365" s="90"/>
      <c r="P365" s="258">
        <f>O365*H365</f>
        <v>0</v>
      </c>
      <c r="Q365" s="258">
        <v>0</v>
      </c>
      <c r="R365" s="258">
        <f>Q365*H365</f>
        <v>0</v>
      </c>
      <c r="S365" s="258">
        <v>0</v>
      </c>
      <c r="T365" s="25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60" t="s">
        <v>1236</v>
      </c>
      <c r="AT365" s="260" t="s">
        <v>218</v>
      </c>
      <c r="AU365" s="260" t="s">
        <v>82</v>
      </c>
      <c r="AY365" s="14" t="s">
        <v>190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4" t="s">
        <v>82</v>
      </c>
      <c r="BK365" s="150">
        <f>ROUND(I365*H365,2)</f>
        <v>0</v>
      </c>
      <c r="BL365" s="14" t="s">
        <v>1236</v>
      </c>
      <c r="BM365" s="260" t="s">
        <v>862</v>
      </c>
    </row>
    <row r="366" s="12" customFormat="1" ht="25.92" customHeight="1">
      <c r="A366" s="12"/>
      <c r="B366" s="232"/>
      <c r="C366" s="233"/>
      <c r="D366" s="234" t="s">
        <v>74</v>
      </c>
      <c r="E366" s="235" t="s">
        <v>1263</v>
      </c>
      <c r="F366" s="235" t="s">
        <v>1264</v>
      </c>
      <c r="G366" s="233"/>
      <c r="H366" s="233"/>
      <c r="I366" s="236"/>
      <c r="J366" s="237">
        <f>BK366</f>
        <v>0</v>
      </c>
      <c r="K366" s="233"/>
      <c r="L366" s="238"/>
      <c r="M366" s="239"/>
      <c r="N366" s="240"/>
      <c r="O366" s="240"/>
      <c r="P366" s="241">
        <f>SUM(P367:P370)</f>
        <v>0</v>
      </c>
      <c r="Q366" s="240"/>
      <c r="R366" s="241">
        <f>SUM(R367:R370)</f>
        <v>0</v>
      </c>
      <c r="S366" s="240"/>
      <c r="T366" s="242">
        <f>SUM(T367:T370)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43" t="s">
        <v>210</v>
      </c>
      <c r="AT366" s="244" t="s">
        <v>74</v>
      </c>
      <c r="AU366" s="244" t="s">
        <v>75</v>
      </c>
      <c r="AY366" s="243" t="s">
        <v>190</v>
      </c>
      <c r="BK366" s="245">
        <f>SUM(BK367:BK370)</f>
        <v>0</v>
      </c>
    </row>
    <row r="367" s="2" customFormat="1" ht="16.5" customHeight="1">
      <c r="A367" s="37"/>
      <c r="B367" s="38"/>
      <c r="C367" s="248" t="s">
        <v>863</v>
      </c>
      <c r="D367" s="248" t="s">
        <v>193</v>
      </c>
      <c r="E367" s="249" t="s">
        <v>1265</v>
      </c>
      <c r="F367" s="250" t="s">
        <v>1266</v>
      </c>
      <c r="G367" s="251" t="s">
        <v>1267</v>
      </c>
      <c r="H367" s="252">
        <v>1</v>
      </c>
      <c r="I367" s="253"/>
      <c r="J367" s="254">
        <f>ROUND(I367*H367,2)</f>
        <v>0</v>
      </c>
      <c r="K367" s="255"/>
      <c r="L367" s="40"/>
      <c r="M367" s="256" t="s">
        <v>1</v>
      </c>
      <c r="N367" s="257" t="s">
        <v>40</v>
      </c>
      <c r="O367" s="90"/>
      <c r="P367" s="258">
        <f>O367*H367</f>
        <v>0</v>
      </c>
      <c r="Q367" s="258">
        <v>0</v>
      </c>
      <c r="R367" s="258">
        <f>Q367*H367</f>
        <v>0</v>
      </c>
      <c r="S367" s="258">
        <v>0</v>
      </c>
      <c r="T367" s="25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60" t="s">
        <v>197</v>
      </c>
      <c r="AT367" s="260" t="s">
        <v>193</v>
      </c>
      <c r="AU367" s="260" t="s">
        <v>82</v>
      </c>
      <c r="AY367" s="14" t="s">
        <v>190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4" t="s">
        <v>82</v>
      </c>
      <c r="BK367" s="150">
        <f>ROUND(I367*H367,2)</f>
        <v>0</v>
      </c>
      <c r="BL367" s="14" t="s">
        <v>197</v>
      </c>
      <c r="BM367" s="260" t="s">
        <v>2080</v>
      </c>
    </row>
    <row r="368" s="2" customFormat="1" ht="24.15" customHeight="1">
      <c r="A368" s="37"/>
      <c r="B368" s="38"/>
      <c r="C368" s="248" t="s">
        <v>542</v>
      </c>
      <c r="D368" s="248" t="s">
        <v>193</v>
      </c>
      <c r="E368" s="249" t="s">
        <v>1270</v>
      </c>
      <c r="F368" s="250" t="s">
        <v>1271</v>
      </c>
      <c r="G368" s="251" t="s">
        <v>360</v>
      </c>
      <c r="H368" s="252">
        <v>1</v>
      </c>
      <c r="I368" s="253"/>
      <c r="J368" s="254">
        <f>ROUND(I368*H368,2)</f>
        <v>0</v>
      </c>
      <c r="K368" s="255"/>
      <c r="L368" s="40"/>
      <c r="M368" s="256" t="s">
        <v>1</v>
      </c>
      <c r="N368" s="257" t="s">
        <v>40</v>
      </c>
      <c r="O368" s="90"/>
      <c r="P368" s="258">
        <f>O368*H368</f>
        <v>0</v>
      </c>
      <c r="Q368" s="258">
        <v>0</v>
      </c>
      <c r="R368" s="258">
        <f>Q368*H368</f>
        <v>0</v>
      </c>
      <c r="S368" s="258">
        <v>0</v>
      </c>
      <c r="T368" s="25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60" t="s">
        <v>197</v>
      </c>
      <c r="AT368" s="260" t="s">
        <v>193</v>
      </c>
      <c r="AU368" s="260" t="s">
        <v>82</v>
      </c>
      <c r="AY368" s="14" t="s">
        <v>190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4" t="s">
        <v>82</v>
      </c>
      <c r="BK368" s="150">
        <f>ROUND(I368*H368,2)</f>
        <v>0</v>
      </c>
      <c r="BL368" s="14" t="s">
        <v>197</v>
      </c>
      <c r="BM368" s="260" t="s">
        <v>2081</v>
      </c>
    </row>
    <row r="369" s="2" customFormat="1" ht="16.5" customHeight="1">
      <c r="A369" s="37"/>
      <c r="B369" s="38"/>
      <c r="C369" s="248" t="s">
        <v>870</v>
      </c>
      <c r="D369" s="248" t="s">
        <v>193</v>
      </c>
      <c r="E369" s="249" t="s">
        <v>1486</v>
      </c>
      <c r="F369" s="250" t="s">
        <v>1487</v>
      </c>
      <c r="G369" s="251" t="s">
        <v>360</v>
      </c>
      <c r="H369" s="252">
        <v>1</v>
      </c>
      <c r="I369" s="253"/>
      <c r="J369" s="254">
        <f>ROUND(I369*H369,2)</f>
        <v>0</v>
      </c>
      <c r="K369" s="255"/>
      <c r="L369" s="40"/>
      <c r="M369" s="256" t="s">
        <v>1</v>
      </c>
      <c r="N369" s="257" t="s">
        <v>40</v>
      </c>
      <c r="O369" s="90"/>
      <c r="P369" s="258">
        <f>O369*H369</f>
        <v>0</v>
      </c>
      <c r="Q369" s="258">
        <v>0</v>
      </c>
      <c r="R369" s="258">
        <f>Q369*H369</f>
        <v>0</v>
      </c>
      <c r="S369" s="258">
        <v>0</v>
      </c>
      <c r="T369" s="25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60" t="s">
        <v>1275</v>
      </c>
      <c r="AT369" s="260" t="s">
        <v>193</v>
      </c>
      <c r="AU369" s="260" t="s">
        <v>82</v>
      </c>
      <c r="AY369" s="14" t="s">
        <v>190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4" t="s">
        <v>82</v>
      </c>
      <c r="BK369" s="150">
        <f>ROUND(I369*H369,2)</f>
        <v>0</v>
      </c>
      <c r="BL369" s="14" t="s">
        <v>1275</v>
      </c>
      <c r="BM369" s="260" t="s">
        <v>2082</v>
      </c>
    </row>
    <row r="370" s="2" customFormat="1" ht="16.5" customHeight="1">
      <c r="A370" s="37"/>
      <c r="B370" s="38"/>
      <c r="C370" s="248" t="s">
        <v>545</v>
      </c>
      <c r="D370" s="248" t="s">
        <v>193</v>
      </c>
      <c r="E370" s="249" t="s">
        <v>1273</v>
      </c>
      <c r="F370" s="250" t="s">
        <v>1274</v>
      </c>
      <c r="G370" s="251" t="s">
        <v>360</v>
      </c>
      <c r="H370" s="252">
        <v>2</v>
      </c>
      <c r="I370" s="253"/>
      <c r="J370" s="254">
        <f>ROUND(I370*H370,2)</f>
        <v>0</v>
      </c>
      <c r="K370" s="255"/>
      <c r="L370" s="40"/>
      <c r="M370" s="273" t="s">
        <v>1</v>
      </c>
      <c r="N370" s="274" t="s">
        <v>40</v>
      </c>
      <c r="O370" s="275"/>
      <c r="P370" s="276">
        <f>O370*H370</f>
        <v>0</v>
      </c>
      <c r="Q370" s="276">
        <v>0</v>
      </c>
      <c r="R370" s="276">
        <f>Q370*H370</f>
        <v>0</v>
      </c>
      <c r="S370" s="276">
        <v>0</v>
      </c>
      <c r="T370" s="27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60" t="s">
        <v>1275</v>
      </c>
      <c r="AT370" s="260" t="s">
        <v>193</v>
      </c>
      <c r="AU370" s="260" t="s">
        <v>82</v>
      </c>
      <c r="AY370" s="14" t="s">
        <v>190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4" t="s">
        <v>82</v>
      </c>
      <c r="BK370" s="150">
        <f>ROUND(I370*H370,2)</f>
        <v>0</v>
      </c>
      <c r="BL370" s="14" t="s">
        <v>1275</v>
      </c>
      <c r="BM370" s="260" t="s">
        <v>2083</v>
      </c>
    </row>
    <row r="371" s="2" customFormat="1" ht="6.96" customHeight="1">
      <c r="A371" s="37"/>
      <c r="B371" s="65"/>
      <c r="C371" s="66"/>
      <c r="D371" s="66"/>
      <c r="E371" s="66"/>
      <c r="F371" s="66"/>
      <c r="G371" s="66"/>
      <c r="H371" s="66"/>
      <c r="I371" s="66"/>
      <c r="J371" s="66"/>
      <c r="K371" s="66"/>
      <c r="L371" s="40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</sheetData>
  <sheetProtection sheet="1" autoFilter="0" formatColumns="0" formatRows="0" objects="1" scenarios="1" spinCount="100000" saltValue="tn48+Pz4OGqaqhFxv+RTI9d3ISv7+pvGKfZFFCJYSbmADXqbj/WP5eV1BpEsOvxJbqJsvBB0535RYxTioiGsWg==" hashValue="XWmOGFz3+R/iEZKu1lehxOxjPyOwey3c9jb1UuFWjPXpX6/vHGq3vTYctTtanrw7V8Wo8xlu0WOEltYnRJkVXg==" algorithmName="SHA-512" password="CC35"/>
  <autoFilter ref="C155:K37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8:F128"/>
    <mergeCell ref="D129:F129"/>
    <mergeCell ref="D130:F130"/>
    <mergeCell ref="D131:F131"/>
    <mergeCell ref="D132:F132"/>
    <mergeCell ref="E144:H144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2" customFormat="1" ht="12" customHeight="1">
      <c r="A8" s="37"/>
      <c r="B8" s="40"/>
      <c r="C8" s="37"/>
      <c r="D8" s="162" t="s">
        <v>131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64" t="s">
        <v>2084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2" t="s">
        <v>18</v>
      </c>
      <c r="E11" s="37"/>
      <c r="F11" s="140" t="s">
        <v>1</v>
      </c>
      <c r="G11" s="37"/>
      <c r="H11" s="37"/>
      <c r="I11" s="162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2" t="s">
        <v>20</v>
      </c>
      <c r="E12" s="37"/>
      <c r="F12" s="140" t="s">
        <v>21</v>
      </c>
      <c r="G12" s="37"/>
      <c r="H12" s="37"/>
      <c r="I12" s="162" t="s">
        <v>22</v>
      </c>
      <c r="J12" s="165" t="str">
        <f>'Rekapitulace stavby'!AN8</f>
        <v>3. 4. 2023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24</v>
      </c>
      <c r="E14" s="37"/>
      <c r="F14" s="37"/>
      <c r="G14" s="37"/>
      <c r="H14" s="37"/>
      <c r="I14" s="162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62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2" t="s">
        <v>27</v>
      </c>
      <c r="E17" s="37"/>
      <c r="F17" s="37"/>
      <c r="G17" s="37"/>
      <c r="H17" s="37"/>
      <c r="I17" s="162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40"/>
      <c r="G18" s="140"/>
      <c r="H18" s="140"/>
      <c r="I18" s="162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2" t="s">
        <v>29</v>
      </c>
      <c r="E20" s="37"/>
      <c r="F20" s="37"/>
      <c r="G20" s="37"/>
      <c r="H20" s="37"/>
      <c r="I20" s="162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62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2" t="s">
        <v>31</v>
      </c>
      <c r="E23" s="37"/>
      <c r="F23" s="37"/>
      <c r="G23" s="37"/>
      <c r="H23" s="37"/>
      <c r="I23" s="162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62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2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6"/>
      <c r="J27" s="166"/>
      <c r="K27" s="166"/>
      <c r="L27" s="169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0"/>
      <c r="E29" s="170"/>
      <c r="F29" s="170"/>
      <c r="G29" s="170"/>
      <c r="H29" s="170"/>
      <c r="I29" s="170"/>
      <c r="J29" s="170"/>
      <c r="K29" s="17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40" t="s">
        <v>135</v>
      </c>
      <c r="E30" s="37"/>
      <c r="F30" s="37"/>
      <c r="G30" s="37"/>
      <c r="H30" s="37"/>
      <c r="I30" s="37"/>
      <c r="J30" s="171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72" t="s">
        <v>124</v>
      </c>
      <c r="E31" s="37"/>
      <c r="F31" s="37"/>
      <c r="G31" s="37"/>
      <c r="H31" s="37"/>
      <c r="I31" s="37"/>
      <c r="J31" s="171">
        <f>J101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3" t="s">
        <v>35</v>
      </c>
      <c r="E32" s="37"/>
      <c r="F32" s="37"/>
      <c r="G32" s="37"/>
      <c r="H32" s="37"/>
      <c r="I32" s="37"/>
      <c r="J32" s="174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0"/>
      <c r="E33" s="170"/>
      <c r="F33" s="170"/>
      <c r="G33" s="170"/>
      <c r="H33" s="170"/>
      <c r="I33" s="170"/>
      <c r="J33" s="170"/>
      <c r="K33" s="17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5" t="s">
        <v>37</v>
      </c>
      <c r="G34" s="37"/>
      <c r="H34" s="37"/>
      <c r="I34" s="175" t="s">
        <v>36</v>
      </c>
      <c r="J34" s="175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6" t="s">
        <v>39</v>
      </c>
      <c r="E35" s="162" t="s">
        <v>40</v>
      </c>
      <c r="F35" s="177">
        <f>ROUND((SUM(BE101:BE108) + SUM(BE128:BE136)),  2)</f>
        <v>0</v>
      </c>
      <c r="G35" s="37"/>
      <c r="H35" s="37"/>
      <c r="I35" s="178">
        <v>0.20999999999999999</v>
      </c>
      <c r="J35" s="177">
        <f>ROUND(((SUM(BE101:BE108) + SUM(BE128:BE136))*I35),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62" t="s">
        <v>41</v>
      </c>
      <c r="F36" s="177">
        <f>ROUND((SUM(BF101:BF108) + SUM(BF128:BF136)),  2)</f>
        <v>0</v>
      </c>
      <c r="G36" s="37"/>
      <c r="H36" s="37"/>
      <c r="I36" s="178">
        <v>0.14999999999999999</v>
      </c>
      <c r="J36" s="177">
        <f>ROUND(((SUM(BF101:BF108) + SUM(BF128:BF136))*I36),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2" t="s">
        <v>42</v>
      </c>
      <c r="F37" s="177">
        <f>ROUND((SUM(BG101:BG108) + SUM(BG128:BG136)),  2)</f>
        <v>0</v>
      </c>
      <c r="G37" s="37"/>
      <c r="H37" s="37"/>
      <c r="I37" s="178">
        <v>0.20999999999999999</v>
      </c>
      <c r="J37" s="177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2" t="s">
        <v>43</v>
      </c>
      <c r="F38" s="177">
        <f>ROUND((SUM(BH101:BH108) + SUM(BH128:BH136)),  2)</f>
        <v>0</v>
      </c>
      <c r="G38" s="37"/>
      <c r="H38" s="37"/>
      <c r="I38" s="178">
        <v>0.14999999999999999</v>
      </c>
      <c r="J38" s="177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44</v>
      </c>
      <c r="F39" s="177">
        <f>ROUND((SUM(BI101:BI108) + SUM(BI128:BI136)),  2)</f>
        <v>0</v>
      </c>
      <c r="G39" s="37"/>
      <c r="H39" s="37"/>
      <c r="I39" s="178">
        <v>0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9"/>
      <c r="D41" s="180" t="s">
        <v>45</v>
      </c>
      <c r="E41" s="181"/>
      <c r="F41" s="181"/>
      <c r="G41" s="182" t="s">
        <v>46</v>
      </c>
      <c r="H41" s="183" t="s">
        <v>47</v>
      </c>
      <c r="I41" s="181"/>
      <c r="J41" s="184">
        <f>SUM(J32:J39)</f>
        <v>0</v>
      </c>
      <c r="K41" s="185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DM - Drobný majetek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29" t="s">
        <v>22</v>
      </c>
      <c r="J89" s="78" t="str">
        <f>IF(J12="","",J12)</f>
        <v>3. 4. 2023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29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8" t="s">
        <v>137</v>
      </c>
      <c r="D94" s="156"/>
      <c r="E94" s="156"/>
      <c r="F94" s="156"/>
      <c r="G94" s="156"/>
      <c r="H94" s="156"/>
      <c r="I94" s="156"/>
      <c r="J94" s="199" t="s">
        <v>138</v>
      </c>
      <c r="K94" s="15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139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140</v>
      </c>
    </row>
    <row r="97" s="9" customFormat="1" ht="24.96" customHeight="1">
      <c r="A97" s="9"/>
      <c r="B97" s="201"/>
      <c r="C97" s="202"/>
      <c r="D97" s="203" t="s">
        <v>141</v>
      </c>
      <c r="E97" s="204"/>
      <c r="F97" s="204"/>
      <c r="G97" s="204"/>
      <c r="H97" s="204"/>
      <c r="I97" s="204"/>
      <c r="J97" s="205">
        <f>J129</f>
        <v>0</v>
      </c>
      <c r="K97" s="202"/>
      <c r="L97" s="20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7"/>
      <c r="C98" s="132"/>
      <c r="D98" s="208" t="s">
        <v>144</v>
      </c>
      <c r="E98" s="209"/>
      <c r="F98" s="209"/>
      <c r="G98" s="209"/>
      <c r="H98" s="209"/>
      <c r="I98" s="209"/>
      <c r="J98" s="210">
        <f>J130</f>
        <v>0</v>
      </c>
      <c r="K98" s="132"/>
      <c r="L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29.28" customHeight="1">
      <c r="A101" s="37"/>
      <c r="B101" s="38"/>
      <c r="C101" s="200" t="s">
        <v>167</v>
      </c>
      <c r="D101" s="39"/>
      <c r="E101" s="39"/>
      <c r="F101" s="39"/>
      <c r="G101" s="39"/>
      <c r="H101" s="39"/>
      <c r="I101" s="39"/>
      <c r="J101" s="212">
        <f>ROUND(J102 + J103 + J104 + J105 + J106 + J107,2)</f>
        <v>0</v>
      </c>
      <c r="K101" s="39"/>
      <c r="L101" s="62"/>
      <c r="N101" s="213" t="s">
        <v>39</v>
      </c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18" customHeight="1">
      <c r="A102" s="37"/>
      <c r="B102" s="38"/>
      <c r="C102" s="39"/>
      <c r="D102" s="151" t="s">
        <v>168</v>
      </c>
      <c r="E102" s="146"/>
      <c r="F102" s="146"/>
      <c r="G102" s="39"/>
      <c r="H102" s="39"/>
      <c r="I102" s="39"/>
      <c r="J102" s="147">
        <v>0</v>
      </c>
      <c r="K102" s="39"/>
      <c r="L102" s="214"/>
      <c r="M102" s="215"/>
      <c r="N102" s="216" t="s">
        <v>40</v>
      </c>
      <c r="O102" s="215"/>
      <c r="P102" s="215"/>
      <c r="Q102" s="215"/>
      <c r="R102" s="215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8" t="s">
        <v>118</v>
      </c>
      <c r="AZ102" s="215"/>
      <c r="BA102" s="215"/>
      <c r="BB102" s="215"/>
      <c r="BC102" s="215"/>
      <c r="BD102" s="215"/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18" t="s">
        <v>82</v>
      </c>
      <c r="BK102" s="215"/>
      <c r="BL102" s="215"/>
      <c r="BM102" s="215"/>
    </row>
    <row r="103" s="2" customFormat="1" ht="18" customHeight="1">
      <c r="A103" s="37"/>
      <c r="B103" s="38"/>
      <c r="C103" s="39"/>
      <c r="D103" s="151" t="s">
        <v>169</v>
      </c>
      <c r="E103" s="146"/>
      <c r="F103" s="146"/>
      <c r="G103" s="39"/>
      <c r="H103" s="39"/>
      <c r="I103" s="39"/>
      <c r="J103" s="147">
        <v>0</v>
      </c>
      <c r="K103" s="39"/>
      <c r="L103" s="214"/>
      <c r="M103" s="215"/>
      <c r="N103" s="216" t="s">
        <v>40</v>
      </c>
      <c r="O103" s="215"/>
      <c r="P103" s="215"/>
      <c r="Q103" s="215"/>
      <c r="R103" s="215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8" t="s">
        <v>118</v>
      </c>
      <c r="AZ103" s="215"/>
      <c r="BA103" s="215"/>
      <c r="BB103" s="215"/>
      <c r="BC103" s="215"/>
      <c r="BD103" s="215"/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18" t="s">
        <v>82</v>
      </c>
      <c r="BK103" s="215"/>
      <c r="BL103" s="215"/>
      <c r="BM103" s="215"/>
    </row>
    <row r="104" s="2" customFormat="1" ht="18" customHeight="1">
      <c r="A104" s="37"/>
      <c r="B104" s="38"/>
      <c r="C104" s="39"/>
      <c r="D104" s="151" t="s">
        <v>170</v>
      </c>
      <c r="E104" s="146"/>
      <c r="F104" s="146"/>
      <c r="G104" s="39"/>
      <c r="H104" s="39"/>
      <c r="I104" s="39"/>
      <c r="J104" s="147">
        <v>0</v>
      </c>
      <c r="K104" s="39"/>
      <c r="L104" s="214"/>
      <c r="M104" s="215"/>
      <c r="N104" s="216" t="s">
        <v>40</v>
      </c>
      <c r="O104" s="215"/>
      <c r="P104" s="215"/>
      <c r="Q104" s="215"/>
      <c r="R104" s="215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8" t="s">
        <v>118</v>
      </c>
      <c r="AZ104" s="215"/>
      <c r="BA104" s="215"/>
      <c r="BB104" s="215"/>
      <c r="BC104" s="215"/>
      <c r="BD104" s="21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82</v>
      </c>
      <c r="BK104" s="215"/>
      <c r="BL104" s="215"/>
      <c r="BM104" s="215"/>
    </row>
    <row r="105" s="2" customFormat="1" ht="18" customHeight="1">
      <c r="A105" s="37"/>
      <c r="B105" s="38"/>
      <c r="C105" s="39"/>
      <c r="D105" s="151" t="s">
        <v>171</v>
      </c>
      <c r="E105" s="146"/>
      <c r="F105" s="146"/>
      <c r="G105" s="39"/>
      <c r="H105" s="39"/>
      <c r="I105" s="39"/>
      <c r="J105" s="147">
        <v>0</v>
      </c>
      <c r="K105" s="39"/>
      <c r="L105" s="214"/>
      <c r="M105" s="215"/>
      <c r="N105" s="216" t="s">
        <v>40</v>
      </c>
      <c r="O105" s="215"/>
      <c r="P105" s="215"/>
      <c r="Q105" s="215"/>
      <c r="R105" s="215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8" t="s">
        <v>118</v>
      </c>
      <c r="AZ105" s="215"/>
      <c r="BA105" s="215"/>
      <c r="BB105" s="215"/>
      <c r="BC105" s="215"/>
      <c r="BD105" s="21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82</v>
      </c>
      <c r="BK105" s="215"/>
      <c r="BL105" s="215"/>
      <c r="BM105" s="215"/>
    </row>
    <row r="106" s="2" customFormat="1" ht="18" customHeight="1">
      <c r="A106" s="37"/>
      <c r="B106" s="38"/>
      <c r="C106" s="39"/>
      <c r="D106" s="151" t="s">
        <v>172</v>
      </c>
      <c r="E106" s="146"/>
      <c r="F106" s="146"/>
      <c r="G106" s="39"/>
      <c r="H106" s="39"/>
      <c r="I106" s="39"/>
      <c r="J106" s="147">
        <v>0</v>
      </c>
      <c r="K106" s="39"/>
      <c r="L106" s="214"/>
      <c r="M106" s="215"/>
      <c r="N106" s="216" t="s">
        <v>40</v>
      </c>
      <c r="O106" s="215"/>
      <c r="P106" s="215"/>
      <c r="Q106" s="215"/>
      <c r="R106" s="215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8" t="s">
        <v>118</v>
      </c>
      <c r="AZ106" s="215"/>
      <c r="BA106" s="215"/>
      <c r="BB106" s="215"/>
      <c r="BC106" s="215"/>
      <c r="BD106" s="21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82</v>
      </c>
      <c r="BK106" s="215"/>
      <c r="BL106" s="215"/>
      <c r="BM106" s="215"/>
    </row>
    <row r="107" s="2" customFormat="1" ht="18" customHeight="1">
      <c r="A107" s="37"/>
      <c r="B107" s="38"/>
      <c r="C107" s="39"/>
      <c r="D107" s="146" t="s">
        <v>173</v>
      </c>
      <c r="E107" s="39"/>
      <c r="F107" s="39"/>
      <c r="G107" s="39"/>
      <c r="H107" s="39"/>
      <c r="I107" s="39"/>
      <c r="J107" s="147">
        <f>ROUND(J30*T107,2)</f>
        <v>0</v>
      </c>
      <c r="K107" s="39"/>
      <c r="L107" s="214"/>
      <c r="M107" s="215"/>
      <c r="N107" s="216" t="s">
        <v>40</v>
      </c>
      <c r="O107" s="215"/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174</v>
      </c>
      <c r="AZ107" s="215"/>
      <c r="BA107" s="215"/>
      <c r="BB107" s="215"/>
      <c r="BC107" s="215"/>
      <c r="BD107" s="21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82</v>
      </c>
      <c r="BK107" s="215"/>
      <c r="BL107" s="215"/>
      <c r="BM107" s="215"/>
    </row>
    <row r="108" s="2" customForma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155" t="s">
        <v>129</v>
      </c>
      <c r="D109" s="156"/>
      <c r="E109" s="156"/>
      <c r="F109" s="156"/>
      <c r="G109" s="156"/>
      <c r="H109" s="156"/>
      <c r="I109" s="156"/>
      <c r="J109" s="157">
        <f>ROUND(J96+J101,2)</f>
        <v>0</v>
      </c>
      <c r="K109" s="15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0" t="s">
        <v>175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29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7" t="str">
        <f>E7</f>
        <v>Rekonstrukce tepelných zdrojů Trnovany u Litoměřic</v>
      </c>
      <c r="F118" s="29"/>
      <c r="G118" s="29"/>
      <c r="H118" s="2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131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DM - Drobný majetek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20</v>
      </c>
      <c r="D122" s="39"/>
      <c r="E122" s="39"/>
      <c r="F122" s="24" t="str">
        <f>F12</f>
        <v xml:space="preserve"> </v>
      </c>
      <c r="G122" s="39"/>
      <c r="H122" s="39"/>
      <c r="I122" s="29" t="s">
        <v>22</v>
      </c>
      <c r="J122" s="78" t="str">
        <f>IF(J12="","",J12)</f>
        <v>3. 4. 2023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29" t="s">
        <v>24</v>
      </c>
      <c r="D124" s="39"/>
      <c r="E124" s="39"/>
      <c r="F124" s="24" t="str">
        <f>E15</f>
        <v xml:space="preserve"> </v>
      </c>
      <c r="G124" s="39"/>
      <c r="H124" s="39"/>
      <c r="I124" s="29" t="s">
        <v>29</v>
      </c>
      <c r="J124" s="33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29" t="s">
        <v>27</v>
      </c>
      <c r="D125" s="39"/>
      <c r="E125" s="39"/>
      <c r="F125" s="24" t="str">
        <f>IF(E18="","",E18)</f>
        <v>Vyplň údaj</v>
      </c>
      <c r="G125" s="39"/>
      <c r="H125" s="39"/>
      <c r="I125" s="29" t="s">
        <v>31</v>
      </c>
      <c r="J125" s="33" t="str">
        <f>E24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20"/>
      <c r="B127" s="221"/>
      <c r="C127" s="222" t="s">
        <v>176</v>
      </c>
      <c r="D127" s="223" t="s">
        <v>60</v>
      </c>
      <c r="E127" s="223" t="s">
        <v>56</v>
      </c>
      <c r="F127" s="223" t="s">
        <v>57</v>
      </c>
      <c r="G127" s="223" t="s">
        <v>177</v>
      </c>
      <c r="H127" s="223" t="s">
        <v>178</v>
      </c>
      <c r="I127" s="223" t="s">
        <v>179</v>
      </c>
      <c r="J127" s="224" t="s">
        <v>138</v>
      </c>
      <c r="K127" s="225" t="s">
        <v>180</v>
      </c>
      <c r="L127" s="226"/>
      <c r="M127" s="99" t="s">
        <v>1</v>
      </c>
      <c r="N127" s="100" t="s">
        <v>39</v>
      </c>
      <c r="O127" s="100" t="s">
        <v>181</v>
      </c>
      <c r="P127" s="100" t="s">
        <v>182</v>
      </c>
      <c r="Q127" s="100" t="s">
        <v>183</v>
      </c>
      <c r="R127" s="100" t="s">
        <v>184</v>
      </c>
      <c r="S127" s="100" t="s">
        <v>185</v>
      </c>
      <c r="T127" s="101" t="s">
        <v>186</v>
      </c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</row>
    <row r="128" s="2" customFormat="1" ht="22.8" customHeight="1">
      <c r="A128" s="37"/>
      <c r="B128" s="38"/>
      <c r="C128" s="106" t="s">
        <v>187</v>
      </c>
      <c r="D128" s="39"/>
      <c r="E128" s="39"/>
      <c r="F128" s="39"/>
      <c r="G128" s="39"/>
      <c r="H128" s="39"/>
      <c r="I128" s="39"/>
      <c r="J128" s="227">
        <f>BK128</f>
        <v>0</v>
      </c>
      <c r="K128" s="39"/>
      <c r="L128" s="40"/>
      <c r="M128" s="102"/>
      <c r="N128" s="228"/>
      <c r="O128" s="103"/>
      <c r="P128" s="229">
        <f>P129</f>
        <v>0</v>
      </c>
      <c r="Q128" s="103"/>
      <c r="R128" s="229">
        <f>R129</f>
        <v>0.049840000000000002</v>
      </c>
      <c r="S128" s="103"/>
      <c r="T128" s="230">
        <f>T129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4" t="s">
        <v>74</v>
      </c>
      <c r="AU128" s="14" t="s">
        <v>140</v>
      </c>
      <c r="BK128" s="231">
        <f>BK129</f>
        <v>0</v>
      </c>
    </row>
    <row r="129" s="12" customFormat="1" ht="25.92" customHeight="1">
      <c r="A129" s="12"/>
      <c r="B129" s="232"/>
      <c r="C129" s="233"/>
      <c r="D129" s="234" t="s">
        <v>74</v>
      </c>
      <c r="E129" s="235" t="s">
        <v>188</v>
      </c>
      <c r="F129" s="235" t="s">
        <v>189</v>
      </c>
      <c r="G129" s="233"/>
      <c r="H129" s="233"/>
      <c r="I129" s="236"/>
      <c r="J129" s="237">
        <f>BK129</f>
        <v>0</v>
      </c>
      <c r="K129" s="233"/>
      <c r="L129" s="238"/>
      <c r="M129" s="239"/>
      <c r="N129" s="240"/>
      <c r="O129" s="240"/>
      <c r="P129" s="241">
        <f>P130</f>
        <v>0</v>
      </c>
      <c r="Q129" s="240"/>
      <c r="R129" s="241">
        <f>R130</f>
        <v>0.049840000000000002</v>
      </c>
      <c r="S129" s="240"/>
      <c r="T129" s="24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3" t="s">
        <v>82</v>
      </c>
      <c r="AT129" s="244" t="s">
        <v>74</v>
      </c>
      <c r="AU129" s="244" t="s">
        <v>75</v>
      </c>
      <c r="AY129" s="243" t="s">
        <v>190</v>
      </c>
      <c r="BK129" s="245">
        <f>BK130</f>
        <v>0</v>
      </c>
    </row>
    <row r="130" s="12" customFormat="1" ht="22.8" customHeight="1">
      <c r="A130" s="12"/>
      <c r="B130" s="232"/>
      <c r="C130" s="233"/>
      <c r="D130" s="234" t="s">
        <v>74</v>
      </c>
      <c r="E130" s="246" t="s">
        <v>203</v>
      </c>
      <c r="F130" s="246" t="s">
        <v>204</v>
      </c>
      <c r="G130" s="233"/>
      <c r="H130" s="233"/>
      <c r="I130" s="236"/>
      <c r="J130" s="247">
        <f>BK130</f>
        <v>0</v>
      </c>
      <c r="K130" s="233"/>
      <c r="L130" s="238"/>
      <c r="M130" s="239"/>
      <c r="N130" s="240"/>
      <c r="O130" s="240"/>
      <c r="P130" s="241">
        <f>SUM(P131:P136)</f>
        <v>0</v>
      </c>
      <c r="Q130" s="240"/>
      <c r="R130" s="241">
        <f>SUM(R131:R136)</f>
        <v>0.049840000000000002</v>
      </c>
      <c r="S130" s="240"/>
      <c r="T130" s="242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3" t="s">
        <v>82</v>
      </c>
      <c r="AT130" s="244" t="s">
        <v>74</v>
      </c>
      <c r="AU130" s="244" t="s">
        <v>82</v>
      </c>
      <c r="AY130" s="243" t="s">
        <v>190</v>
      </c>
      <c r="BK130" s="245">
        <f>SUM(BK131:BK136)</f>
        <v>0</v>
      </c>
    </row>
    <row r="131" s="2" customFormat="1" ht="16.5" customHeight="1">
      <c r="A131" s="37"/>
      <c r="B131" s="38"/>
      <c r="C131" s="261" t="s">
        <v>191</v>
      </c>
      <c r="D131" s="261" t="s">
        <v>218</v>
      </c>
      <c r="E131" s="262" t="s">
        <v>2085</v>
      </c>
      <c r="F131" s="263" t="s">
        <v>2086</v>
      </c>
      <c r="G131" s="264" t="s">
        <v>196</v>
      </c>
      <c r="H131" s="265">
        <v>4</v>
      </c>
      <c r="I131" s="266"/>
      <c r="J131" s="267">
        <f>ROUND(I131*H131,2)</f>
        <v>0</v>
      </c>
      <c r="K131" s="268"/>
      <c r="L131" s="269"/>
      <c r="M131" s="270" t="s">
        <v>1</v>
      </c>
      <c r="N131" s="271" t="s">
        <v>40</v>
      </c>
      <c r="O131" s="90"/>
      <c r="P131" s="258">
        <f>O131*H131</f>
        <v>0</v>
      </c>
      <c r="Q131" s="258">
        <v>0.012</v>
      </c>
      <c r="R131" s="258">
        <f>Q131*H131</f>
        <v>0.048000000000000001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209</v>
      </c>
      <c r="AT131" s="260" t="s">
        <v>218</v>
      </c>
      <c r="AU131" s="260" t="s">
        <v>84</v>
      </c>
      <c r="AY131" s="14" t="s">
        <v>190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4" t="s">
        <v>82</v>
      </c>
      <c r="BK131" s="150">
        <f>ROUND(I131*H131,2)</f>
        <v>0</v>
      </c>
      <c r="BL131" s="14" t="s">
        <v>197</v>
      </c>
      <c r="BM131" s="260" t="s">
        <v>2087</v>
      </c>
    </row>
    <row r="132" s="2" customFormat="1" ht="16.5" customHeight="1">
      <c r="A132" s="37"/>
      <c r="B132" s="38"/>
      <c r="C132" s="261" t="s">
        <v>210</v>
      </c>
      <c r="D132" s="261" t="s">
        <v>218</v>
      </c>
      <c r="E132" s="262" t="s">
        <v>2088</v>
      </c>
      <c r="F132" s="263" t="s">
        <v>2089</v>
      </c>
      <c r="G132" s="264" t="s">
        <v>196</v>
      </c>
      <c r="H132" s="265">
        <v>4</v>
      </c>
      <c r="I132" s="266"/>
      <c r="J132" s="267">
        <f>ROUND(I132*H132,2)</f>
        <v>0</v>
      </c>
      <c r="K132" s="268"/>
      <c r="L132" s="269"/>
      <c r="M132" s="270" t="s">
        <v>1</v>
      </c>
      <c r="N132" s="271" t="s">
        <v>40</v>
      </c>
      <c r="O132" s="90"/>
      <c r="P132" s="258">
        <f>O132*H132</f>
        <v>0</v>
      </c>
      <c r="Q132" s="258">
        <v>0.00029999999999999997</v>
      </c>
      <c r="R132" s="258">
        <f>Q132*H132</f>
        <v>0.0011999999999999999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209</v>
      </c>
      <c r="AT132" s="260" t="s">
        <v>218</v>
      </c>
      <c r="AU132" s="260" t="s">
        <v>84</v>
      </c>
      <c r="AY132" s="14" t="s">
        <v>190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4" t="s">
        <v>82</v>
      </c>
      <c r="BK132" s="150">
        <f>ROUND(I132*H132,2)</f>
        <v>0</v>
      </c>
      <c r="BL132" s="14" t="s">
        <v>197</v>
      </c>
      <c r="BM132" s="260" t="s">
        <v>2090</v>
      </c>
    </row>
    <row r="133" s="2" customFormat="1" ht="16.5" customHeight="1">
      <c r="A133" s="37"/>
      <c r="B133" s="38"/>
      <c r="C133" s="261" t="s">
        <v>198</v>
      </c>
      <c r="D133" s="261" t="s">
        <v>218</v>
      </c>
      <c r="E133" s="262" t="s">
        <v>2091</v>
      </c>
      <c r="F133" s="263" t="s">
        <v>2092</v>
      </c>
      <c r="G133" s="264" t="s">
        <v>360</v>
      </c>
      <c r="H133" s="265">
        <v>4</v>
      </c>
      <c r="I133" s="266"/>
      <c r="J133" s="267">
        <f>ROUND(I133*H133,2)</f>
        <v>0</v>
      </c>
      <c r="K133" s="268"/>
      <c r="L133" s="269"/>
      <c r="M133" s="270" t="s">
        <v>1</v>
      </c>
      <c r="N133" s="271" t="s">
        <v>40</v>
      </c>
      <c r="O133" s="90"/>
      <c r="P133" s="258">
        <f>O133*H133</f>
        <v>0</v>
      </c>
      <c r="Q133" s="258">
        <v>0</v>
      </c>
      <c r="R133" s="258">
        <f>Q133*H133</f>
        <v>0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209</v>
      </c>
      <c r="AT133" s="260" t="s">
        <v>218</v>
      </c>
      <c r="AU133" s="260" t="s">
        <v>84</v>
      </c>
      <c r="AY133" s="14" t="s">
        <v>190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4" t="s">
        <v>82</v>
      </c>
      <c r="BK133" s="150">
        <f>ROUND(I133*H133,2)</f>
        <v>0</v>
      </c>
      <c r="BL133" s="14" t="s">
        <v>197</v>
      </c>
      <c r="BM133" s="260" t="s">
        <v>2093</v>
      </c>
    </row>
    <row r="134" s="2" customFormat="1" ht="16.5" customHeight="1">
      <c r="A134" s="37"/>
      <c r="B134" s="38"/>
      <c r="C134" s="261" t="s">
        <v>217</v>
      </c>
      <c r="D134" s="261" t="s">
        <v>218</v>
      </c>
      <c r="E134" s="262" t="s">
        <v>2094</v>
      </c>
      <c r="F134" s="263" t="s">
        <v>2095</v>
      </c>
      <c r="G134" s="264" t="s">
        <v>360</v>
      </c>
      <c r="H134" s="265">
        <v>4</v>
      </c>
      <c r="I134" s="266"/>
      <c r="J134" s="267">
        <f>ROUND(I134*H134,2)</f>
        <v>0</v>
      </c>
      <c r="K134" s="268"/>
      <c r="L134" s="269"/>
      <c r="M134" s="270" t="s">
        <v>1</v>
      </c>
      <c r="N134" s="271" t="s">
        <v>40</v>
      </c>
      <c r="O134" s="90"/>
      <c r="P134" s="258">
        <f>O134*H134</f>
        <v>0</v>
      </c>
      <c r="Q134" s="258">
        <v>0</v>
      </c>
      <c r="R134" s="258">
        <f>Q134*H134</f>
        <v>0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209</v>
      </c>
      <c r="AT134" s="260" t="s">
        <v>218</v>
      </c>
      <c r="AU134" s="260" t="s">
        <v>84</v>
      </c>
      <c r="AY134" s="14" t="s">
        <v>190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4" t="s">
        <v>82</v>
      </c>
      <c r="BK134" s="150">
        <f>ROUND(I134*H134,2)</f>
        <v>0</v>
      </c>
      <c r="BL134" s="14" t="s">
        <v>197</v>
      </c>
      <c r="BM134" s="260" t="s">
        <v>2096</v>
      </c>
    </row>
    <row r="135" s="2" customFormat="1" ht="16.5" customHeight="1">
      <c r="A135" s="37"/>
      <c r="B135" s="38"/>
      <c r="C135" s="261" t="s">
        <v>209</v>
      </c>
      <c r="D135" s="261" t="s">
        <v>218</v>
      </c>
      <c r="E135" s="262" t="s">
        <v>2097</v>
      </c>
      <c r="F135" s="263" t="s">
        <v>2098</v>
      </c>
      <c r="G135" s="264" t="s">
        <v>196</v>
      </c>
      <c r="H135" s="265">
        <v>1</v>
      </c>
      <c r="I135" s="266"/>
      <c r="J135" s="267">
        <f>ROUND(I135*H135,2)</f>
        <v>0</v>
      </c>
      <c r="K135" s="268"/>
      <c r="L135" s="269"/>
      <c r="M135" s="270" t="s">
        <v>1</v>
      </c>
      <c r="N135" s="271" t="s">
        <v>40</v>
      </c>
      <c r="O135" s="90"/>
      <c r="P135" s="258">
        <f>O135*H135</f>
        <v>0</v>
      </c>
      <c r="Q135" s="258">
        <v>0.00032000000000000003</v>
      </c>
      <c r="R135" s="258">
        <f>Q135*H135</f>
        <v>0.00032000000000000003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209</v>
      </c>
      <c r="AT135" s="260" t="s">
        <v>218</v>
      </c>
      <c r="AU135" s="260" t="s">
        <v>84</v>
      </c>
      <c r="AY135" s="14" t="s">
        <v>190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4" t="s">
        <v>82</v>
      </c>
      <c r="BK135" s="150">
        <f>ROUND(I135*H135,2)</f>
        <v>0</v>
      </c>
      <c r="BL135" s="14" t="s">
        <v>197</v>
      </c>
      <c r="BM135" s="260" t="s">
        <v>2099</v>
      </c>
    </row>
    <row r="136" s="2" customFormat="1" ht="16.5" customHeight="1">
      <c r="A136" s="37"/>
      <c r="B136" s="38"/>
      <c r="C136" s="261" t="s">
        <v>203</v>
      </c>
      <c r="D136" s="261" t="s">
        <v>218</v>
      </c>
      <c r="E136" s="262" t="s">
        <v>2100</v>
      </c>
      <c r="F136" s="263" t="s">
        <v>2101</v>
      </c>
      <c r="G136" s="264" t="s">
        <v>196</v>
      </c>
      <c r="H136" s="265">
        <v>1</v>
      </c>
      <c r="I136" s="266"/>
      <c r="J136" s="267">
        <f>ROUND(I136*H136,2)</f>
        <v>0</v>
      </c>
      <c r="K136" s="268"/>
      <c r="L136" s="269"/>
      <c r="M136" s="278" t="s">
        <v>1</v>
      </c>
      <c r="N136" s="279" t="s">
        <v>40</v>
      </c>
      <c r="O136" s="275"/>
      <c r="P136" s="276">
        <f>O136*H136</f>
        <v>0</v>
      </c>
      <c r="Q136" s="276">
        <v>0.00032000000000000003</v>
      </c>
      <c r="R136" s="276">
        <f>Q136*H136</f>
        <v>0.00032000000000000003</v>
      </c>
      <c r="S136" s="276">
        <v>0</v>
      </c>
      <c r="T136" s="27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209</v>
      </c>
      <c r="AT136" s="260" t="s">
        <v>218</v>
      </c>
      <c r="AU136" s="260" t="s">
        <v>84</v>
      </c>
      <c r="AY136" s="14" t="s">
        <v>190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4" t="s">
        <v>82</v>
      </c>
      <c r="BK136" s="150">
        <f>ROUND(I136*H136,2)</f>
        <v>0</v>
      </c>
      <c r="BL136" s="14" t="s">
        <v>197</v>
      </c>
      <c r="BM136" s="260" t="s">
        <v>2102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0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SzXaUxGxpyaP10zeVvkex0JzGytHdy8ooQml9fdbz+K9oqBPjfE3/NpzTrgL6z8nPuhG46B6VRzhOfyN5+s6PA==" hashValue="LcMb+i/tibhiuPGaPa5oTir/iFcL52YIFrqqG5VXYVydx17IBir9ZBJaBODn39gnXj5dsFyXAb4d1gpik1XJMg==" algorithmName="SHA-512" password="CC35"/>
  <autoFilter ref="C127:K136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120</v>
      </c>
    </row>
    <row r="3" s="1" customFormat="1" ht="6.96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7"/>
      <c r="AT3" s="14" t="s">
        <v>84</v>
      </c>
    </row>
    <row r="4" s="1" customFormat="1" ht="24.96" customHeight="1">
      <c r="B4" s="17"/>
      <c r="D4" s="160" t="s">
        <v>130</v>
      </c>
      <c r="L4" s="17"/>
      <c r="M4" s="161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2" t="s">
        <v>16</v>
      </c>
      <c r="L6" s="17"/>
    </row>
    <row r="7" s="1" customFormat="1" ht="16.5" customHeight="1">
      <c r="B7" s="17"/>
      <c r="E7" s="163" t="str">
        <f>'Rekapitulace stavby'!K6</f>
        <v>Rekonstrukce tepelných zdrojů Trnovany u Litoměřic</v>
      </c>
      <c r="F7" s="162"/>
      <c r="G7" s="162"/>
      <c r="H7" s="162"/>
      <c r="L7" s="17"/>
    </row>
    <row r="8" s="2" customFormat="1" ht="12" customHeight="1">
      <c r="A8" s="37"/>
      <c r="B8" s="40"/>
      <c r="C8" s="37"/>
      <c r="D8" s="162" t="s">
        <v>131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64" t="s">
        <v>2103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2" t="s">
        <v>18</v>
      </c>
      <c r="E11" s="37"/>
      <c r="F11" s="140" t="s">
        <v>1</v>
      </c>
      <c r="G11" s="37"/>
      <c r="H11" s="37"/>
      <c r="I11" s="162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2" t="s">
        <v>20</v>
      </c>
      <c r="E12" s="37"/>
      <c r="F12" s="140" t="s">
        <v>21</v>
      </c>
      <c r="G12" s="37"/>
      <c r="H12" s="37"/>
      <c r="I12" s="162" t="s">
        <v>22</v>
      </c>
      <c r="J12" s="165" t="str">
        <f>'Rekapitulace stavby'!AN8</f>
        <v>3. 4. 2023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2" t="s">
        <v>24</v>
      </c>
      <c r="E14" s="37"/>
      <c r="F14" s="37"/>
      <c r="G14" s="37"/>
      <c r="H14" s="37"/>
      <c r="I14" s="162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62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2" t="s">
        <v>27</v>
      </c>
      <c r="E17" s="37"/>
      <c r="F17" s="37"/>
      <c r="G17" s="37"/>
      <c r="H17" s="37"/>
      <c r="I17" s="162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40"/>
      <c r="G18" s="140"/>
      <c r="H18" s="140"/>
      <c r="I18" s="162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2" t="s">
        <v>29</v>
      </c>
      <c r="E20" s="37"/>
      <c r="F20" s="37"/>
      <c r="G20" s="37"/>
      <c r="H20" s="37"/>
      <c r="I20" s="162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62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2" t="s">
        <v>31</v>
      </c>
      <c r="E23" s="37"/>
      <c r="F23" s="37"/>
      <c r="G23" s="37"/>
      <c r="H23" s="37"/>
      <c r="I23" s="162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62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2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66"/>
      <c r="B27" s="167"/>
      <c r="C27" s="166"/>
      <c r="D27" s="166"/>
      <c r="E27" s="168" t="s">
        <v>1</v>
      </c>
      <c r="F27" s="168"/>
      <c r="G27" s="168"/>
      <c r="H27" s="168"/>
      <c r="I27" s="166"/>
      <c r="J27" s="166"/>
      <c r="K27" s="166"/>
      <c r="L27" s="169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0"/>
      <c r="E29" s="170"/>
      <c r="F29" s="170"/>
      <c r="G29" s="170"/>
      <c r="H29" s="170"/>
      <c r="I29" s="170"/>
      <c r="J29" s="170"/>
      <c r="K29" s="17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40" t="s">
        <v>135</v>
      </c>
      <c r="E30" s="37"/>
      <c r="F30" s="37"/>
      <c r="G30" s="37"/>
      <c r="H30" s="37"/>
      <c r="I30" s="37"/>
      <c r="J30" s="171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72" t="s">
        <v>124</v>
      </c>
      <c r="E31" s="37"/>
      <c r="F31" s="37"/>
      <c r="G31" s="37"/>
      <c r="H31" s="37"/>
      <c r="I31" s="37"/>
      <c r="J31" s="171">
        <f>J107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3" t="s">
        <v>35</v>
      </c>
      <c r="E32" s="37"/>
      <c r="F32" s="37"/>
      <c r="G32" s="37"/>
      <c r="H32" s="37"/>
      <c r="I32" s="37"/>
      <c r="J32" s="174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0"/>
      <c r="E33" s="170"/>
      <c r="F33" s="170"/>
      <c r="G33" s="170"/>
      <c r="H33" s="170"/>
      <c r="I33" s="170"/>
      <c r="J33" s="170"/>
      <c r="K33" s="17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5" t="s">
        <v>37</v>
      </c>
      <c r="G34" s="37"/>
      <c r="H34" s="37"/>
      <c r="I34" s="175" t="s">
        <v>36</v>
      </c>
      <c r="J34" s="175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6" t="s">
        <v>39</v>
      </c>
      <c r="E35" s="162" t="s">
        <v>40</v>
      </c>
      <c r="F35" s="177">
        <f>ROUND((SUM(BE107:BE114) + SUM(BE134:BE155)),  2)</f>
        <v>0</v>
      </c>
      <c r="G35" s="37"/>
      <c r="H35" s="37"/>
      <c r="I35" s="178">
        <v>0.20999999999999999</v>
      </c>
      <c r="J35" s="177">
        <f>ROUND(((SUM(BE107:BE114) + SUM(BE134:BE155))*I35),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62" t="s">
        <v>41</v>
      </c>
      <c r="F36" s="177">
        <f>ROUND((SUM(BF107:BF114) + SUM(BF134:BF155)),  2)</f>
        <v>0</v>
      </c>
      <c r="G36" s="37"/>
      <c r="H36" s="37"/>
      <c r="I36" s="178">
        <v>0.14999999999999999</v>
      </c>
      <c r="J36" s="177">
        <f>ROUND(((SUM(BF107:BF114) + SUM(BF134:BF155))*I36),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2" t="s">
        <v>42</v>
      </c>
      <c r="F37" s="177">
        <f>ROUND((SUM(BG107:BG114) + SUM(BG134:BG155)),  2)</f>
        <v>0</v>
      </c>
      <c r="G37" s="37"/>
      <c r="H37" s="37"/>
      <c r="I37" s="178">
        <v>0.20999999999999999</v>
      </c>
      <c r="J37" s="177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2" t="s">
        <v>43</v>
      </c>
      <c r="F38" s="177">
        <f>ROUND((SUM(BH107:BH114) + SUM(BH134:BH155)),  2)</f>
        <v>0</v>
      </c>
      <c r="G38" s="37"/>
      <c r="H38" s="37"/>
      <c r="I38" s="178">
        <v>0.14999999999999999</v>
      </c>
      <c r="J38" s="177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62" t="s">
        <v>44</v>
      </c>
      <c r="F39" s="177">
        <f>ROUND((SUM(BI107:BI114) + SUM(BI134:BI155)),  2)</f>
        <v>0</v>
      </c>
      <c r="G39" s="37"/>
      <c r="H39" s="37"/>
      <c r="I39" s="178">
        <v>0</v>
      </c>
      <c r="J39" s="177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9"/>
      <c r="D41" s="180" t="s">
        <v>45</v>
      </c>
      <c r="E41" s="181"/>
      <c r="F41" s="181"/>
      <c r="G41" s="182" t="s">
        <v>46</v>
      </c>
      <c r="H41" s="183" t="s">
        <v>47</v>
      </c>
      <c r="I41" s="181"/>
      <c r="J41" s="184">
        <f>SUM(J32:J39)</f>
        <v>0</v>
      </c>
      <c r="K41" s="185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6" t="s">
        <v>48</v>
      </c>
      <c r="E50" s="187"/>
      <c r="F50" s="187"/>
      <c r="G50" s="186" t="s">
        <v>49</v>
      </c>
      <c r="H50" s="187"/>
      <c r="I50" s="187"/>
      <c r="J50" s="187"/>
      <c r="K50" s="187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8" t="s">
        <v>50</v>
      </c>
      <c r="E61" s="189"/>
      <c r="F61" s="190" t="s">
        <v>51</v>
      </c>
      <c r="G61" s="188" t="s">
        <v>50</v>
      </c>
      <c r="H61" s="189"/>
      <c r="I61" s="189"/>
      <c r="J61" s="191" t="s">
        <v>51</v>
      </c>
      <c r="K61" s="18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6" t="s">
        <v>52</v>
      </c>
      <c r="E65" s="192"/>
      <c r="F65" s="192"/>
      <c r="G65" s="186" t="s">
        <v>53</v>
      </c>
      <c r="H65" s="192"/>
      <c r="I65" s="192"/>
      <c r="J65" s="192"/>
      <c r="K65" s="19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8" t="s">
        <v>50</v>
      </c>
      <c r="E76" s="189"/>
      <c r="F76" s="190" t="s">
        <v>51</v>
      </c>
      <c r="G76" s="188" t="s">
        <v>50</v>
      </c>
      <c r="H76" s="189"/>
      <c r="I76" s="189"/>
      <c r="J76" s="191" t="s">
        <v>51</v>
      </c>
      <c r="K76" s="18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7" t="str">
        <f>E7</f>
        <v>Rekonstrukce tepelných zdrojů Trnovany u Litoměřic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 stavby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29" t="s">
        <v>22</v>
      </c>
      <c r="J89" s="78" t="str">
        <f>IF(J12="","",J12)</f>
        <v>3. 4. 2023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29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8" t="s">
        <v>137</v>
      </c>
      <c r="D94" s="156"/>
      <c r="E94" s="156"/>
      <c r="F94" s="156"/>
      <c r="G94" s="156"/>
      <c r="H94" s="156"/>
      <c r="I94" s="156"/>
      <c r="J94" s="199" t="s">
        <v>138</v>
      </c>
      <c r="K94" s="15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139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140</v>
      </c>
    </row>
    <row r="97" s="9" customFormat="1" ht="24.96" customHeight="1">
      <c r="A97" s="9"/>
      <c r="B97" s="201"/>
      <c r="C97" s="202"/>
      <c r="D97" s="203" t="s">
        <v>1301</v>
      </c>
      <c r="E97" s="204"/>
      <c r="F97" s="204"/>
      <c r="G97" s="204"/>
      <c r="H97" s="204"/>
      <c r="I97" s="204"/>
      <c r="J97" s="205">
        <f>J135</f>
        <v>0</v>
      </c>
      <c r="K97" s="202"/>
      <c r="L97" s="20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7"/>
      <c r="C98" s="132"/>
      <c r="D98" s="208" t="s">
        <v>2104</v>
      </c>
      <c r="E98" s="209"/>
      <c r="F98" s="209"/>
      <c r="G98" s="209"/>
      <c r="H98" s="209"/>
      <c r="I98" s="209"/>
      <c r="J98" s="210">
        <f>J136</f>
        <v>0</v>
      </c>
      <c r="K98" s="132"/>
      <c r="L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7"/>
      <c r="C99" s="132"/>
      <c r="D99" s="208" t="s">
        <v>2105</v>
      </c>
      <c r="E99" s="209"/>
      <c r="F99" s="209"/>
      <c r="G99" s="209"/>
      <c r="H99" s="209"/>
      <c r="I99" s="209"/>
      <c r="J99" s="210">
        <f>J140</f>
        <v>0</v>
      </c>
      <c r="K99" s="132"/>
      <c r="L99" s="21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7"/>
      <c r="C100" s="132"/>
      <c r="D100" s="208" t="s">
        <v>1302</v>
      </c>
      <c r="E100" s="209"/>
      <c r="F100" s="209"/>
      <c r="G100" s="209"/>
      <c r="H100" s="209"/>
      <c r="I100" s="209"/>
      <c r="J100" s="210">
        <f>J142</f>
        <v>0</v>
      </c>
      <c r="K100" s="132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2"/>
      <c r="D101" s="208" t="s">
        <v>2106</v>
      </c>
      <c r="E101" s="209"/>
      <c r="F101" s="209"/>
      <c r="G101" s="209"/>
      <c r="H101" s="209"/>
      <c r="I101" s="209"/>
      <c r="J101" s="210">
        <f>J148</f>
        <v>0</v>
      </c>
      <c r="K101" s="132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2"/>
      <c r="D102" s="208" t="s">
        <v>2107</v>
      </c>
      <c r="E102" s="209"/>
      <c r="F102" s="209"/>
      <c r="G102" s="209"/>
      <c r="H102" s="209"/>
      <c r="I102" s="209"/>
      <c r="J102" s="210">
        <f>J150</f>
        <v>0</v>
      </c>
      <c r="K102" s="132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2"/>
      <c r="D103" s="208" t="s">
        <v>2108</v>
      </c>
      <c r="E103" s="209"/>
      <c r="F103" s="209"/>
      <c r="G103" s="209"/>
      <c r="H103" s="209"/>
      <c r="I103" s="209"/>
      <c r="J103" s="210">
        <f>J152</f>
        <v>0</v>
      </c>
      <c r="K103" s="132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2"/>
      <c r="D104" s="208" t="s">
        <v>2109</v>
      </c>
      <c r="E104" s="209"/>
      <c r="F104" s="209"/>
      <c r="G104" s="209"/>
      <c r="H104" s="209"/>
      <c r="I104" s="209"/>
      <c r="J104" s="210">
        <f>J154</f>
        <v>0</v>
      </c>
      <c r="K104" s="132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200" t="s">
        <v>167</v>
      </c>
      <c r="D107" s="39"/>
      <c r="E107" s="39"/>
      <c r="F107" s="39"/>
      <c r="G107" s="39"/>
      <c r="H107" s="39"/>
      <c r="I107" s="39"/>
      <c r="J107" s="212">
        <f>ROUND(J108 + J109 + J110 + J111 + J112 + J113,2)</f>
        <v>0</v>
      </c>
      <c r="K107" s="39"/>
      <c r="L107" s="62"/>
      <c r="N107" s="213" t="s">
        <v>39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151" t="s">
        <v>168</v>
      </c>
      <c r="E108" s="146"/>
      <c r="F108" s="146"/>
      <c r="G108" s="39"/>
      <c r="H108" s="39"/>
      <c r="I108" s="39"/>
      <c r="J108" s="147">
        <v>0</v>
      </c>
      <c r="K108" s="39"/>
      <c r="L108" s="214"/>
      <c r="M108" s="215"/>
      <c r="N108" s="216" t="s">
        <v>40</v>
      </c>
      <c r="O108" s="215"/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118</v>
      </c>
      <c r="AZ108" s="215"/>
      <c r="BA108" s="215"/>
      <c r="BB108" s="215"/>
      <c r="BC108" s="215"/>
      <c r="BD108" s="21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82</v>
      </c>
      <c r="BK108" s="215"/>
      <c r="BL108" s="215"/>
      <c r="BM108" s="215"/>
    </row>
    <row r="109" s="2" customFormat="1" ht="18" customHeight="1">
      <c r="A109" s="37"/>
      <c r="B109" s="38"/>
      <c r="C109" s="39"/>
      <c r="D109" s="151" t="s">
        <v>169</v>
      </c>
      <c r="E109" s="146"/>
      <c r="F109" s="146"/>
      <c r="G109" s="39"/>
      <c r="H109" s="39"/>
      <c r="I109" s="39"/>
      <c r="J109" s="147">
        <v>0</v>
      </c>
      <c r="K109" s="39"/>
      <c r="L109" s="214"/>
      <c r="M109" s="215"/>
      <c r="N109" s="216" t="s">
        <v>40</v>
      </c>
      <c r="O109" s="215"/>
      <c r="P109" s="215"/>
      <c r="Q109" s="215"/>
      <c r="R109" s="215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8" t="s">
        <v>118</v>
      </c>
      <c r="AZ109" s="215"/>
      <c r="BA109" s="215"/>
      <c r="BB109" s="215"/>
      <c r="BC109" s="215"/>
      <c r="BD109" s="21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82</v>
      </c>
      <c r="BK109" s="215"/>
      <c r="BL109" s="215"/>
      <c r="BM109" s="215"/>
    </row>
    <row r="110" s="2" customFormat="1" ht="18" customHeight="1">
      <c r="A110" s="37"/>
      <c r="B110" s="38"/>
      <c r="C110" s="39"/>
      <c r="D110" s="151" t="s">
        <v>170</v>
      </c>
      <c r="E110" s="146"/>
      <c r="F110" s="146"/>
      <c r="G110" s="39"/>
      <c r="H110" s="39"/>
      <c r="I110" s="39"/>
      <c r="J110" s="147">
        <v>0</v>
      </c>
      <c r="K110" s="39"/>
      <c r="L110" s="214"/>
      <c r="M110" s="215"/>
      <c r="N110" s="216" t="s">
        <v>40</v>
      </c>
      <c r="O110" s="215"/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118</v>
      </c>
      <c r="AZ110" s="215"/>
      <c r="BA110" s="215"/>
      <c r="BB110" s="215"/>
      <c r="BC110" s="215"/>
      <c r="BD110" s="21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82</v>
      </c>
      <c r="BK110" s="215"/>
      <c r="BL110" s="215"/>
      <c r="BM110" s="215"/>
    </row>
    <row r="111" s="2" customFormat="1" ht="18" customHeight="1">
      <c r="A111" s="37"/>
      <c r="B111" s="38"/>
      <c r="C111" s="39"/>
      <c r="D111" s="151" t="s">
        <v>171</v>
      </c>
      <c r="E111" s="146"/>
      <c r="F111" s="146"/>
      <c r="G111" s="39"/>
      <c r="H111" s="39"/>
      <c r="I111" s="39"/>
      <c r="J111" s="147">
        <v>0</v>
      </c>
      <c r="K111" s="39"/>
      <c r="L111" s="214"/>
      <c r="M111" s="215"/>
      <c r="N111" s="216" t="s">
        <v>40</v>
      </c>
      <c r="O111" s="215"/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118</v>
      </c>
      <c r="AZ111" s="215"/>
      <c r="BA111" s="215"/>
      <c r="BB111" s="215"/>
      <c r="BC111" s="215"/>
      <c r="BD111" s="215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82</v>
      </c>
      <c r="BK111" s="215"/>
      <c r="BL111" s="215"/>
      <c r="BM111" s="215"/>
    </row>
    <row r="112" s="2" customFormat="1" ht="18" customHeight="1">
      <c r="A112" s="37"/>
      <c r="B112" s="38"/>
      <c r="C112" s="39"/>
      <c r="D112" s="151" t="s">
        <v>172</v>
      </c>
      <c r="E112" s="146"/>
      <c r="F112" s="146"/>
      <c r="G112" s="39"/>
      <c r="H112" s="39"/>
      <c r="I112" s="39"/>
      <c r="J112" s="147">
        <v>0</v>
      </c>
      <c r="K112" s="39"/>
      <c r="L112" s="214"/>
      <c r="M112" s="215"/>
      <c r="N112" s="216" t="s">
        <v>40</v>
      </c>
      <c r="O112" s="215"/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118</v>
      </c>
      <c r="AZ112" s="215"/>
      <c r="BA112" s="215"/>
      <c r="BB112" s="215"/>
      <c r="BC112" s="215"/>
      <c r="BD112" s="215"/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18" t="s">
        <v>82</v>
      </c>
      <c r="BK112" s="215"/>
      <c r="BL112" s="215"/>
      <c r="BM112" s="215"/>
    </row>
    <row r="113" s="2" customFormat="1" ht="18" customHeight="1">
      <c r="A113" s="37"/>
      <c r="B113" s="38"/>
      <c r="C113" s="39"/>
      <c r="D113" s="146" t="s">
        <v>173</v>
      </c>
      <c r="E113" s="39"/>
      <c r="F113" s="39"/>
      <c r="G113" s="39"/>
      <c r="H113" s="39"/>
      <c r="I113" s="39"/>
      <c r="J113" s="147">
        <f>ROUND(J30*T113,2)</f>
        <v>0</v>
      </c>
      <c r="K113" s="39"/>
      <c r="L113" s="214"/>
      <c r="M113" s="215"/>
      <c r="N113" s="216" t="s">
        <v>40</v>
      </c>
      <c r="O113" s="215"/>
      <c r="P113" s="215"/>
      <c r="Q113" s="215"/>
      <c r="R113" s="215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8" t="s">
        <v>174</v>
      </c>
      <c r="AZ113" s="215"/>
      <c r="BA113" s="215"/>
      <c r="BB113" s="215"/>
      <c r="BC113" s="215"/>
      <c r="BD113" s="215"/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18" t="s">
        <v>82</v>
      </c>
      <c r="BK113" s="215"/>
      <c r="BL113" s="215"/>
      <c r="BM113" s="215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155" t="s">
        <v>129</v>
      </c>
      <c r="D115" s="156"/>
      <c r="E115" s="156"/>
      <c r="F115" s="156"/>
      <c r="G115" s="156"/>
      <c r="H115" s="156"/>
      <c r="I115" s="156"/>
      <c r="J115" s="157">
        <f>ROUND(J96+J107,2)</f>
        <v>0</v>
      </c>
      <c r="K115" s="15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0" t="s">
        <v>175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97" t="str">
        <f>E7</f>
        <v>Rekonstrukce tepelných zdrojů Trnovany u Litoměřic</v>
      </c>
      <c r="F124" s="29"/>
      <c r="G124" s="29"/>
      <c r="H124" s="2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131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VRN - Vedlejší rozpočtové náklady stavby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29" t="s">
        <v>20</v>
      </c>
      <c r="D128" s="39"/>
      <c r="E128" s="39"/>
      <c r="F128" s="24" t="str">
        <f>F12</f>
        <v xml:space="preserve"> </v>
      </c>
      <c r="G128" s="39"/>
      <c r="H128" s="39"/>
      <c r="I128" s="29" t="s">
        <v>22</v>
      </c>
      <c r="J128" s="78" t="str">
        <f>IF(J12="","",J12)</f>
        <v>3. 4. 2023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29" t="s">
        <v>24</v>
      </c>
      <c r="D130" s="39"/>
      <c r="E130" s="39"/>
      <c r="F130" s="24" t="str">
        <f>E15</f>
        <v xml:space="preserve"> </v>
      </c>
      <c r="G130" s="39"/>
      <c r="H130" s="39"/>
      <c r="I130" s="29" t="s">
        <v>29</v>
      </c>
      <c r="J130" s="33" t="str">
        <f>E21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27</v>
      </c>
      <c r="D131" s="39"/>
      <c r="E131" s="39"/>
      <c r="F131" s="24" t="str">
        <f>IF(E18="","",E18)</f>
        <v>Vyplň údaj</v>
      </c>
      <c r="G131" s="39"/>
      <c r="H131" s="39"/>
      <c r="I131" s="29" t="s">
        <v>31</v>
      </c>
      <c r="J131" s="33" t="str">
        <f>E24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220"/>
      <c r="B133" s="221"/>
      <c r="C133" s="222" t="s">
        <v>176</v>
      </c>
      <c r="D133" s="223" t="s">
        <v>60</v>
      </c>
      <c r="E133" s="223" t="s">
        <v>56</v>
      </c>
      <c r="F133" s="223" t="s">
        <v>57</v>
      </c>
      <c r="G133" s="223" t="s">
        <v>177</v>
      </c>
      <c r="H133" s="223" t="s">
        <v>178</v>
      </c>
      <c r="I133" s="223" t="s">
        <v>179</v>
      </c>
      <c r="J133" s="224" t="s">
        <v>138</v>
      </c>
      <c r="K133" s="225" t="s">
        <v>180</v>
      </c>
      <c r="L133" s="226"/>
      <c r="M133" s="99" t="s">
        <v>1</v>
      </c>
      <c r="N133" s="100" t="s">
        <v>39</v>
      </c>
      <c r="O133" s="100" t="s">
        <v>181</v>
      </c>
      <c r="P133" s="100" t="s">
        <v>182</v>
      </c>
      <c r="Q133" s="100" t="s">
        <v>183</v>
      </c>
      <c r="R133" s="100" t="s">
        <v>184</v>
      </c>
      <c r="S133" s="100" t="s">
        <v>185</v>
      </c>
      <c r="T133" s="101" t="s">
        <v>186</v>
      </c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</row>
    <row r="134" s="2" customFormat="1" ht="22.8" customHeight="1">
      <c r="A134" s="37"/>
      <c r="B134" s="38"/>
      <c r="C134" s="106" t="s">
        <v>187</v>
      </c>
      <c r="D134" s="39"/>
      <c r="E134" s="39"/>
      <c r="F134" s="39"/>
      <c r="G134" s="39"/>
      <c r="H134" s="39"/>
      <c r="I134" s="39"/>
      <c r="J134" s="227">
        <f>BK134</f>
        <v>0</v>
      </c>
      <c r="K134" s="39"/>
      <c r="L134" s="40"/>
      <c r="M134" s="102"/>
      <c r="N134" s="228"/>
      <c r="O134" s="103"/>
      <c r="P134" s="229">
        <f>P135</f>
        <v>0</v>
      </c>
      <c r="Q134" s="103"/>
      <c r="R134" s="229">
        <f>R135</f>
        <v>0</v>
      </c>
      <c r="S134" s="103"/>
      <c r="T134" s="230">
        <f>T135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4" t="s">
        <v>74</v>
      </c>
      <c r="AU134" s="14" t="s">
        <v>140</v>
      </c>
      <c r="BK134" s="231">
        <f>BK135</f>
        <v>0</v>
      </c>
    </row>
    <row r="135" s="12" customFormat="1" ht="25.92" customHeight="1">
      <c r="A135" s="12"/>
      <c r="B135" s="232"/>
      <c r="C135" s="233"/>
      <c r="D135" s="234" t="s">
        <v>74</v>
      </c>
      <c r="E135" s="235" t="s">
        <v>118</v>
      </c>
      <c r="F135" s="235" t="s">
        <v>1485</v>
      </c>
      <c r="G135" s="233"/>
      <c r="H135" s="233"/>
      <c r="I135" s="236"/>
      <c r="J135" s="237">
        <f>BK135</f>
        <v>0</v>
      </c>
      <c r="K135" s="233"/>
      <c r="L135" s="238"/>
      <c r="M135" s="239"/>
      <c r="N135" s="240"/>
      <c r="O135" s="240"/>
      <c r="P135" s="241">
        <f>P136+P140+P142+P148+P150+P152+P154</f>
        <v>0</v>
      </c>
      <c r="Q135" s="240"/>
      <c r="R135" s="241">
        <f>R136+R140+R142+R148+R150+R152+R154</f>
        <v>0</v>
      </c>
      <c r="S135" s="240"/>
      <c r="T135" s="242">
        <f>T136+T140+T142+T148+T150+T152+T154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3" t="s">
        <v>210</v>
      </c>
      <c r="AT135" s="244" t="s">
        <v>74</v>
      </c>
      <c r="AU135" s="244" t="s">
        <v>75</v>
      </c>
      <c r="AY135" s="243" t="s">
        <v>190</v>
      </c>
      <c r="BK135" s="245">
        <f>BK136+BK140+BK142+BK148+BK150+BK152+BK154</f>
        <v>0</v>
      </c>
    </row>
    <row r="136" s="12" customFormat="1" ht="22.8" customHeight="1">
      <c r="A136" s="12"/>
      <c r="B136" s="232"/>
      <c r="C136" s="233"/>
      <c r="D136" s="234" t="s">
        <v>74</v>
      </c>
      <c r="E136" s="246" t="s">
        <v>2110</v>
      </c>
      <c r="F136" s="246" t="s">
        <v>2111</v>
      </c>
      <c r="G136" s="233"/>
      <c r="H136" s="233"/>
      <c r="I136" s="236"/>
      <c r="J136" s="247">
        <f>BK136</f>
        <v>0</v>
      </c>
      <c r="K136" s="233"/>
      <c r="L136" s="238"/>
      <c r="M136" s="239"/>
      <c r="N136" s="240"/>
      <c r="O136" s="240"/>
      <c r="P136" s="241">
        <f>SUM(P137:P139)</f>
        <v>0</v>
      </c>
      <c r="Q136" s="240"/>
      <c r="R136" s="241">
        <f>SUM(R137:R139)</f>
        <v>0</v>
      </c>
      <c r="S136" s="240"/>
      <c r="T136" s="242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3" t="s">
        <v>210</v>
      </c>
      <c r="AT136" s="244" t="s">
        <v>74</v>
      </c>
      <c r="AU136" s="244" t="s">
        <v>82</v>
      </c>
      <c r="AY136" s="243" t="s">
        <v>190</v>
      </c>
      <c r="BK136" s="245">
        <f>SUM(BK137:BK139)</f>
        <v>0</v>
      </c>
    </row>
    <row r="137" s="2" customFormat="1" ht="33" customHeight="1">
      <c r="A137" s="37"/>
      <c r="B137" s="38"/>
      <c r="C137" s="248" t="s">
        <v>82</v>
      </c>
      <c r="D137" s="248" t="s">
        <v>193</v>
      </c>
      <c r="E137" s="249" t="s">
        <v>2112</v>
      </c>
      <c r="F137" s="250" t="s">
        <v>2113</v>
      </c>
      <c r="G137" s="251" t="s">
        <v>360</v>
      </c>
      <c r="H137" s="252">
        <v>1</v>
      </c>
      <c r="I137" s="253"/>
      <c r="J137" s="254">
        <f>ROUND(I137*H137,2)</f>
        <v>0</v>
      </c>
      <c r="K137" s="255"/>
      <c r="L137" s="40"/>
      <c r="M137" s="256" t="s">
        <v>1</v>
      </c>
      <c r="N137" s="257" t="s">
        <v>40</v>
      </c>
      <c r="O137" s="90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1275</v>
      </c>
      <c r="AT137" s="260" t="s">
        <v>193</v>
      </c>
      <c r="AU137" s="260" t="s">
        <v>84</v>
      </c>
      <c r="AY137" s="14" t="s">
        <v>190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4" t="s">
        <v>82</v>
      </c>
      <c r="BK137" s="150">
        <f>ROUND(I137*H137,2)</f>
        <v>0</v>
      </c>
      <c r="BL137" s="14" t="s">
        <v>1275</v>
      </c>
      <c r="BM137" s="260" t="s">
        <v>2114</v>
      </c>
    </row>
    <row r="138" s="2" customFormat="1" ht="16.5" customHeight="1">
      <c r="A138" s="37"/>
      <c r="B138" s="38"/>
      <c r="C138" s="248" t="s">
        <v>84</v>
      </c>
      <c r="D138" s="248" t="s">
        <v>193</v>
      </c>
      <c r="E138" s="249" t="s">
        <v>2115</v>
      </c>
      <c r="F138" s="250" t="s">
        <v>2116</v>
      </c>
      <c r="G138" s="251" t="s">
        <v>360</v>
      </c>
      <c r="H138" s="252">
        <v>1</v>
      </c>
      <c r="I138" s="253"/>
      <c r="J138" s="254">
        <f>ROUND(I138*H138,2)</f>
        <v>0</v>
      </c>
      <c r="K138" s="255"/>
      <c r="L138" s="40"/>
      <c r="M138" s="256" t="s">
        <v>1</v>
      </c>
      <c r="N138" s="257" t="s">
        <v>40</v>
      </c>
      <c r="O138" s="90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197</v>
      </c>
      <c r="AT138" s="260" t="s">
        <v>193</v>
      </c>
      <c r="AU138" s="260" t="s">
        <v>84</v>
      </c>
      <c r="AY138" s="14" t="s">
        <v>190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4" t="s">
        <v>82</v>
      </c>
      <c r="BK138" s="150">
        <f>ROUND(I138*H138,2)</f>
        <v>0</v>
      </c>
      <c r="BL138" s="14" t="s">
        <v>197</v>
      </c>
      <c r="BM138" s="260" t="s">
        <v>2117</v>
      </c>
    </row>
    <row r="139" s="2" customFormat="1" ht="37.8" customHeight="1">
      <c r="A139" s="37"/>
      <c r="B139" s="38"/>
      <c r="C139" s="248" t="s">
        <v>191</v>
      </c>
      <c r="D139" s="248" t="s">
        <v>193</v>
      </c>
      <c r="E139" s="249" t="s">
        <v>2118</v>
      </c>
      <c r="F139" s="250" t="s">
        <v>2119</v>
      </c>
      <c r="G139" s="251" t="s">
        <v>360</v>
      </c>
      <c r="H139" s="252">
        <v>1</v>
      </c>
      <c r="I139" s="253"/>
      <c r="J139" s="254">
        <f>ROUND(I139*H139,2)</f>
        <v>0</v>
      </c>
      <c r="K139" s="255"/>
      <c r="L139" s="40"/>
      <c r="M139" s="256" t="s">
        <v>1</v>
      </c>
      <c r="N139" s="257" t="s">
        <v>40</v>
      </c>
      <c r="O139" s="90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197</v>
      </c>
      <c r="AT139" s="260" t="s">
        <v>193</v>
      </c>
      <c r="AU139" s="260" t="s">
        <v>84</v>
      </c>
      <c r="AY139" s="14" t="s">
        <v>190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4" t="s">
        <v>82</v>
      </c>
      <c r="BK139" s="150">
        <f>ROUND(I139*H139,2)</f>
        <v>0</v>
      </c>
      <c r="BL139" s="14" t="s">
        <v>197</v>
      </c>
      <c r="BM139" s="260" t="s">
        <v>2120</v>
      </c>
    </row>
    <row r="140" s="12" customFormat="1" ht="22.8" customHeight="1">
      <c r="A140" s="12"/>
      <c r="B140" s="232"/>
      <c r="C140" s="233"/>
      <c r="D140" s="234" t="s">
        <v>74</v>
      </c>
      <c r="E140" s="246" t="s">
        <v>2121</v>
      </c>
      <c r="F140" s="246" t="s">
        <v>168</v>
      </c>
      <c r="G140" s="233"/>
      <c r="H140" s="233"/>
      <c r="I140" s="236"/>
      <c r="J140" s="247">
        <f>BK140</f>
        <v>0</v>
      </c>
      <c r="K140" s="233"/>
      <c r="L140" s="238"/>
      <c r="M140" s="239"/>
      <c r="N140" s="240"/>
      <c r="O140" s="240"/>
      <c r="P140" s="241">
        <f>P141</f>
        <v>0</v>
      </c>
      <c r="Q140" s="240"/>
      <c r="R140" s="241">
        <f>R141</f>
        <v>0</v>
      </c>
      <c r="S140" s="240"/>
      <c r="T140" s="24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3" t="s">
        <v>210</v>
      </c>
      <c r="AT140" s="244" t="s">
        <v>74</v>
      </c>
      <c r="AU140" s="244" t="s">
        <v>82</v>
      </c>
      <c r="AY140" s="243" t="s">
        <v>190</v>
      </c>
      <c r="BK140" s="245">
        <f>BK141</f>
        <v>0</v>
      </c>
    </row>
    <row r="141" s="2" customFormat="1" ht="33" customHeight="1">
      <c r="A141" s="37"/>
      <c r="B141" s="38"/>
      <c r="C141" s="248" t="s">
        <v>197</v>
      </c>
      <c r="D141" s="248" t="s">
        <v>193</v>
      </c>
      <c r="E141" s="249" t="s">
        <v>2122</v>
      </c>
      <c r="F141" s="250" t="s">
        <v>2123</v>
      </c>
      <c r="G141" s="251" t="s">
        <v>309</v>
      </c>
      <c r="H141" s="272"/>
      <c r="I141" s="253"/>
      <c r="J141" s="254">
        <f>ROUND(I141*H141,2)</f>
        <v>0</v>
      </c>
      <c r="K141" s="255"/>
      <c r="L141" s="40"/>
      <c r="M141" s="256" t="s">
        <v>1</v>
      </c>
      <c r="N141" s="257" t="s">
        <v>40</v>
      </c>
      <c r="O141" s="90"/>
      <c r="P141" s="258">
        <f>O141*H141</f>
        <v>0</v>
      </c>
      <c r="Q141" s="258">
        <v>0</v>
      </c>
      <c r="R141" s="258">
        <f>Q141*H141</f>
        <v>0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197</v>
      </c>
      <c r="AT141" s="260" t="s">
        <v>193</v>
      </c>
      <c r="AU141" s="260" t="s">
        <v>84</v>
      </c>
      <c r="AY141" s="14" t="s">
        <v>190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4" t="s">
        <v>82</v>
      </c>
      <c r="BK141" s="150">
        <f>ROUND(I141*H141,2)</f>
        <v>0</v>
      </c>
      <c r="BL141" s="14" t="s">
        <v>197</v>
      </c>
      <c r="BM141" s="260" t="s">
        <v>2124</v>
      </c>
    </row>
    <row r="142" s="12" customFormat="1" ht="22.8" customHeight="1">
      <c r="A142" s="12"/>
      <c r="B142" s="232"/>
      <c r="C142" s="233"/>
      <c r="D142" s="234" t="s">
        <v>74</v>
      </c>
      <c r="E142" s="246" t="s">
        <v>1263</v>
      </c>
      <c r="F142" s="246" t="s">
        <v>1264</v>
      </c>
      <c r="G142" s="233"/>
      <c r="H142" s="233"/>
      <c r="I142" s="236"/>
      <c r="J142" s="247">
        <f>BK142</f>
        <v>0</v>
      </c>
      <c r="K142" s="233"/>
      <c r="L142" s="238"/>
      <c r="M142" s="239"/>
      <c r="N142" s="240"/>
      <c r="O142" s="240"/>
      <c r="P142" s="241">
        <f>SUM(P143:P147)</f>
        <v>0</v>
      </c>
      <c r="Q142" s="240"/>
      <c r="R142" s="241">
        <f>SUM(R143:R147)</f>
        <v>0</v>
      </c>
      <c r="S142" s="240"/>
      <c r="T142" s="24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3" t="s">
        <v>210</v>
      </c>
      <c r="AT142" s="244" t="s">
        <v>74</v>
      </c>
      <c r="AU142" s="244" t="s">
        <v>82</v>
      </c>
      <c r="AY142" s="243" t="s">
        <v>190</v>
      </c>
      <c r="BK142" s="245">
        <f>SUM(BK143:BK147)</f>
        <v>0</v>
      </c>
    </row>
    <row r="143" s="2" customFormat="1" ht="24.15" customHeight="1">
      <c r="A143" s="37"/>
      <c r="B143" s="38"/>
      <c r="C143" s="248" t="s">
        <v>210</v>
      </c>
      <c r="D143" s="248" t="s">
        <v>193</v>
      </c>
      <c r="E143" s="249" t="s">
        <v>2125</v>
      </c>
      <c r="F143" s="250" t="s">
        <v>2126</v>
      </c>
      <c r="G143" s="251" t="s">
        <v>360</v>
      </c>
      <c r="H143" s="252">
        <v>1</v>
      </c>
      <c r="I143" s="253"/>
      <c r="J143" s="254">
        <f>ROUND(I143*H143,2)</f>
        <v>0</v>
      </c>
      <c r="K143" s="255"/>
      <c r="L143" s="40"/>
      <c r="M143" s="256" t="s">
        <v>1</v>
      </c>
      <c r="N143" s="257" t="s">
        <v>40</v>
      </c>
      <c r="O143" s="90"/>
      <c r="P143" s="258">
        <f>O143*H143</f>
        <v>0</v>
      </c>
      <c r="Q143" s="258">
        <v>0</v>
      </c>
      <c r="R143" s="258">
        <f>Q143*H143</f>
        <v>0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1275</v>
      </c>
      <c r="AT143" s="260" t="s">
        <v>193</v>
      </c>
      <c r="AU143" s="260" t="s">
        <v>84</v>
      </c>
      <c r="AY143" s="14" t="s">
        <v>190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4" t="s">
        <v>82</v>
      </c>
      <c r="BK143" s="150">
        <f>ROUND(I143*H143,2)</f>
        <v>0</v>
      </c>
      <c r="BL143" s="14" t="s">
        <v>1275</v>
      </c>
      <c r="BM143" s="260" t="s">
        <v>2127</v>
      </c>
    </row>
    <row r="144" s="2" customFormat="1" ht="16.5" customHeight="1">
      <c r="A144" s="37"/>
      <c r="B144" s="38"/>
      <c r="C144" s="248" t="s">
        <v>198</v>
      </c>
      <c r="D144" s="248" t="s">
        <v>193</v>
      </c>
      <c r="E144" s="249" t="s">
        <v>2128</v>
      </c>
      <c r="F144" s="250" t="s">
        <v>2129</v>
      </c>
      <c r="G144" s="251" t="s">
        <v>360</v>
      </c>
      <c r="H144" s="252">
        <v>1</v>
      </c>
      <c r="I144" s="253"/>
      <c r="J144" s="254">
        <f>ROUND(I144*H144,2)</f>
        <v>0</v>
      </c>
      <c r="K144" s="255"/>
      <c r="L144" s="40"/>
      <c r="M144" s="256" t="s">
        <v>1</v>
      </c>
      <c r="N144" s="257" t="s">
        <v>40</v>
      </c>
      <c r="O144" s="90"/>
      <c r="P144" s="258">
        <f>O144*H144</f>
        <v>0</v>
      </c>
      <c r="Q144" s="258">
        <v>0</v>
      </c>
      <c r="R144" s="258">
        <f>Q144*H144</f>
        <v>0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1275</v>
      </c>
      <c r="AT144" s="260" t="s">
        <v>193</v>
      </c>
      <c r="AU144" s="260" t="s">
        <v>84</v>
      </c>
      <c r="AY144" s="14" t="s">
        <v>190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4" t="s">
        <v>82</v>
      </c>
      <c r="BK144" s="150">
        <f>ROUND(I144*H144,2)</f>
        <v>0</v>
      </c>
      <c r="BL144" s="14" t="s">
        <v>1275</v>
      </c>
      <c r="BM144" s="260" t="s">
        <v>2130</v>
      </c>
    </row>
    <row r="145" s="2" customFormat="1" ht="24.15" customHeight="1">
      <c r="A145" s="37"/>
      <c r="B145" s="38"/>
      <c r="C145" s="248" t="s">
        <v>217</v>
      </c>
      <c r="D145" s="248" t="s">
        <v>193</v>
      </c>
      <c r="E145" s="249" t="s">
        <v>2131</v>
      </c>
      <c r="F145" s="250" t="s">
        <v>2132</v>
      </c>
      <c r="G145" s="251" t="s">
        <v>360</v>
      </c>
      <c r="H145" s="252">
        <v>1</v>
      </c>
      <c r="I145" s="253"/>
      <c r="J145" s="254">
        <f>ROUND(I145*H145,2)</f>
        <v>0</v>
      </c>
      <c r="K145" s="255"/>
      <c r="L145" s="40"/>
      <c r="M145" s="256" t="s">
        <v>1</v>
      </c>
      <c r="N145" s="257" t="s">
        <v>40</v>
      </c>
      <c r="O145" s="90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1275</v>
      </c>
      <c r="AT145" s="260" t="s">
        <v>193</v>
      </c>
      <c r="AU145" s="260" t="s">
        <v>84</v>
      </c>
      <c r="AY145" s="14" t="s">
        <v>190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4" t="s">
        <v>82</v>
      </c>
      <c r="BK145" s="150">
        <f>ROUND(I145*H145,2)</f>
        <v>0</v>
      </c>
      <c r="BL145" s="14" t="s">
        <v>1275</v>
      </c>
      <c r="BM145" s="260" t="s">
        <v>2133</v>
      </c>
    </row>
    <row r="146" s="2" customFormat="1" ht="16.5" customHeight="1">
      <c r="A146" s="37"/>
      <c r="B146" s="38"/>
      <c r="C146" s="248" t="s">
        <v>209</v>
      </c>
      <c r="D146" s="248" t="s">
        <v>193</v>
      </c>
      <c r="E146" s="249" t="s">
        <v>2134</v>
      </c>
      <c r="F146" s="250" t="s">
        <v>173</v>
      </c>
      <c r="G146" s="251" t="s">
        <v>360</v>
      </c>
      <c r="H146" s="252">
        <v>1</v>
      </c>
      <c r="I146" s="253"/>
      <c r="J146" s="254">
        <f>ROUND(I146*H146,2)</f>
        <v>0</v>
      </c>
      <c r="K146" s="255"/>
      <c r="L146" s="40"/>
      <c r="M146" s="256" t="s">
        <v>1</v>
      </c>
      <c r="N146" s="257" t="s">
        <v>40</v>
      </c>
      <c r="O146" s="90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197</v>
      </c>
      <c r="AT146" s="260" t="s">
        <v>193</v>
      </c>
      <c r="AU146" s="260" t="s">
        <v>84</v>
      </c>
      <c r="AY146" s="14" t="s">
        <v>190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82</v>
      </c>
      <c r="BK146" s="150">
        <f>ROUND(I146*H146,2)</f>
        <v>0</v>
      </c>
      <c r="BL146" s="14" t="s">
        <v>197</v>
      </c>
      <c r="BM146" s="260" t="s">
        <v>2135</v>
      </c>
    </row>
    <row r="147" s="2" customFormat="1" ht="16.5" customHeight="1">
      <c r="A147" s="37"/>
      <c r="B147" s="38"/>
      <c r="C147" s="248" t="s">
        <v>203</v>
      </c>
      <c r="D147" s="248" t="s">
        <v>193</v>
      </c>
      <c r="E147" s="249" t="s">
        <v>2136</v>
      </c>
      <c r="F147" s="250" t="s">
        <v>2137</v>
      </c>
      <c r="G147" s="251" t="s">
        <v>360</v>
      </c>
      <c r="H147" s="252">
        <v>2.5</v>
      </c>
      <c r="I147" s="253"/>
      <c r="J147" s="254">
        <f>ROUND(I147*H147,2)</f>
        <v>0</v>
      </c>
      <c r="K147" s="255"/>
      <c r="L147" s="40"/>
      <c r="M147" s="256" t="s">
        <v>1</v>
      </c>
      <c r="N147" s="257" t="s">
        <v>40</v>
      </c>
      <c r="O147" s="90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197</v>
      </c>
      <c r="AT147" s="260" t="s">
        <v>193</v>
      </c>
      <c r="AU147" s="260" t="s">
        <v>84</v>
      </c>
      <c r="AY147" s="14" t="s">
        <v>190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82</v>
      </c>
      <c r="BK147" s="150">
        <f>ROUND(I147*H147,2)</f>
        <v>0</v>
      </c>
      <c r="BL147" s="14" t="s">
        <v>197</v>
      </c>
      <c r="BM147" s="260" t="s">
        <v>2138</v>
      </c>
    </row>
    <row r="148" s="12" customFormat="1" ht="22.8" customHeight="1">
      <c r="A148" s="12"/>
      <c r="B148" s="232"/>
      <c r="C148" s="233"/>
      <c r="D148" s="234" t="s">
        <v>74</v>
      </c>
      <c r="E148" s="246" t="s">
        <v>2139</v>
      </c>
      <c r="F148" s="246" t="s">
        <v>170</v>
      </c>
      <c r="G148" s="233"/>
      <c r="H148" s="233"/>
      <c r="I148" s="236"/>
      <c r="J148" s="247">
        <f>BK148</f>
        <v>0</v>
      </c>
      <c r="K148" s="233"/>
      <c r="L148" s="238"/>
      <c r="M148" s="239"/>
      <c r="N148" s="240"/>
      <c r="O148" s="240"/>
      <c r="P148" s="241">
        <f>P149</f>
        <v>0</v>
      </c>
      <c r="Q148" s="240"/>
      <c r="R148" s="241">
        <f>R149</f>
        <v>0</v>
      </c>
      <c r="S148" s="240"/>
      <c r="T148" s="24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3" t="s">
        <v>210</v>
      </c>
      <c r="AT148" s="244" t="s">
        <v>74</v>
      </c>
      <c r="AU148" s="244" t="s">
        <v>82</v>
      </c>
      <c r="AY148" s="243" t="s">
        <v>190</v>
      </c>
      <c r="BK148" s="245">
        <f>BK149</f>
        <v>0</v>
      </c>
    </row>
    <row r="149" s="2" customFormat="1" ht="16.5" customHeight="1">
      <c r="A149" s="37"/>
      <c r="B149" s="38"/>
      <c r="C149" s="248" t="s">
        <v>213</v>
      </c>
      <c r="D149" s="248" t="s">
        <v>193</v>
      </c>
      <c r="E149" s="249" t="s">
        <v>2140</v>
      </c>
      <c r="F149" s="250" t="s">
        <v>2141</v>
      </c>
      <c r="G149" s="251" t="s">
        <v>309</v>
      </c>
      <c r="H149" s="272"/>
      <c r="I149" s="253"/>
      <c r="J149" s="254">
        <f>ROUND(I149*H149,2)</f>
        <v>0</v>
      </c>
      <c r="K149" s="255"/>
      <c r="L149" s="40"/>
      <c r="M149" s="256" t="s">
        <v>1</v>
      </c>
      <c r="N149" s="257" t="s">
        <v>40</v>
      </c>
      <c r="O149" s="90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197</v>
      </c>
      <c r="AT149" s="260" t="s">
        <v>193</v>
      </c>
      <c r="AU149" s="260" t="s">
        <v>84</v>
      </c>
      <c r="AY149" s="14" t="s">
        <v>190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82</v>
      </c>
      <c r="BK149" s="150">
        <f>ROUND(I149*H149,2)</f>
        <v>0</v>
      </c>
      <c r="BL149" s="14" t="s">
        <v>197</v>
      </c>
      <c r="BM149" s="260" t="s">
        <v>2142</v>
      </c>
    </row>
    <row r="150" s="12" customFormat="1" ht="22.8" customHeight="1">
      <c r="A150" s="12"/>
      <c r="B150" s="232"/>
      <c r="C150" s="233"/>
      <c r="D150" s="234" t="s">
        <v>74</v>
      </c>
      <c r="E150" s="246" t="s">
        <v>2143</v>
      </c>
      <c r="F150" s="246" t="s">
        <v>171</v>
      </c>
      <c r="G150" s="233"/>
      <c r="H150" s="233"/>
      <c r="I150" s="236"/>
      <c r="J150" s="247">
        <f>BK150</f>
        <v>0</v>
      </c>
      <c r="K150" s="233"/>
      <c r="L150" s="238"/>
      <c r="M150" s="239"/>
      <c r="N150" s="240"/>
      <c r="O150" s="240"/>
      <c r="P150" s="241">
        <f>P151</f>
        <v>0</v>
      </c>
      <c r="Q150" s="240"/>
      <c r="R150" s="241">
        <f>R151</f>
        <v>0</v>
      </c>
      <c r="S150" s="240"/>
      <c r="T150" s="24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3" t="s">
        <v>210</v>
      </c>
      <c r="AT150" s="244" t="s">
        <v>74</v>
      </c>
      <c r="AU150" s="244" t="s">
        <v>82</v>
      </c>
      <c r="AY150" s="243" t="s">
        <v>190</v>
      </c>
      <c r="BK150" s="245">
        <f>BK151</f>
        <v>0</v>
      </c>
    </row>
    <row r="151" s="2" customFormat="1" ht="24.15" customHeight="1">
      <c r="A151" s="37"/>
      <c r="B151" s="38"/>
      <c r="C151" s="248" t="s">
        <v>234</v>
      </c>
      <c r="D151" s="248" t="s">
        <v>193</v>
      </c>
      <c r="E151" s="249" t="s">
        <v>2144</v>
      </c>
      <c r="F151" s="250" t="s">
        <v>2145</v>
      </c>
      <c r="G151" s="251" t="s">
        <v>360</v>
      </c>
      <c r="H151" s="252">
        <v>1</v>
      </c>
      <c r="I151" s="253"/>
      <c r="J151" s="254">
        <f>ROUND(I151*H151,2)</f>
        <v>0</v>
      </c>
      <c r="K151" s="255"/>
      <c r="L151" s="40"/>
      <c r="M151" s="256" t="s">
        <v>1</v>
      </c>
      <c r="N151" s="257" t="s">
        <v>40</v>
      </c>
      <c r="O151" s="90"/>
      <c r="P151" s="258">
        <f>O151*H151</f>
        <v>0</v>
      </c>
      <c r="Q151" s="258">
        <v>0</v>
      </c>
      <c r="R151" s="258">
        <f>Q151*H151</f>
        <v>0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197</v>
      </c>
      <c r="AT151" s="260" t="s">
        <v>193</v>
      </c>
      <c r="AU151" s="260" t="s">
        <v>84</v>
      </c>
      <c r="AY151" s="14" t="s">
        <v>190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82</v>
      </c>
      <c r="BK151" s="150">
        <f>ROUND(I151*H151,2)</f>
        <v>0</v>
      </c>
      <c r="BL151" s="14" t="s">
        <v>197</v>
      </c>
      <c r="BM151" s="260" t="s">
        <v>2146</v>
      </c>
    </row>
    <row r="152" s="12" customFormat="1" ht="22.8" customHeight="1">
      <c r="A152" s="12"/>
      <c r="B152" s="232"/>
      <c r="C152" s="233"/>
      <c r="D152" s="234" t="s">
        <v>74</v>
      </c>
      <c r="E152" s="246" t="s">
        <v>2147</v>
      </c>
      <c r="F152" s="246" t="s">
        <v>2148</v>
      </c>
      <c r="G152" s="233"/>
      <c r="H152" s="233"/>
      <c r="I152" s="236"/>
      <c r="J152" s="247">
        <f>BK152</f>
        <v>0</v>
      </c>
      <c r="K152" s="233"/>
      <c r="L152" s="238"/>
      <c r="M152" s="239"/>
      <c r="N152" s="240"/>
      <c r="O152" s="240"/>
      <c r="P152" s="241">
        <f>P153</f>
        <v>0</v>
      </c>
      <c r="Q152" s="240"/>
      <c r="R152" s="241">
        <f>R153</f>
        <v>0</v>
      </c>
      <c r="S152" s="240"/>
      <c r="T152" s="24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3" t="s">
        <v>210</v>
      </c>
      <c r="AT152" s="244" t="s">
        <v>74</v>
      </c>
      <c r="AU152" s="244" t="s">
        <v>82</v>
      </c>
      <c r="AY152" s="243" t="s">
        <v>190</v>
      </c>
      <c r="BK152" s="245">
        <f>BK153</f>
        <v>0</v>
      </c>
    </row>
    <row r="153" s="2" customFormat="1" ht="16.5" customHeight="1">
      <c r="A153" s="37"/>
      <c r="B153" s="38"/>
      <c r="C153" s="248" t="s">
        <v>238</v>
      </c>
      <c r="D153" s="248" t="s">
        <v>193</v>
      </c>
      <c r="E153" s="249" t="s">
        <v>2149</v>
      </c>
      <c r="F153" s="250" t="s">
        <v>2150</v>
      </c>
      <c r="G153" s="251" t="s">
        <v>309</v>
      </c>
      <c r="H153" s="272"/>
      <c r="I153" s="253"/>
      <c r="J153" s="254">
        <f>ROUND(I153*H153,2)</f>
        <v>0</v>
      </c>
      <c r="K153" s="255"/>
      <c r="L153" s="40"/>
      <c r="M153" s="256" t="s">
        <v>1</v>
      </c>
      <c r="N153" s="257" t="s">
        <v>40</v>
      </c>
      <c r="O153" s="90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197</v>
      </c>
      <c r="AT153" s="260" t="s">
        <v>193</v>
      </c>
      <c r="AU153" s="260" t="s">
        <v>84</v>
      </c>
      <c r="AY153" s="14" t="s">
        <v>190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82</v>
      </c>
      <c r="BK153" s="150">
        <f>ROUND(I153*H153,2)</f>
        <v>0</v>
      </c>
      <c r="BL153" s="14" t="s">
        <v>197</v>
      </c>
      <c r="BM153" s="260" t="s">
        <v>2151</v>
      </c>
    </row>
    <row r="154" s="12" customFormat="1" ht="22.8" customHeight="1">
      <c r="A154" s="12"/>
      <c r="B154" s="232"/>
      <c r="C154" s="233"/>
      <c r="D154" s="234" t="s">
        <v>74</v>
      </c>
      <c r="E154" s="246" t="s">
        <v>2152</v>
      </c>
      <c r="F154" s="246" t="s">
        <v>124</v>
      </c>
      <c r="G154" s="233"/>
      <c r="H154" s="233"/>
      <c r="I154" s="236"/>
      <c r="J154" s="247">
        <f>BK154</f>
        <v>0</v>
      </c>
      <c r="K154" s="233"/>
      <c r="L154" s="238"/>
      <c r="M154" s="239"/>
      <c r="N154" s="240"/>
      <c r="O154" s="240"/>
      <c r="P154" s="241">
        <f>P155</f>
        <v>0</v>
      </c>
      <c r="Q154" s="240"/>
      <c r="R154" s="241">
        <f>R155</f>
        <v>0</v>
      </c>
      <c r="S154" s="240"/>
      <c r="T154" s="24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3" t="s">
        <v>210</v>
      </c>
      <c r="AT154" s="244" t="s">
        <v>74</v>
      </c>
      <c r="AU154" s="244" t="s">
        <v>82</v>
      </c>
      <c r="AY154" s="243" t="s">
        <v>190</v>
      </c>
      <c r="BK154" s="245">
        <f>BK155</f>
        <v>0</v>
      </c>
    </row>
    <row r="155" s="2" customFormat="1" ht="16.5" customHeight="1">
      <c r="A155" s="37"/>
      <c r="B155" s="38"/>
      <c r="C155" s="248" t="s">
        <v>242</v>
      </c>
      <c r="D155" s="248" t="s">
        <v>193</v>
      </c>
      <c r="E155" s="249" t="s">
        <v>2153</v>
      </c>
      <c r="F155" s="250" t="s">
        <v>2154</v>
      </c>
      <c r="G155" s="251" t="s">
        <v>360</v>
      </c>
      <c r="H155" s="252">
        <v>1</v>
      </c>
      <c r="I155" s="253"/>
      <c r="J155" s="254">
        <f>ROUND(I155*H155,2)</f>
        <v>0</v>
      </c>
      <c r="K155" s="255"/>
      <c r="L155" s="40"/>
      <c r="M155" s="273" t="s">
        <v>1</v>
      </c>
      <c r="N155" s="274" t="s">
        <v>40</v>
      </c>
      <c r="O155" s="275"/>
      <c r="P155" s="276">
        <f>O155*H155</f>
        <v>0</v>
      </c>
      <c r="Q155" s="276">
        <v>0</v>
      </c>
      <c r="R155" s="276">
        <f>Q155*H155</f>
        <v>0</v>
      </c>
      <c r="S155" s="276">
        <v>0</v>
      </c>
      <c r="T155" s="27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197</v>
      </c>
      <c r="AT155" s="260" t="s">
        <v>193</v>
      </c>
      <c r="AU155" s="260" t="s">
        <v>84</v>
      </c>
      <c r="AY155" s="14" t="s">
        <v>190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82</v>
      </c>
      <c r="BK155" s="150">
        <f>ROUND(I155*H155,2)</f>
        <v>0</v>
      </c>
      <c r="BL155" s="14" t="s">
        <v>197</v>
      </c>
      <c r="BM155" s="260" t="s">
        <v>2155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0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fbWZWYwLsAZvbGXljhpcYkYaeUF3YSyk7isuJvyam74uNtaLErMdDuvSTIy+lsXZNVuiDWnkDN3UGgb6Z0SvxQ==" hashValue="xbvwnYmYzSdSQI1szmGN/Bk3dphAUM2UfkM3PUdRP7aE+4YfvCFBJXZym9Z00ESJFKAR5dxCDMaX5SHAoEj3xA==" algorithmName="SHA-512" password="CC35"/>
  <autoFilter ref="C133:K155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NB-HOFMAN\Hofmanm</dc:creator>
  <cp:lastModifiedBy>NB-HOFMAN\Hofmanm</cp:lastModifiedBy>
  <dcterms:created xsi:type="dcterms:W3CDTF">2023-06-06T07:42:53Z</dcterms:created>
  <dcterms:modified xsi:type="dcterms:W3CDTF">2023-06-06T07:43:07Z</dcterms:modified>
</cp:coreProperties>
</file>