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chv\Downloads\"/>
    </mc:Choice>
  </mc:AlternateContent>
  <xr:revisionPtr revIDLastSave="0" documentId="13_ncr:1_{01C3BDE2-338C-465F-906F-E9D7660D4F52}" xr6:coauthVersionLast="47" xr6:coauthVersionMax="47" xr10:uidLastSave="{00000000-0000-0000-0000-000000000000}"/>
  <bookViews>
    <workbookView xWindow="-120" yWindow="-120" windowWidth="29040" windowHeight="15720" tabRatio="850" activeTab="3" xr2:uid="{00000000-000D-0000-FFFF-FFFF00000000}"/>
  </bookViews>
  <sheets>
    <sheet name="Titul" sheetId="11" r:id="rId1"/>
    <sheet name="2.ET_REKAPITULACE" sheetId="9" r:id="rId2"/>
    <sheet name="2.ET_SO_AS-K_REKAPITULACE" sheetId="4" r:id="rId3"/>
    <sheet name="2.ET_SO_AS-K" sheetId="3" r:id="rId4"/>
    <sheet name="SO02_DT" sheetId="5" r:id="rId5"/>
    <sheet name="SO02_EL" sheetId="6" r:id="rId6"/>
    <sheet name="SO02_SLP" sheetId="8" r:id="rId7"/>
    <sheet name="SO 02_MaR" sheetId="7" r:id="rId8"/>
    <sheet name="VN_ON" sheetId="10" r:id="rId9"/>
  </sheets>
  <externalReferences>
    <externalReference r:id="rId10"/>
    <externalReference r:id="rId11"/>
    <externalReference r:id="rId12"/>
    <externalReference r:id="rId13"/>
  </externalReferences>
  <definedNames>
    <definedName name="__3FD872C1_8887_4EA3_9FC2_897EF4F3D2C3_FIGURE__">#REF!</definedName>
    <definedName name="__3FD872C1_8887_4EA3_9FC2_897EF4F3D2C3_ITEM__" localSheetId="6">SO02_SLP!#REF!</definedName>
    <definedName name="__3FD872C1_8887_4EA3_9FC2_897EF4F3D2C3_ITEM_GROUP1__" localSheetId="6">SO02_SLP!$A$6:$J$305</definedName>
    <definedName name="__3FD872C1_8887_4EA3_9FC2_897EF4F3D2C3_ITEM_GROUP2__" localSheetId="6">SO02_SLP!#REF!</definedName>
    <definedName name="__3FD872C1_8887_4EA3_9FC2_897EF4F3D2C3_ITEM_GROUP3__X" localSheetId="6">SO02_SLP!#REF!</definedName>
    <definedName name="__3FD872C1_8887_4EA3_9FC2_897EF4F3D2C3_ITEM_GROUP4__X" localSheetId="6">SO02_SLP!#REF!</definedName>
    <definedName name="__3FD872C1_8887_4EA3_9FC2_897EF4F3D2C3_QBILL__" localSheetId="1">[1]SO01_SLP!#REF!</definedName>
    <definedName name="__3FD872C1_8887_4EA3_9FC2_897EF4F3D2C3_QBILL__" localSheetId="6">SO02_SLP!#REF!</definedName>
    <definedName name="__3FD872C1_8887_4EA3_9FC2_897EF4F3D2C3_QBILL__">[1]SO01_SLP!#REF!</definedName>
    <definedName name="__3FD872C1_8887_4EA3_9FC2_897EF4F3D2C3_QBILLFIG__">#REF!</definedName>
    <definedName name="__3FD872C1_8887_4EA3_9FC2_897EF4F3D2C3_QINDEX__" localSheetId="1">[1]SO01_SLP!#REF!</definedName>
    <definedName name="__3FD872C1_8887_4EA3_9FC2_897EF4F3D2C3_QINDEX__" localSheetId="6">SO02_SLP!#REF!</definedName>
    <definedName name="__3FD872C1_8887_4EA3_9FC2_897EF4F3D2C3_QINDEX__">[1]SO01_SLP!#REF!</definedName>
    <definedName name="__CENA__" localSheetId="1">'2.ET_REKAPITULACE'!$C$7:$C$27</definedName>
    <definedName name="__CENA__" localSheetId="2">'2.ET_SO_AS-K_REKAPITULACE'!$C$6:$C$136</definedName>
    <definedName name="__CENA__">'2.ET_SO_AS-K'!$I$6:$I$3236</definedName>
    <definedName name="__MAIN__" localSheetId="1">'2.ET_REKAPITULACE'!$A$1:$AG$3</definedName>
    <definedName name="__MAIN__" localSheetId="2">'2.ET_SO_AS-K_REKAPITULACE'!$A$1:$AG$3</definedName>
    <definedName name="__MAIN__">'2.ET_SO_AS-K'!$A$1:$AS$4</definedName>
    <definedName name="__MAIN2__" localSheetId="1">#REF!</definedName>
    <definedName name="__MAIN2__" localSheetId="2">#REF!</definedName>
    <definedName name="__MAIN2__" localSheetId="0">#REF!</definedName>
    <definedName name="__MAIN2__">#REF!</definedName>
    <definedName name="__MAIN3__" localSheetId="1">#REF!</definedName>
    <definedName name="__MAIN3__" localSheetId="2">#REF!</definedName>
    <definedName name="__MAIN3__" localSheetId="0">#REF!</definedName>
    <definedName name="__MAIN3__">#REF!</definedName>
    <definedName name="__SAZBA__" localSheetId="1">'2.ET_REKAPITULACE'!#REF!</definedName>
    <definedName name="__SAZBA__" localSheetId="2">'2.ET_SO_AS-K_REKAPITULACE'!#REF!</definedName>
    <definedName name="__SAZBA__" localSheetId="0">'[2]SO_01.0-01.4_Stavební část'!#REF!</definedName>
    <definedName name="__SAZBA__">'2.ET_SO_AS-K'!$N$6:$N$3236</definedName>
    <definedName name="__T0__" localSheetId="1">'2.ET_REKAPITULACE'!#REF!</definedName>
    <definedName name="__T0__" localSheetId="2">'2.ET_SO_AS-K_REKAPITULACE'!#REF!</definedName>
    <definedName name="__T0__">'2.ET_SO_AS-K'!#REF!</definedName>
    <definedName name="__T1__" localSheetId="1">'2.ET_REKAPITULACE'!#REF!</definedName>
    <definedName name="__T1__" localSheetId="2">'2.ET_SO_AS-K_REKAPITULACE'!#REF!</definedName>
    <definedName name="__T1__">'2.ET_SO_AS-K'!#REF!</definedName>
    <definedName name="__T2__" localSheetId="1">'2.ET_REKAPITULACE'!#REF!</definedName>
    <definedName name="__T2__" localSheetId="2">'2.ET_SO_AS-K_REKAPITULACE'!#REF!</definedName>
    <definedName name="__T2__">'2.ET_SO_AS-K'!#REF!</definedName>
    <definedName name="__T3__" localSheetId="1">'2.ET_REKAPITULACE'!#REF!</definedName>
    <definedName name="__T3__" localSheetId="2">'2.ET_SO_AS-K_REKAPITULACE'!#REF!</definedName>
    <definedName name="__T3__" localSheetId="0">'[2]SO_01.0-01.4_Stavební část'!#REF!</definedName>
    <definedName name="__T3__">'2.ET_SO_AS-K'!#REF!</definedName>
    <definedName name="__T4__" localSheetId="1">'2.ET_REKAPITULACE'!#REF!</definedName>
    <definedName name="__T4__" localSheetId="2">'2.ET_SO_AS-K_REKAPITULACE'!#REF!</definedName>
    <definedName name="__T4__">'2.ET_SO_AS-K'!#REF!</definedName>
    <definedName name="__T5__" localSheetId="1">'2.ET_REKAPITULACE'!#REF!</definedName>
    <definedName name="__T5__" localSheetId="2">'2.ET_SO_AS-K_REKAPITULACE'!#REF!</definedName>
    <definedName name="__T5__">'2.ET_SO_AS-K'!#REF!</definedName>
    <definedName name="__TE0__" localSheetId="1">#REF!</definedName>
    <definedName name="__TE0__" localSheetId="2">#REF!</definedName>
    <definedName name="__TE0__" localSheetId="0">#REF!</definedName>
    <definedName name="__TE0__">#REF!</definedName>
    <definedName name="__TE1__" localSheetId="1">#REF!</definedName>
    <definedName name="__TE1__" localSheetId="2">#REF!</definedName>
    <definedName name="__TE1__" localSheetId="0">#REF!</definedName>
    <definedName name="__TE1__">#REF!</definedName>
    <definedName name="__TE2__" localSheetId="1">#REF!</definedName>
    <definedName name="__TE2__" localSheetId="2">#REF!</definedName>
    <definedName name="__TE2__" localSheetId="0">#REF!</definedName>
    <definedName name="__TE2__">#REF!</definedName>
    <definedName name="__TE3__" localSheetId="1">#REF!</definedName>
    <definedName name="__TE3__" localSheetId="2">#REF!</definedName>
    <definedName name="__TE3__" localSheetId="0">#REF!</definedName>
    <definedName name="__TE3__">#REF!</definedName>
    <definedName name="__TR0__" localSheetId="1">#REF!</definedName>
    <definedName name="__TR0__" localSheetId="2">#REF!</definedName>
    <definedName name="__TR0__" localSheetId="0">#REF!</definedName>
    <definedName name="__TR0__">#REF!</definedName>
    <definedName name="__TR1__" localSheetId="1">#REF!</definedName>
    <definedName name="__TR1__" localSheetId="2">#REF!</definedName>
    <definedName name="__TR1__" localSheetId="0">#REF!</definedName>
    <definedName name="__TR1__">#REF!</definedName>
    <definedName name="__TR2__" localSheetId="1">#REF!</definedName>
    <definedName name="__TR2__" localSheetId="2">#REF!</definedName>
    <definedName name="__TR2__">#REF!</definedName>
    <definedName name="__TR3__" localSheetId="1">#REF!</definedName>
    <definedName name="__TR3__" localSheetId="2">#REF!</definedName>
    <definedName name="__TR3__">#REF!</definedName>
    <definedName name="_xlnm._FilterDatabase" localSheetId="1" hidden="1">'2.ET_REKAPITULACE'!$A$3:$E$27</definedName>
    <definedName name="_xlnm._FilterDatabase" localSheetId="3" hidden="1">'2.ET_SO_AS-K'!$A$3:$Q$3236</definedName>
    <definedName name="_xlnm._FilterDatabase" localSheetId="2" hidden="1">'2.ET_SO_AS-K_REKAPITULACE'!$A$3:$E$133</definedName>
    <definedName name="_xlnm._FilterDatabase" localSheetId="4" hidden="1">SO02_DT!$A$3:$M$615</definedName>
    <definedName name="AccessDatabase" hidden="1">"C:\Marek\ex - nab99\Czg 990.mdb"</definedName>
    <definedName name="CisloRozpoctu">'[3]Krycí list'!$C$2</definedName>
    <definedName name="cislostavby">'[3]Krycí list'!$A$7</definedName>
    <definedName name="GROUP_ID" localSheetId="1">[1]SO01_SLP!#REF!</definedName>
    <definedName name="GROUP_ID" localSheetId="6">SO02_SLP!#REF!</definedName>
    <definedName name="GROUP_ID">[1]SO01_SLP!#REF!</definedName>
    <definedName name="HTML_CodePage" hidden="1">1250</definedName>
    <definedName name="HTML_Control" localSheetId="8" hidden="1">{"'List1'!$A$1:$I$85"}</definedName>
    <definedName name="HTML_Control" hidden="1">{"'List1'!$A$1:$I$85"}</definedName>
    <definedName name="HTML_Description" hidden="1">""</definedName>
    <definedName name="HTML_Email" hidden="1">""</definedName>
    <definedName name="HTML_Header" hidden="1">"List1"</definedName>
    <definedName name="HTML_LastUpdate" hidden="1">"3.11.1998"</definedName>
    <definedName name="HTML_LineAfter" hidden="1">TRUE</definedName>
    <definedName name="HTML_LineBefore" hidden="1">TRUE</definedName>
    <definedName name="HTML_Name" hidden="1">"Martin Bican"</definedName>
    <definedName name="HTML_OBDlg2" hidden="1">TRUE</definedName>
    <definedName name="HTML_OBDlg4" hidden="1">TRUE</definedName>
    <definedName name="HTML_OS" hidden="1">0</definedName>
    <definedName name="HTML_PathFile" hidden="1">"C:\Dokumenty\HTML.htm"</definedName>
    <definedName name="HTML_Title" hidden="1">"STEF_POL_1"</definedName>
    <definedName name="ITEM_PRICES" localSheetId="6">SO02_SLP!$G$6:$G$306</definedName>
    <definedName name="ITEM_PRICES">[1]SO01_SLP!$G$6:$G$573</definedName>
    <definedName name="Mena">[4]Stavba!$J$29</definedName>
    <definedName name="NazevRozpoctu">'[3]Krycí list'!$D$2</definedName>
    <definedName name="nazevstavby">'[3]Krycí list'!$C$7</definedName>
    <definedName name="_xlnm.Print_Titles" localSheetId="1">'2.ET_REKAPITULACE'!$1:$4</definedName>
    <definedName name="_xlnm.Print_Titles" localSheetId="3">'2.ET_SO_AS-K'!$1:$4</definedName>
    <definedName name="_xlnm.Print_Titles" localSheetId="2">'2.ET_SO_AS-K_REKAPITULACE'!$1:$4</definedName>
    <definedName name="_xlnm.Print_Titles" localSheetId="7">'SO 02_MaR'!$1:$4</definedName>
    <definedName name="_xlnm.Print_Titles" localSheetId="4">SO02_DT!$1:$4</definedName>
    <definedName name="_xlnm.Print_Titles" localSheetId="5">SO02_EL!$1:$4</definedName>
    <definedName name="_xlnm.Print_Titles" localSheetId="6">SO02_SLP!$4:$5</definedName>
    <definedName name="_xlnm.Print_Titles" localSheetId="8">VN_ON!$1:$4</definedName>
    <definedName name="_xlnm.Print_Area" localSheetId="7">'SO 02_MaR'!$A$1:$H$97</definedName>
    <definedName name="_xlnm.Print_Area" localSheetId="5">SO02_EL!$A$1:$G$102</definedName>
    <definedName name="_xlnm.Print_Area" localSheetId="6">SO02_SLP!$A$1:$J$306</definedName>
    <definedName name="PocetMJ">#REF!</definedName>
    <definedName name="SazbaDPH1">'[3]Krycí list'!$C$30</definedName>
    <definedName name="SazbaDPH2">'[3]Krycí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AT_RATES" localSheetId="6">SO02_SLP!$H$6:$H$306</definedName>
    <definedName name="VAT_RATES">[1]SO01_SLP!$H$6:$H$573</definedName>
    <definedName name="wrn.Tisk." localSheetId="8" hidden="1">{#N/A,#N/A,FALSE,"Nabídka";#N/A,#N/A,FALSE,"Specifikace"}</definedName>
    <definedName name="wrn.Tisk." hidden="1">{#N/A,#N/A,FALSE,"Nabídka";#N/A,#N/A,FALSE,"Specifikace"}</definedName>
    <definedName name="wrn.Tisk._.celkový." localSheetId="8" hidden="1">{"rekapitulace celková",#N/A,FALSE,"rekapitulace";"Krycí list celkový",#N/A,FALSE,"Krycí listy";"položky celkové",#N/A,FALSE,"soutěž"}</definedName>
    <definedName name="wrn.Tisk._.celkový." hidden="1">{"rekapitulace celková",#N/A,FALSE,"rekapitulace";"Krycí list celkový",#N/A,FALSE,"Krycí listy";"položky celkové",#N/A,FALSE,"soutěž"}</definedName>
    <definedName name="Z_0216E4A3_6182_11D6_9494_000102FA4DF4_.wvu.Cols" localSheetId="8" hidden="1">#REF!</definedName>
    <definedName name="Z_0216E4A3_6182_11D6_9494_000102FA4DF4_.wvu.Cols" hidden="1">#REF!</definedName>
    <definedName name="Z_0216E4A3_6182_11D6_9494_000102FA4DF4_.wvu.PrintArea" localSheetId="8" hidden="1">#REF!</definedName>
    <definedName name="Z_0216E4A3_6182_11D6_9494_000102FA4DF4_.wvu.PrintArea" hidden="1">#REF!</definedName>
    <definedName name="Z_0216E4A3_6182_11D6_9494_000102FA4DF4_.wvu.PrintTitles" localSheetId="8" hidden="1">#REF!</definedName>
    <definedName name="Z_0216E4A3_6182_11D6_9494_000102FA4DF4_.wvu.PrintTitles" hidden="1">#REF!</definedName>
    <definedName name="Z_A6D38DCC_6184_11D6_8FBA_000476959415_.wvu.Cols" localSheetId="8" hidden="1">#REF!</definedName>
    <definedName name="Z_A6D38DCC_6184_11D6_8FBA_000476959415_.wvu.Cols" hidden="1">#REF!</definedName>
    <definedName name="Z_A6D38DCC_6184_11D6_8FBA_000476959415_.wvu.PrintArea" localSheetId="8" hidden="1">#REF!</definedName>
    <definedName name="Z_A6D38DCC_6184_11D6_8FBA_000476959415_.wvu.PrintArea" hidden="1">#REF!</definedName>
    <definedName name="Z_A6D38DCC_6184_11D6_8FBA_000476959415_.wvu.PrintTitles" localSheetId="8" hidden="1">#REF!</definedName>
    <definedName name="Z_A6D38DCC_6184_11D6_8FBA_000476959415_.wvu.PrintTitles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0" l="1"/>
  <c r="I17" i="10" s="1"/>
  <c r="J17" i="10" s="1"/>
  <c r="G16" i="10"/>
  <c r="I16" i="10" s="1"/>
  <c r="J16" i="10" s="1"/>
  <c r="G15" i="10"/>
  <c r="G12" i="10"/>
  <c r="I12" i="10" s="1"/>
  <c r="J12" i="10" s="1"/>
  <c r="G11" i="10"/>
  <c r="I11" i="10" s="1"/>
  <c r="J11" i="10" s="1"/>
  <c r="G10" i="10"/>
  <c r="I10" i="10" s="1"/>
  <c r="J10" i="10" s="1"/>
  <c r="G9" i="10"/>
  <c r="I9" i="10" s="1"/>
  <c r="J9" i="10" s="1"/>
  <c r="G8" i="10"/>
  <c r="I8" i="10" s="1"/>
  <c r="J8" i="10" s="1"/>
  <c r="G7" i="10"/>
  <c r="I7" i="10" s="1"/>
  <c r="J7" i="10" s="1"/>
  <c r="J6" i="10" l="1"/>
  <c r="E30" i="9" s="1"/>
  <c r="G14" i="10"/>
  <c r="C31" i="9" s="1"/>
  <c r="G6" i="10"/>
  <c r="C30" i="9" s="1"/>
  <c r="I6" i="10"/>
  <c r="D30" i="9" s="1"/>
  <c r="I15" i="10"/>
  <c r="G5" i="10" l="1"/>
  <c r="C29" i="9"/>
  <c r="J15" i="10"/>
  <c r="J14" i="10" s="1"/>
  <c r="I14" i="10"/>
  <c r="M3554" i="3"/>
  <c r="K3554" i="3"/>
  <c r="I3554" i="3"/>
  <c r="O3554" i="3" s="1"/>
  <c r="M3553" i="3"/>
  <c r="K3553" i="3"/>
  <c r="M3547" i="3"/>
  <c r="K3547" i="3"/>
  <c r="I3547" i="3"/>
  <c r="M3541" i="3"/>
  <c r="K3541" i="3"/>
  <c r="I3541" i="3"/>
  <c r="M3540" i="3"/>
  <c r="K3540" i="3"/>
  <c r="I3540" i="3"/>
  <c r="M3536" i="3"/>
  <c r="K3536" i="3"/>
  <c r="I3536" i="3"/>
  <c r="M3535" i="3"/>
  <c r="K3535" i="3"/>
  <c r="I3535" i="3"/>
  <c r="O3535" i="3" s="1"/>
  <c r="P3535" i="3" s="1"/>
  <c r="M3528" i="3"/>
  <c r="K3528" i="3"/>
  <c r="I3528" i="3"/>
  <c r="M3522" i="3"/>
  <c r="K3522" i="3"/>
  <c r="I3522" i="3"/>
  <c r="O3522" i="3" s="1"/>
  <c r="P3522" i="3" s="1"/>
  <c r="M3516" i="3"/>
  <c r="M3511" i="3" s="1"/>
  <c r="K3516" i="3"/>
  <c r="I3516" i="3"/>
  <c r="M3512" i="3"/>
  <c r="K3512" i="3"/>
  <c r="I3512" i="3"/>
  <c r="O3512" i="3" s="1"/>
  <c r="P3512" i="3" s="1"/>
  <c r="M3507" i="3"/>
  <c r="K3507" i="3"/>
  <c r="I3507" i="3"/>
  <c r="M3506" i="3"/>
  <c r="K3506" i="3"/>
  <c r="I3506" i="3"/>
  <c r="O3506" i="3" s="1"/>
  <c r="P3506" i="3" s="1"/>
  <c r="M3501" i="3"/>
  <c r="K3501" i="3"/>
  <c r="I3501" i="3"/>
  <c r="M3496" i="3"/>
  <c r="K3496" i="3"/>
  <c r="I3496" i="3"/>
  <c r="O3496" i="3" s="1"/>
  <c r="P3496" i="3" s="1"/>
  <c r="M3493" i="3"/>
  <c r="K3493" i="3"/>
  <c r="I3493" i="3"/>
  <c r="M3490" i="3"/>
  <c r="K3490" i="3"/>
  <c r="I3490" i="3"/>
  <c r="O3490" i="3" s="1"/>
  <c r="P3490" i="3" s="1"/>
  <c r="M3489" i="3"/>
  <c r="K3489" i="3"/>
  <c r="I3489" i="3"/>
  <c r="M3486" i="3"/>
  <c r="K3486" i="3"/>
  <c r="I3486" i="3"/>
  <c r="M3483" i="3"/>
  <c r="K3483" i="3"/>
  <c r="I3483" i="3"/>
  <c r="O3483" i="3" s="1"/>
  <c r="P3483" i="3" s="1"/>
  <c r="M3479" i="3"/>
  <c r="K3479" i="3"/>
  <c r="I3479" i="3"/>
  <c r="M3475" i="3"/>
  <c r="K3475" i="3"/>
  <c r="I3475" i="3"/>
  <c r="O3475" i="3" s="1"/>
  <c r="P3475" i="3" s="1"/>
  <c r="M3471" i="3"/>
  <c r="K3471" i="3"/>
  <c r="I3471" i="3"/>
  <c r="O3471" i="3" s="1"/>
  <c r="P3471" i="3" s="1"/>
  <c r="M3470" i="3"/>
  <c r="K3470" i="3"/>
  <c r="I3470" i="3"/>
  <c r="M3467" i="3"/>
  <c r="K3467" i="3"/>
  <c r="I3467" i="3"/>
  <c r="O3467" i="3" s="1"/>
  <c r="P3467" i="3" s="1"/>
  <c r="G3466" i="3"/>
  <c r="I3466" i="3" s="1"/>
  <c r="M3462" i="3"/>
  <c r="K3462" i="3"/>
  <c r="I3462" i="3"/>
  <c r="M3451" i="3"/>
  <c r="K3451" i="3"/>
  <c r="I3451" i="3"/>
  <c r="M3447" i="3"/>
  <c r="K3447" i="3"/>
  <c r="I3447" i="3"/>
  <c r="M3439" i="3"/>
  <c r="K3439" i="3"/>
  <c r="I3439" i="3"/>
  <c r="O3439" i="3" s="1"/>
  <c r="P3439" i="3" s="1"/>
  <c r="M3435" i="3"/>
  <c r="K3435" i="3"/>
  <c r="I3435" i="3"/>
  <c r="M3426" i="3"/>
  <c r="K3426" i="3"/>
  <c r="I3426" i="3"/>
  <c r="M3422" i="3"/>
  <c r="K3422" i="3"/>
  <c r="I3422" i="3"/>
  <c r="O3422" i="3" s="1"/>
  <c r="P3422" i="3" s="1"/>
  <c r="M3417" i="3"/>
  <c r="K3417" i="3"/>
  <c r="I3417" i="3"/>
  <c r="O3417" i="3" s="1"/>
  <c r="P3417" i="3" s="1"/>
  <c r="M3413" i="3"/>
  <c r="K3413" i="3"/>
  <c r="I3413" i="3"/>
  <c r="M3408" i="3"/>
  <c r="K3408" i="3"/>
  <c r="I3408" i="3"/>
  <c r="O3408" i="3" s="1"/>
  <c r="P3408" i="3" s="1"/>
  <c r="M3403" i="3"/>
  <c r="K3403" i="3"/>
  <c r="I3403" i="3"/>
  <c r="M3395" i="3"/>
  <c r="K3395" i="3"/>
  <c r="I3395" i="3"/>
  <c r="M3391" i="3"/>
  <c r="K3391" i="3"/>
  <c r="I3391" i="3"/>
  <c r="O3391" i="3" s="1"/>
  <c r="P3391" i="3" s="1"/>
  <c r="M3386" i="3"/>
  <c r="K3386" i="3"/>
  <c r="I3386" i="3"/>
  <c r="M3381" i="3"/>
  <c r="K3381" i="3"/>
  <c r="I3381" i="3"/>
  <c r="O3381" i="3" s="1"/>
  <c r="P3381" i="3" s="1"/>
  <c r="M3376" i="3"/>
  <c r="K3376" i="3"/>
  <c r="I3376" i="3"/>
  <c r="O3376" i="3" s="1"/>
  <c r="P3376" i="3" s="1"/>
  <c r="I5" i="10" l="1"/>
  <c r="D31" i="9"/>
  <c r="D29" i="9" s="1"/>
  <c r="J5" i="10"/>
  <c r="E31" i="9"/>
  <c r="E29" i="9" s="1"/>
  <c r="M3521" i="3"/>
  <c r="M3495" i="3"/>
  <c r="K3511" i="3"/>
  <c r="I3511" i="3"/>
  <c r="C156" i="4" s="1"/>
  <c r="I3553" i="3"/>
  <c r="C158" i="4" s="1"/>
  <c r="P3554" i="3"/>
  <c r="P3553" i="3" s="1"/>
  <c r="E158" i="4" s="1"/>
  <c r="O3553" i="3"/>
  <c r="D158" i="4" s="1"/>
  <c r="I3495" i="3"/>
  <c r="C155" i="4" s="1"/>
  <c r="I3521" i="3"/>
  <c r="C157" i="4" s="1"/>
  <c r="G3457" i="3"/>
  <c r="K3457" i="3" s="1"/>
  <c r="K3433" i="3" s="1"/>
  <c r="K3495" i="3"/>
  <c r="O3541" i="3"/>
  <c r="P3541" i="3" s="1"/>
  <c r="K3466" i="3"/>
  <c r="K3461" i="3" s="1"/>
  <c r="G3431" i="3"/>
  <c r="K3431" i="3" s="1"/>
  <c r="K3374" i="3" s="1"/>
  <c r="O3489" i="3"/>
  <c r="P3489" i="3" s="1"/>
  <c r="K3521" i="3"/>
  <c r="M3466" i="3"/>
  <c r="M3461" i="3" s="1"/>
  <c r="O3403" i="3"/>
  <c r="P3403" i="3" s="1"/>
  <c r="O3451" i="3"/>
  <c r="P3451" i="3" s="1"/>
  <c r="O3540" i="3"/>
  <c r="P3540" i="3" s="1"/>
  <c r="O3466" i="3"/>
  <c r="P3466" i="3" s="1"/>
  <c r="O3386" i="3"/>
  <c r="P3386" i="3" s="1"/>
  <c r="O3426" i="3"/>
  <c r="P3426" i="3" s="1"/>
  <c r="O3435" i="3"/>
  <c r="P3435" i="3" s="1"/>
  <c r="O3479" i="3"/>
  <c r="P3479" i="3" s="1"/>
  <c r="O3501" i="3"/>
  <c r="O3528" i="3"/>
  <c r="P3528" i="3" s="1"/>
  <c r="O3413" i="3"/>
  <c r="P3413" i="3" s="1"/>
  <c r="I3461" i="3"/>
  <c r="O3462" i="3"/>
  <c r="O3470" i="3"/>
  <c r="P3470" i="3" s="1"/>
  <c r="O3493" i="3"/>
  <c r="P3493" i="3" s="1"/>
  <c r="O3516" i="3"/>
  <c r="O3511" i="3" s="1"/>
  <c r="D156" i="4" s="1"/>
  <c r="O3547" i="3"/>
  <c r="P3547" i="3" s="1"/>
  <c r="O3395" i="3"/>
  <c r="P3395" i="3" s="1"/>
  <c r="O3447" i="3"/>
  <c r="P3447" i="3" s="1"/>
  <c r="O3486" i="3"/>
  <c r="P3486" i="3" s="1"/>
  <c r="O3507" i="3"/>
  <c r="P3507" i="3" s="1"/>
  <c r="O3536" i="3"/>
  <c r="P3536" i="3" s="1"/>
  <c r="G303" i="8"/>
  <c r="I303" i="8" s="1"/>
  <c r="J303" i="8" s="1"/>
  <c r="G302" i="8"/>
  <c r="G301" i="8"/>
  <c r="G297" i="8"/>
  <c r="G296" i="8"/>
  <c r="G295" i="8"/>
  <c r="I295" i="8" s="1"/>
  <c r="J295" i="8" s="1"/>
  <c r="G294" i="8"/>
  <c r="I294" i="8" s="1"/>
  <c r="J294" i="8" s="1"/>
  <c r="G293" i="8"/>
  <c r="G292" i="8"/>
  <c r="I292" i="8" s="1"/>
  <c r="J292" i="8" s="1"/>
  <c r="G291" i="8"/>
  <c r="I291" i="8" s="1"/>
  <c r="G287" i="8"/>
  <c r="G286" i="8"/>
  <c r="I286" i="8" s="1"/>
  <c r="J286" i="8" s="1"/>
  <c r="G285" i="8"/>
  <c r="I285" i="8" s="1"/>
  <c r="J285" i="8" s="1"/>
  <c r="G284" i="8"/>
  <c r="G283" i="8"/>
  <c r="I283" i="8" s="1"/>
  <c r="G282" i="8"/>
  <c r="I282" i="8" s="1"/>
  <c r="J282" i="8" s="1"/>
  <c r="G281" i="8"/>
  <c r="G276" i="8"/>
  <c r="G275" i="8" s="1"/>
  <c r="G274" i="8" s="1"/>
  <c r="G272" i="8"/>
  <c r="I272" i="8" s="1"/>
  <c r="J272" i="8" s="1"/>
  <c r="G271" i="8"/>
  <c r="G267" i="8"/>
  <c r="I267" i="8" s="1"/>
  <c r="J267" i="8" s="1"/>
  <c r="G266" i="8"/>
  <c r="I266" i="8" s="1"/>
  <c r="G262" i="8"/>
  <c r="I262" i="8" s="1"/>
  <c r="J262" i="8" s="1"/>
  <c r="G261" i="8"/>
  <c r="G260" i="8"/>
  <c r="G259" i="8" s="1"/>
  <c r="G257" i="8"/>
  <c r="I257" i="8" s="1"/>
  <c r="J257" i="8" s="1"/>
  <c r="G256" i="8"/>
  <c r="G255" i="8"/>
  <c r="G250" i="8"/>
  <c r="I250" i="8" s="1"/>
  <c r="G249" i="8"/>
  <c r="G248" i="8"/>
  <c r="I248" i="8" s="1"/>
  <c r="J248" i="8" s="1"/>
  <c r="G247" i="8"/>
  <c r="I247" i="8" s="1"/>
  <c r="J247" i="8" s="1"/>
  <c r="G246" i="8"/>
  <c r="G242" i="8"/>
  <c r="G241" i="8"/>
  <c r="I241" i="8" s="1"/>
  <c r="G240" i="8"/>
  <c r="G239" i="8"/>
  <c r="I239" i="8" s="1"/>
  <c r="J239" i="8" s="1"/>
  <c r="G238" i="8"/>
  <c r="G237" i="8"/>
  <c r="J236" i="8"/>
  <c r="G236" i="8"/>
  <c r="I236" i="8" s="1"/>
  <c r="G235" i="8"/>
  <c r="I235" i="8" s="1"/>
  <c r="G234" i="8"/>
  <c r="G233" i="8"/>
  <c r="G232" i="8"/>
  <c r="G231" i="8"/>
  <c r="I231" i="8" s="1"/>
  <c r="J231" i="8" s="1"/>
  <c r="G230" i="8"/>
  <c r="G229" i="8"/>
  <c r="G228" i="8"/>
  <c r="I228" i="8" s="1"/>
  <c r="G227" i="8"/>
  <c r="I227" i="8" s="1"/>
  <c r="G226" i="8"/>
  <c r="G225" i="8"/>
  <c r="G221" i="8"/>
  <c r="I221" i="8" s="1"/>
  <c r="J221" i="8" s="1"/>
  <c r="G220" i="8"/>
  <c r="G219" i="8"/>
  <c r="I219" i="8" s="1"/>
  <c r="G218" i="8"/>
  <c r="I218" i="8" s="1"/>
  <c r="J218" i="8" s="1"/>
  <c r="G217" i="8"/>
  <c r="G216" i="8"/>
  <c r="G215" i="8"/>
  <c r="I215" i="8" s="1"/>
  <c r="G214" i="8"/>
  <c r="I214" i="8" s="1"/>
  <c r="J214" i="8" s="1"/>
  <c r="G213" i="8"/>
  <c r="I213" i="8" s="1"/>
  <c r="J213" i="8" s="1"/>
  <c r="G212" i="8"/>
  <c r="G211" i="8"/>
  <c r="I211" i="8" s="1"/>
  <c r="G210" i="8"/>
  <c r="I210" i="8" s="1"/>
  <c r="J210" i="8" s="1"/>
  <c r="G209" i="8"/>
  <c r="G208" i="8"/>
  <c r="I208" i="8" s="1"/>
  <c r="G207" i="8"/>
  <c r="G206" i="8"/>
  <c r="I206" i="8" s="1"/>
  <c r="J206" i="8" s="1"/>
  <c r="G202" i="8"/>
  <c r="I202" i="8" s="1"/>
  <c r="G201" i="8"/>
  <c r="I201" i="8" s="1"/>
  <c r="J201" i="8" s="1"/>
  <c r="G200" i="8"/>
  <c r="G199" i="8"/>
  <c r="I199" i="8" s="1"/>
  <c r="G198" i="8"/>
  <c r="I198" i="8" s="1"/>
  <c r="J198" i="8" s="1"/>
  <c r="G197" i="8"/>
  <c r="I197" i="8" s="1"/>
  <c r="J197" i="8" s="1"/>
  <c r="G196" i="8"/>
  <c r="I196" i="8" s="1"/>
  <c r="J196" i="8" s="1"/>
  <c r="G195" i="8"/>
  <c r="G194" i="8"/>
  <c r="I194" i="8" s="1"/>
  <c r="G193" i="8"/>
  <c r="G192" i="8"/>
  <c r="G191" i="8"/>
  <c r="G190" i="8"/>
  <c r="I190" i="8" s="1"/>
  <c r="J190" i="8" s="1"/>
  <c r="G185" i="8"/>
  <c r="I185" i="8" s="1"/>
  <c r="G184" i="8"/>
  <c r="I184" i="8" s="1"/>
  <c r="J184" i="8" s="1"/>
  <c r="G183" i="8"/>
  <c r="G182" i="8"/>
  <c r="G178" i="8"/>
  <c r="G177" i="8"/>
  <c r="G176" i="8"/>
  <c r="I176" i="8" s="1"/>
  <c r="G175" i="8"/>
  <c r="I175" i="8" s="1"/>
  <c r="J175" i="8" s="1"/>
  <c r="G174" i="8"/>
  <c r="G173" i="8"/>
  <c r="G168" i="8"/>
  <c r="G167" i="8"/>
  <c r="G162" i="8"/>
  <c r="I162" i="8" s="1"/>
  <c r="J162" i="8" s="1"/>
  <c r="G161" i="8"/>
  <c r="I161" i="8" s="1"/>
  <c r="J161" i="8" s="1"/>
  <c r="G160" i="8"/>
  <c r="I160" i="8" s="1"/>
  <c r="J160" i="8" s="1"/>
  <c r="G159" i="8"/>
  <c r="G158" i="8"/>
  <c r="G154" i="8"/>
  <c r="G153" i="8"/>
  <c r="I153" i="8" s="1"/>
  <c r="J153" i="8" s="1"/>
  <c r="G152" i="8"/>
  <c r="I152" i="8" s="1"/>
  <c r="J152" i="8" s="1"/>
  <c r="G151" i="8"/>
  <c r="I151" i="8" s="1"/>
  <c r="G150" i="8"/>
  <c r="G146" i="8"/>
  <c r="G145" i="8"/>
  <c r="I145" i="8" s="1"/>
  <c r="G144" i="8"/>
  <c r="G143" i="8"/>
  <c r="I143" i="8" s="1"/>
  <c r="J143" i="8" s="1"/>
  <c r="G142" i="8"/>
  <c r="G140" i="8" s="1"/>
  <c r="G139" i="8" s="1"/>
  <c r="G141" i="8"/>
  <c r="G137" i="8"/>
  <c r="G136" i="8"/>
  <c r="G135" i="8"/>
  <c r="G134" i="8"/>
  <c r="I134" i="8" s="1"/>
  <c r="J134" i="8" s="1"/>
  <c r="G133" i="8"/>
  <c r="G128" i="8"/>
  <c r="G127" i="8"/>
  <c r="G126" i="8"/>
  <c r="G122" i="8"/>
  <c r="G121" i="8"/>
  <c r="I121" i="8" s="1"/>
  <c r="G120" i="8"/>
  <c r="I120" i="8" s="1"/>
  <c r="J120" i="8" s="1"/>
  <c r="G119" i="8"/>
  <c r="G118" i="8"/>
  <c r="I118" i="8" s="1"/>
  <c r="G117" i="8"/>
  <c r="I117" i="8" s="1"/>
  <c r="J117" i="8" s="1"/>
  <c r="G116" i="8"/>
  <c r="I116" i="8" s="1"/>
  <c r="J116" i="8" s="1"/>
  <c r="G115" i="8"/>
  <c r="I115" i="8" s="1"/>
  <c r="J115" i="8" s="1"/>
  <c r="G111" i="8"/>
  <c r="I111" i="8" s="1"/>
  <c r="J111" i="8" s="1"/>
  <c r="G110" i="8"/>
  <c r="G109" i="8"/>
  <c r="I109" i="8" s="1"/>
  <c r="G108" i="8"/>
  <c r="G107" i="8"/>
  <c r="I107" i="8" s="1"/>
  <c r="J107" i="8" s="1"/>
  <c r="G106" i="8"/>
  <c r="G105" i="8"/>
  <c r="G104" i="8"/>
  <c r="G101" i="8"/>
  <c r="G100" i="8"/>
  <c r="I100" i="8" s="1"/>
  <c r="G95" i="8"/>
  <c r="G94" i="8"/>
  <c r="I94" i="8" s="1"/>
  <c r="G93" i="8"/>
  <c r="I93" i="8" s="1"/>
  <c r="G92" i="8"/>
  <c r="G91" i="8"/>
  <c r="G90" i="8"/>
  <c r="G86" i="8"/>
  <c r="G85" i="8"/>
  <c r="I85" i="8" s="1"/>
  <c r="G84" i="8"/>
  <c r="I84" i="8" s="1"/>
  <c r="J84" i="8" s="1"/>
  <c r="G83" i="8"/>
  <c r="G82" i="8"/>
  <c r="G81" i="8"/>
  <c r="G80" i="8"/>
  <c r="I80" i="8" s="1"/>
  <c r="J80" i="8" s="1"/>
  <c r="G79" i="8"/>
  <c r="I79" i="8" s="1"/>
  <c r="J79" i="8" s="1"/>
  <c r="G78" i="8"/>
  <c r="G77" i="8"/>
  <c r="I77" i="8" s="1"/>
  <c r="G76" i="8"/>
  <c r="I76" i="8" s="1"/>
  <c r="G75" i="8"/>
  <c r="G74" i="8"/>
  <c r="G73" i="8"/>
  <c r="G72" i="8"/>
  <c r="I72" i="8" s="1"/>
  <c r="J72" i="8" s="1"/>
  <c r="G71" i="8"/>
  <c r="I71" i="8" s="1"/>
  <c r="J71" i="8" s="1"/>
  <c r="G70" i="8"/>
  <c r="G69" i="8"/>
  <c r="I69" i="8" s="1"/>
  <c r="G68" i="8"/>
  <c r="I68" i="8" s="1"/>
  <c r="G67" i="8"/>
  <c r="G66" i="8"/>
  <c r="I66" i="8" s="1"/>
  <c r="G65" i="8"/>
  <c r="G64" i="8"/>
  <c r="I64" i="8" s="1"/>
  <c r="J64" i="8" s="1"/>
  <c r="G63" i="8"/>
  <c r="G59" i="8"/>
  <c r="I59" i="8" s="1"/>
  <c r="J59" i="8" s="1"/>
  <c r="G58" i="8"/>
  <c r="G57" i="8"/>
  <c r="I57" i="8" s="1"/>
  <c r="G56" i="8"/>
  <c r="G55" i="8"/>
  <c r="I55" i="8" s="1"/>
  <c r="J55" i="8" s="1"/>
  <c r="G54" i="8"/>
  <c r="I54" i="8" s="1"/>
  <c r="J54" i="8" s="1"/>
  <c r="G53" i="8"/>
  <c r="G52" i="8"/>
  <c r="I52" i="8" s="1"/>
  <c r="G51" i="8"/>
  <c r="I51" i="8" s="1"/>
  <c r="G50" i="8"/>
  <c r="G49" i="8"/>
  <c r="I49" i="8" s="1"/>
  <c r="G48" i="8"/>
  <c r="G47" i="8"/>
  <c r="G46" i="8"/>
  <c r="G45" i="8"/>
  <c r="G41" i="8"/>
  <c r="G40" i="8"/>
  <c r="I40" i="8" s="1"/>
  <c r="G39" i="8"/>
  <c r="I39" i="8" s="1"/>
  <c r="J39" i="8" s="1"/>
  <c r="G38" i="8"/>
  <c r="I38" i="8" s="1"/>
  <c r="J38" i="8" s="1"/>
  <c r="G35" i="8"/>
  <c r="G34" i="8"/>
  <c r="G31" i="8"/>
  <c r="G30" i="8"/>
  <c r="I30" i="8" s="1"/>
  <c r="G27" i="8"/>
  <c r="I27" i="8" s="1"/>
  <c r="J27" i="8" s="1"/>
  <c r="G26" i="8"/>
  <c r="I26" i="8" s="1"/>
  <c r="J26" i="8" s="1"/>
  <c r="G25" i="8"/>
  <c r="G24" i="8"/>
  <c r="I24" i="8" s="1"/>
  <c r="G23" i="8"/>
  <c r="I23" i="8" s="1"/>
  <c r="G22" i="8"/>
  <c r="G21" i="8"/>
  <c r="G20" i="8"/>
  <c r="G19" i="8"/>
  <c r="I19" i="8" s="1"/>
  <c r="J19" i="8" s="1"/>
  <c r="G18" i="8"/>
  <c r="G15" i="8"/>
  <c r="I15" i="8" s="1"/>
  <c r="G14" i="8"/>
  <c r="I14" i="8" s="1"/>
  <c r="J14" i="8" s="1"/>
  <c r="G13" i="8"/>
  <c r="G12" i="8"/>
  <c r="I12" i="8" s="1"/>
  <c r="G11" i="8"/>
  <c r="G10" i="8"/>
  <c r="G265" i="8" l="1"/>
  <c r="G264" i="8" s="1"/>
  <c r="G149" i="8"/>
  <c r="G148" i="8" s="1"/>
  <c r="I142" i="8"/>
  <c r="J142" i="8" s="1"/>
  <c r="J121" i="8"/>
  <c r="J283" i="8"/>
  <c r="I10" i="8"/>
  <c r="J10" i="8" s="1"/>
  <c r="J227" i="8"/>
  <c r="I46" i="8"/>
  <c r="J46" i="8" s="1"/>
  <c r="I265" i="8"/>
  <c r="I264" i="8" s="1"/>
  <c r="M3457" i="3"/>
  <c r="M3433" i="3" s="1"/>
  <c r="J151" i="8"/>
  <c r="J291" i="8"/>
  <c r="G245" i="8"/>
  <c r="G244" i="8" s="1"/>
  <c r="M3460" i="3"/>
  <c r="M3459" i="3" s="1"/>
  <c r="G44" i="8"/>
  <c r="G43" i="8" s="1"/>
  <c r="I178" i="8"/>
  <c r="J178" i="8" s="1"/>
  <c r="I276" i="8"/>
  <c r="G254" i="8"/>
  <c r="G253" i="8" s="1"/>
  <c r="G280" i="8"/>
  <c r="G279" i="8" s="1"/>
  <c r="I18" i="8"/>
  <c r="J18" i="8" s="1"/>
  <c r="J23" i="8"/>
  <c r="J51" i="8"/>
  <c r="J69" i="8"/>
  <c r="J85" i="8"/>
  <c r="J94" i="8"/>
  <c r="I106" i="8"/>
  <c r="J106" i="8" s="1"/>
  <c r="J24" i="8"/>
  <c r="I47" i="8"/>
  <c r="J47" i="8" s="1"/>
  <c r="I207" i="8"/>
  <c r="J207" i="8" s="1"/>
  <c r="J219" i="8"/>
  <c r="I238" i="8"/>
  <c r="J238" i="8" s="1"/>
  <c r="J76" i="8"/>
  <c r="I63" i="8"/>
  <c r="J63" i="8" s="1"/>
  <c r="J77" i="8"/>
  <c r="I133" i="8"/>
  <c r="J133" i="8" s="1"/>
  <c r="I193" i="8"/>
  <c r="J193" i="8" s="1"/>
  <c r="I230" i="8"/>
  <c r="J230" i="8" s="1"/>
  <c r="J235" i="8"/>
  <c r="I256" i="8"/>
  <c r="J256" i="8" s="1"/>
  <c r="J215" i="8"/>
  <c r="G9" i="8"/>
  <c r="J68" i="8"/>
  <c r="J93" i="8"/>
  <c r="J176" i="8"/>
  <c r="G300" i="8"/>
  <c r="G299" i="8" s="1"/>
  <c r="I3431" i="3"/>
  <c r="I3374" i="3" s="1"/>
  <c r="C150" i="4" s="1"/>
  <c r="I3460" i="3"/>
  <c r="I3459" i="3" s="1"/>
  <c r="C154" i="4"/>
  <c r="C153" i="4" s="1"/>
  <c r="C152" i="4" s="1"/>
  <c r="C39" i="9" s="1"/>
  <c r="K3460" i="3"/>
  <c r="K3459" i="3" s="1"/>
  <c r="O3495" i="3"/>
  <c r="D155" i="4" s="1"/>
  <c r="M3431" i="3"/>
  <c r="M3374" i="3" s="1"/>
  <c r="M3373" i="3" s="1"/>
  <c r="M3372" i="3" s="1"/>
  <c r="K3373" i="3"/>
  <c r="K3372" i="3" s="1"/>
  <c r="K3371" i="3" s="1"/>
  <c r="P3521" i="3"/>
  <c r="E157" i="4" s="1"/>
  <c r="I3457" i="3"/>
  <c r="I3433" i="3" s="1"/>
  <c r="P3516" i="3"/>
  <c r="P3511" i="3" s="1"/>
  <c r="E156" i="4" s="1"/>
  <c r="P3501" i="3"/>
  <c r="P3495" i="3" s="1"/>
  <c r="E155" i="4" s="1"/>
  <c r="O3521" i="3"/>
  <c r="D157" i="4" s="1"/>
  <c r="O3461" i="3"/>
  <c r="D154" i="4" s="1"/>
  <c r="P3462" i="3"/>
  <c r="P3461" i="3" s="1"/>
  <c r="E154" i="4" s="1"/>
  <c r="I83" i="8"/>
  <c r="J83" i="8" s="1"/>
  <c r="I271" i="8"/>
  <c r="I270" i="8" s="1"/>
  <c r="I269" i="8" s="1"/>
  <c r="G172" i="8"/>
  <c r="G171" i="8" s="1"/>
  <c r="J194" i="8"/>
  <c r="I297" i="8"/>
  <c r="J297" i="8" s="1"/>
  <c r="J12" i="8"/>
  <c r="I22" i="8"/>
  <c r="J22" i="8" s="1"/>
  <c r="G37" i="8"/>
  <c r="J40" i="8"/>
  <c r="G62" i="8"/>
  <c r="G61" i="8" s="1"/>
  <c r="J66" i="8"/>
  <c r="I75" i="8"/>
  <c r="J75" i="8" s="1"/>
  <c r="G89" i="8"/>
  <c r="G88" i="8" s="1"/>
  <c r="J109" i="8"/>
  <c r="I137" i="8"/>
  <c r="J137" i="8" s="1"/>
  <c r="I173" i="8"/>
  <c r="G189" i="8"/>
  <c r="G188" i="8" s="1"/>
  <c r="J202" i="8"/>
  <c r="I217" i="8"/>
  <c r="J217" i="8" s="1"/>
  <c r="J228" i="8"/>
  <c r="I242" i="8"/>
  <c r="J242" i="8" s="1"/>
  <c r="I281" i="8"/>
  <c r="J281" i="8" s="1"/>
  <c r="G132" i="8"/>
  <c r="G131" i="8" s="1"/>
  <c r="I183" i="8"/>
  <c r="J183" i="8" s="1"/>
  <c r="J241" i="8"/>
  <c r="J15" i="8"/>
  <c r="G33" i="8"/>
  <c r="I34" i="8"/>
  <c r="I50" i="8"/>
  <c r="J50" i="8" s="1"/>
  <c r="G103" i="8"/>
  <c r="I104" i="8"/>
  <c r="J104" i="8" s="1"/>
  <c r="I216" i="8"/>
  <c r="J216" i="8" s="1"/>
  <c r="I91" i="8"/>
  <c r="J91" i="8" s="1"/>
  <c r="I154" i="8"/>
  <c r="J154" i="8" s="1"/>
  <c r="G166" i="8"/>
  <c r="G165" i="8" s="1"/>
  <c r="G164" i="8" s="1"/>
  <c r="I167" i="8"/>
  <c r="I174" i="8"/>
  <c r="J174" i="8" s="1"/>
  <c r="I191" i="8"/>
  <c r="J191" i="8" s="1"/>
  <c r="J199" i="8"/>
  <c r="I209" i="8"/>
  <c r="J209" i="8" s="1"/>
  <c r="I233" i="8"/>
  <c r="J233" i="8" s="1"/>
  <c r="I261" i="8"/>
  <c r="I260" i="8" s="1"/>
  <c r="I259" i="8" s="1"/>
  <c r="J266" i="8"/>
  <c r="J265" i="8" s="1"/>
  <c r="J264" i="8" s="1"/>
  <c r="G17" i="8"/>
  <c r="I119" i="8"/>
  <c r="I136" i="8"/>
  <c r="J136" i="8" s="1"/>
  <c r="G205" i="8"/>
  <c r="G204" i="8" s="1"/>
  <c r="J208" i="8"/>
  <c r="I67" i="8"/>
  <c r="J67" i="8"/>
  <c r="I110" i="8"/>
  <c r="J110" i="8" s="1"/>
  <c r="G125" i="8"/>
  <c r="G124" i="8" s="1"/>
  <c r="I192" i="8"/>
  <c r="J192" i="8" s="1"/>
  <c r="G224" i="8"/>
  <c r="G223" i="8" s="1"/>
  <c r="I234" i="8"/>
  <c r="J234" i="8" s="1"/>
  <c r="I21" i="8"/>
  <c r="J21" i="8" s="1"/>
  <c r="I74" i="8"/>
  <c r="J74" i="8" s="1"/>
  <c r="I41" i="8"/>
  <c r="I37" i="8" s="1"/>
  <c r="I92" i="8"/>
  <c r="J92" i="8" s="1"/>
  <c r="I13" i="8"/>
  <c r="J13" i="8" s="1"/>
  <c r="G29" i="8"/>
  <c r="J30" i="8"/>
  <c r="J52" i="8"/>
  <c r="J57" i="8"/>
  <c r="G99" i="8"/>
  <c r="J100" i="8"/>
  <c r="I127" i="8"/>
  <c r="J127" i="8" s="1"/>
  <c r="J145" i="8"/>
  <c r="J185" i="8"/>
  <c r="I200" i="8"/>
  <c r="J200" i="8" s="1"/>
  <c r="I225" i="8"/>
  <c r="J250" i="8"/>
  <c r="I128" i="8"/>
  <c r="J128" i="8" s="1"/>
  <c r="G157" i="8"/>
  <c r="G156" i="8" s="1"/>
  <c r="I158" i="8"/>
  <c r="J158" i="8" s="1"/>
  <c r="G181" i="8"/>
  <c r="G180" i="8" s="1"/>
  <c r="I226" i="8"/>
  <c r="J226" i="8" s="1"/>
  <c r="G270" i="8"/>
  <c r="G269" i="8" s="1"/>
  <c r="G252" i="8" s="1"/>
  <c r="G290" i="8"/>
  <c r="G289" i="8" s="1"/>
  <c r="I25" i="8"/>
  <c r="J25" i="8" s="1"/>
  <c r="I31" i="8"/>
  <c r="J31" i="8" s="1"/>
  <c r="J49" i="8"/>
  <c r="I58" i="8"/>
  <c r="J58" i="8" s="1"/>
  <c r="I82" i="8"/>
  <c r="J82" i="8" s="1"/>
  <c r="I101" i="8"/>
  <c r="I99" i="8" s="1"/>
  <c r="G114" i="8"/>
  <c r="G113" i="8" s="1"/>
  <c r="J118" i="8"/>
  <c r="I146" i="8"/>
  <c r="J146" i="8" s="1"/>
  <c r="I182" i="8"/>
  <c r="J182" i="8" s="1"/>
  <c r="J211" i="8"/>
  <c r="I275" i="8"/>
  <c r="I274" i="8" s="1"/>
  <c r="J276" i="8"/>
  <c r="J275" i="8" s="1"/>
  <c r="J274" i="8" s="1"/>
  <c r="I301" i="8"/>
  <c r="I35" i="8"/>
  <c r="J35" i="8" s="1"/>
  <c r="I45" i="8"/>
  <c r="J45" i="8" s="1"/>
  <c r="I53" i="8"/>
  <c r="J53" i="8" s="1"/>
  <c r="I70" i="8"/>
  <c r="J70" i="8" s="1"/>
  <c r="I78" i="8"/>
  <c r="J78" i="8" s="1"/>
  <c r="I86" i="8"/>
  <c r="J86" i="8" s="1"/>
  <c r="I95" i="8"/>
  <c r="J95" i="8" s="1"/>
  <c r="I105" i="8"/>
  <c r="J105" i="8" s="1"/>
  <c r="I122" i="8"/>
  <c r="J122" i="8" s="1"/>
  <c r="I141" i="8"/>
  <c r="J141" i="8" s="1"/>
  <c r="I150" i="8"/>
  <c r="I159" i="8"/>
  <c r="J159" i="8" s="1"/>
  <c r="I168" i="8"/>
  <c r="J168" i="8" s="1"/>
  <c r="I177" i="8"/>
  <c r="J177" i="8" s="1"/>
  <c r="I195" i="8"/>
  <c r="J195" i="8" s="1"/>
  <c r="I212" i="8"/>
  <c r="I220" i="8"/>
  <c r="J220" i="8" s="1"/>
  <c r="I229" i="8"/>
  <c r="J229" i="8" s="1"/>
  <c r="I237" i="8"/>
  <c r="J237" i="8" s="1"/>
  <c r="I246" i="8"/>
  <c r="I255" i="8"/>
  <c r="I254" i="8" s="1"/>
  <c r="I253" i="8" s="1"/>
  <c r="I284" i="8"/>
  <c r="J284" i="8" s="1"/>
  <c r="I293" i="8"/>
  <c r="J293" i="8" s="1"/>
  <c r="I302" i="8"/>
  <c r="J302" i="8" s="1"/>
  <c r="I11" i="8"/>
  <c r="I20" i="8"/>
  <c r="J20" i="8" s="1"/>
  <c r="I48" i="8"/>
  <c r="J48" i="8" s="1"/>
  <c r="I56" i="8"/>
  <c r="J56" i="8" s="1"/>
  <c r="I65" i="8"/>
  <c r="I73" i="8"/>
  <c r="J73" i="8" s="1"/>
  <c r="I81" i="8"/>
  <c r="J81" i="8" s="1"/>
  <c r="I90" i="8"/>
  <c r="I108" i="8"/>
  <c r="J108" i="8" s="1"/>
  <c r="I126" i="8"/>
  <c r="I135" i="8"/>
  <c r="J135" i="8" s="1"/>
  <c r="I144" i="8"/>
  <c r="J144" i="8" s="1"/>
  <c r="I232" i="8"/>
  <c r="J232" i="8" s="1"/>
  <c r="I240" i="8"/>
  <c r="J240" i="8" s="1"/>
  <c r="I249" i="8"/>
  <c r="J249" i="8" s="1"/>
  <c r="I287" i="8"/>
  <c r="J287" i="8" s="1"/>
  <c r="I296" i="8"/>
  <c r="J296" i="8" s="1"/>
  <c r="H96" i="7"/>
  <c r="H95" i="7"/>
  <c r="J95" i="7" s="1"/>
  <c r="H94" i="7"/>
  <c r="J94" i="7" s="1"/>
  <c r="K94" i="7" s="1"/>
  <c r="H93" i="7"/>
  <c r="J93" i="7" s="1"/>
  <c r="H92" i="7"/>
  <c r="J92" i="7" s="1"/>
  <c r="K92" i="7" s="1"/>
  <c r="H91" i="7"/>
  <c r="H90" i="7"/>
  <c r="H89" i="7"/>
  <c r="H86" i="7"/>
  <c r="J86" i="7" s="1"/>
  <c r="H85" i="7"/>
  <c r="J85" i="7" s="1"/>
  <c r="H84" i="7"/>
  <c r="J84" i="7" s="1"/>
  <c r="K84" i="7" s="1"/>
  <c r="H83" i="7"/>
  <c r="J83" i="7" s="1"/>
  <c r="K83" i="7" s="1"/>
  <c r="H82" i="7"/>
  <c r="J82" i="7" s="1"/>
  <c r="K82" i="7" s="1"/>
  <c r="H81" i="7"/>
  <c r="H80" i="7"/>
  <c r="H77" i="7"/>
  <c r="J77" i="7" s="1"/>
  <c r="H76" i="7"/>
  <c r="H75" i="7"/>
  <c r="J75" i="7" s="1"/>
  <c r="K75" i="7" s="1"/>
  <c r="H74" i="7"/>
  <c r="J74" i="7" s="1"/>
  <c r="H73" i="7"/>
  <c r="H72" i="7"/>
  <c r="H71" i="7"/>
  <c r="H70" i="7"/>
  <c r="H67" i="7"/>
  <c r="J67" i="7" s="1"/>
  <c r="H66" i="7"/>
  <c r="H65" i="7"/>
  <c r="J65" i="7" s="1"/>
  <c r="K65" i="7" s="1"/>
  <c r="H64" i="7"/>
  <c r="H63" i="7"/>
  <c r="H62" i="7"/>
  <c r="H61" i="7"/>
  <c r="J61" i="7" s="1"/>
  <c r="K61" i="7" s="1"/>
  <c r="H60" i="7"/>
  <c r="J60" i="7" s="1"/>
  <c r="K60" i="7" s="1"/>
  <c r="H59" i="7"/>
  <c r="J59" i="7" s="1"/>
  <c r="H56" i="7"/>
  <c r="J56" i="7" s="1"/>
  <c r="K56" i="7" s="1"/>
  <c r="H55" i="7"/>
  <c r="H54" i="7"/>
  <c r="H53" i="7" s="1"/>
  <c r="H51" i="7"/>
  <c r="H50" i="7" s="1"/>
  <c r="H48" i="7"/>
  <c r="H47" i="7"/>
  <c r="H44" i="7"/>
  <c r="H43" i="7"/>
  <c r="H40" i="7"/>
  <c r="J40" i="7" s="1"/>
  <c r="K40" i="7" s="1"/>
  <c r="H39" i="7"/>
  <c r="J39" i="7" s="1"/>
  <c r="K39" i="7" s="1"/>
  <c r="H38" i="7"/>
  <c r="J38" i="7" s="1"/>
  <c r="H37" i="7"/>
  <c r="H36" i="7"/>
  <c r="H35" i="7"/>
  <c r="J35" i="7" s="1"/>
  <c r="H34" i="7"/>
  <c r="H33" i="7"/>
  <c r="H32" i="7"/>
  <c r="H31" i="7"/>
  <c r="J31" i="7" s="1"/>
  <c r="K31" i="7" s="1"/>
  <c r="H30" i="7"/>
  <c r="H29" i="7"/>
  <c r="H28" i="7"/>
  <c r="H25" i="7"/>
  <c r="H24" i="7"/>
  <c r="H23" i="7"/>
  <c r="H22" i="7"/>
  <c r="J22" i="7" s="1"/>
  <c r="K22" i="7" s="1"/>
  <c r="H21" i="7"/>
  <c r="J21" i="7" s="1"/>
  <c r="H20" i="7"/>
  <c r="H19" i="7"/>
  <c r="J19" i="7" s="1"/>
  <c r="H18" i="7"/>
  <c r="H15" i="7"/>
  <c r="H12" i="7"/>
  <c r="J12" i="7" s="1"/>
  <c r="H11" i="7"/>
  <c r="H10" i="7"/>
  <c r="H9" i="7"/>
  <c r="J9" i="7" s="1"/>
  <c r="H8" i="7"/>
  <c r="G100" i="6"/>
  <c r="G97" i="6" s="1"/>
  <c r="G99" i="6"/>
  <c r="I99" i="6" s="1"/>
  <c r="G98" i="6"/>
  <c r="I98" i="6" s="1"/>
  <c r="G95" i="6"/>
  <c r="I95" i="6" s="1"/>
  <c r="G94" i="6"/>
  <c r="I94" i="6" s="1"/>
  <c r="G93" i="6"/>
  <c r="G92" i="6"/>
  <c r="G91" i="6"/>
  <c r="G88" i="6"/>
  <c r="I88" i="6" s="1"/>
  <c r="G87" i="6"/>
  <c r="G86" i="6"/>
  <c r="I86" i="6" s="1"/>
  <c r="J86" i="6" s="1"/>
  <c r="G85" i="6"/>
  <c r="I85" i="6" s="1"/>
  <c r="G84" i="6"/>
  <c r="G82" i="6"/>
  <c r="G81" i="6"/>
  <c r="I81" i="6" s="1"/>
  <c r="G80" i="6"/>
  <c r="I80" i="6" s="1"/>
  <c r="G79" i="6"/>
  <c r="I79" i="6" s="1"/>
  <c r="G78" i="6"/>
  <c r="G77" i="6"/>
  <c r="I77" i="6" s="1"/>
  <c r="J77" i="6" s="1"/>
  <c r="I76" i="6"/>
  <c r="G76" i="6"/>
  <c r="G75" i="6"/>
  <c r="G72" i="6"/>
  <c r="I72" i="6" s="1"/>
  <c r="J72" i="6" s="1"/>
  <c r="G71" i="6"/>
  <c r="G68" i="6"/>
  <c r="G66" i="6" s="1"/>
  <c r="G67" i="6"/>
  <c r="I67" i="6" s="1"/>
  <c r="J67" i="6" s="1"/>
  <c r="G64" i="6"/>
  <c r="G63" i="6"/>
  <c r="G62" i="6"/>
  <c r="I62" i="6" s="1"/>
  <c r="G61" i="6"/>
  <c r="I61" i="6" s="1"/>
  <c r="G60" i="6"/>
  <c r="G59" i="6"/>
  <c r="G58" i="6"/>
  <c r="I58" i="6" s="1"/>
  <c r="G57" i="6"/>
  <c r="I57" i="6" s="1"/>
  <c r="J57" i="6" s="1"/>
  <c r="G56" i="6"/>
  <c r="G55" i="6"/>
  <c r="G54" i="6"/>
  <c r="I54" i="6" s="1"/>
  <c r="J54" i="6" s="1"/>
  <c r="G53" i="6"/>
  <c r="I53" i="6" s="1"/>
  <c r="G52" i="6"/>
  <c r="I52" i="6" s="1"/>
  <c r="G51" i="6"/>
  <c r="G50" i="6"/>
  <c r="G47" i="6"/>
  <c r="G46" i="6"/>
  <c r="G45" i="6"/>
  <c r="I45" i="6" s="1"/>
  <c r="J45" i="6" s="1"/>
  <c r="G44" i="6"/>
  <c r="G43" i="6"/>
  <c r="I43" i="6" s="1"/>
  <c r="G42" i="6"/>
  <c r="G41" i="6"/>
  <c r="I41" i="6" s="1"/>
  <c r="G40" i="6"/>
  <c r="I40" i="6" s="1"/>
  <c r="G39" i="6"/>
  <c r="G38" i="6"/>
  <c r="G37" i="6"/>
  <c r="I37" i="6" s="1"/>
  <c r="J37" i="6" s="1"/>
  <c r="G34" i="6"/>
  <c r="I34" i="6" s="1"/>
  <c r="G33" i="6"/>
  <c r="G32" i="6"/>
  <c r="I32" i="6" s="1"/>
  <c r="J32" i="6" s="1"/>
  <c r="G31" i="6"/>
  <c r="I31" i="6" s="1"/>
  <c r="J31" i="6" s="1"/>
  <c r="G30" i="6"/>
  <c r="G29" i="6"/>
  <c r="G28" i="6"/>
  <c r="I28" i="6" s="1"/>
  <c r="J28" i="6" s="1"/>
  <c r="G27" i="6"/>
  <c r="G26" i="6"/>
  <c r="I26" i="6" s="1"/>
  <c r="G25" i="6"/>
  <c r="G22" i="6"/>
  <c r="G21" i="6"/>
  <c r="G20" i="6"/>
  <c r="G19" i="6"/>
  <c r="I19" i="6" s="1"/>
  <c r="J19" i="6" s="1"/>
  <c r="G18" i="6"/>
  <c r="I18" i="6" s="1"/>
  <c r="G17" i="6"/>
  <c r="I17" i="6" s="1"/>
  <c r="G16" i="6"/>
  <c r="G15" i="6"/>
  <c r="I15" i="6" s="1"/>
  <c r="J15" i="6" s="1"/>
  <c r="G14" i="6"/>
  <c r="I14" i="6" s="1"/>
  <c r="G13" i="6"/>
  <c r="G12" i="6"/>
  <c r="G11" i="6"/>
  <c r="I11" i="6" s="1"/>
  <c r="J11" i="6" s="1"/>
  <c r="G10" i="6"/>
  <c r="I10" i="6" s="1"/>
  <c r="G9" i="6"/>
  <c r="G8" i="6"/>
  <c r="I482" i="5"/>
  <c r="I481" i="5"/>
  <c r="I480" i="5"/>
  <c r="I479" i="5"/>
  <c r="I478" i="5"/>
  <c r="I477" i="5"/>
  <c r="I476" i="5"/>
  <c r="K476" i="5" s="1"/>
  <c r="L476" i="5" s="1"/>
  <c r="I475" i="5"/>
  <c r="K475" i="5" s="1"/>
  <c r="I474" i="5"/>
  <c r="I473" i="5"/>
  <c r="I472" i="5"/>
  <c r="I471" i="5"/>
  <c r="K471" i="5" s="1"/>
  <c r="I470" i="5"/>
  <c r="K470" i="5" s="1"/>
  <c r="I469" i="5"/>
  <c r="I468" i="5"/>
  <c r="K468" i="5" s="1"/>
  <c r="I467" i="5"/>
  <c r="K467" i="5" s="1"/>
  <c r="I466" i="5"/>
  <c r="I465" i="5"/>
  <c r="I463" i="5"/>
  <c r="K463" i="5" s="1"/>
  <c r="K462" i="5" s="1"/>
  <c r="I459" i="5"/>
  <c r="I456" i="5"/>
  <c r="K456" i="5" s="1"/>
  <c r="L456" i="5" s="1"/>
  <c r="I453" i="5"/>
  <c r="I449" i="5"/>
  <c r="I445" i="5"/>
  <c r="K445" i="5" s="1"/>
  <c r="L445" i="5" s="1"/>
  <c r="I442" i="5"/>
  <c r="K442" i="5" s="1"/>
  <c r="I439" i="5"/>
  <c r="I436" i="5"/>
  <c r="K436" i="5" s="1"/>
  <c r="I433" i="5"/>
  <c r="I431" i="5"/>
  <c r="I430" i="5"/>
  <c r="K430" i="5" s="1"/>
  <c r="I426" i="5"/>
  <c r="K426" i="5" s="1"/>
  <c r="I422" i="5"/>
  <c r="I418" i="5"/>
  <c r="I415" i="5"/>
  <c r="I411" i="5"/>
  <c r="I410" i="5" s="1"/>
  <c r="I407" i="5"/>
  <c r="K407" i="5" s="1"/>
  <c r="I404" i="5"/>
  <c r="I401" i="5"/>
  <c r="K401" i="5" s="1"/>
  <c r="L401" i="5" s="1"/>
  <c r="I397" i="5"/>
  <c r="I396" i="5" s="1"/>
  <c r="I393" i="5"/>
  <c r="I390" i="5"/>
  <c r="I386" i="5"/>
  <c r="I382" i="5"/>
  <c r="K382" i="5" s="1"/>
  <c r="K381" i="5" s="1"/>
  <c r="I378" i="5"/>
  <c r="I374" i="5"/>
  <c r="K374" i="5" s="1"/>
  <c r="I371" i="5"/>
  <c r="I367" i="5"/>
  <c r="I364" i="5"/>
  <c r="K364" i="5" s="1"/>
  <c r="L364" i="5" s="1"/>
  <c r="I361" i="5"/>
  <c r="I358" i="5"/>
  <c r="I353" i="5"/>
  <c r="I352" i="5" s="1"/>
  <c r="I349" i="5"/>
  <c r="K349" i="5" s="1"/>
  <c r="I348" i="5"/>
  <c r="K348" i="5" s="1"/>
  <c r="L348" i="5" s="1"/>
  <c r="I347" i="5"/>
  <c r="I346" i="5"/>
  <c r="I345" i="5"/>
  <c r="I344" i="5"/>
  <c r="K344" i="5" s="1"/>
  <c r="I343" i="5"/>
  <c r="K343" i="5" s="1"/>
  <c r="I342" i="5"/>
  <c r="I341" i="5"/>
  <c r="K341" i="5" s="1"/>
  <c r="L341" i="5" s="1"/>
  <c r="I340" i="5"/>
  <c r="K340" i="5" s="1"/>
  <c r="L340" i="5" s="1"/>
  <c r="I339" i="5"/>
  <c r="I338" i="5"/>
  <c r="I337" i="5"/>
  <c r="K337" i="5" s="1"/>
  <c r="L337" i="5" s="1"/>
  <c r="I336" i="5"/>
  <c r="K336" i="5" s="1"/>
  <c r="I335" i="5"/>
  <c r="I334" i="5"/>
  <c r="K334" i="5" s="1"/>
  <c r="I332" i="5"/>
  <c r="K332" i="5" s="1"/>
  <c r="L332" i="5" s="1"/>
  <c r="I331" i="5"/>
  <c r="I330" i="5"/>
  <c r="I329" i="5"/>
  <c r="K329" i="5" s="1"/>
  <c r="L329" i="5" s="1"/>
  <c r="I328" i="5"/>
  <c r="I327" i="5"/>
  <c r="K327" i="5" s="1"/>
  <c r="I326" i="5"/>
  <c r="K326" i="5" s="1"/>
  <c r="L326" i="5" s="1"/>
  <c r="I325" i="5"/>
  <c r="I324" i="5"/>
  <c r="K324" i="5" s="1"/>
  <c r="L324" i="5" s="1"/>
  <c r="I323" i="5"/>
  <c r="I322" i="5"/>
  <c r="I319" i="5"/>
  <c r="K319" i="5" s="1"/>
  <c r="I316" i="5"/>
  <c r="K316" i="5" s="1"/>
  <c r="I313" i="5"/>
  <c r="I310" i="5"/>
  <c r="I306" i="5"/>
  <c r="K306" i="5" s="1"/>
  <c r="L306" i="5" s="1"/>
  <c r="I303" i="5"/>
  <c r="I302" i="5"/>
  <c r="I301" i="5"/>
  <c r="I300" i="5"/>
  <c r="K300" i="5" s="1"/>
  <c r="I297" i="5"/>
  <c r="I294" i="5"/>
  <c r="K294" i="5" s="1"/>
  <c r="I291" i="5"/>
  <c r="K291" i="5" s="1"/>
  <c r="L291" i="5" s="1"/>
  <c r="I288" i="5"/>
  <c r="I285" i="5"/>
  <c r="K285" i="5" s="1"/>
  <c r="I282" i="5"/>
  <c r="K282" i="5" s="1"/>
  <c r="I279" i="5"/>
  <c r="I276" i="5"/>
  <c r="I273" i="5"/>
  <c r="I269" i="5"/>
  <c r="I266" i="5"/>
  <c r="I261" i="5"/>
  <c r="K261" i="5" s="1"/>
  <c r="L261" i="5" s="1"/>
  <c r="I257" i="5"/>
  <c r="I253" i="5"/>
  <c r="I249" i="5"/>
  <c r="I245" i="5"/>
  <c r="K245" i="5" s="1"/>
  <c r="I242" i="5"/>
  <c r="I238" i="5"/>
  <c r="I234" i="5"/>
  <c r="K234" i="5" s="1"/>
  <c r="I233" i="5"/>
  <c r="K233" i="5" s="1"/>
  <c r="I232" i="5"/>
  <c r="I231" i="5"/>
  <c r="K231" i="5" s="1"/>
  <c r="I230" i="5"/>
  <c r="K230" i="5" s="1"/>
  <c r="I229" i="5"/>
  <c r="K229" i="5" s="1"/>
  <c r="I228" i="5"/>
  <c r="I227" i="5"/>
  <c r="K227" i="5" s="1"/>
  <c r="I226" i="5"/>
  <c r="K226" i="5" s="1"/>
  <c r="I225" i="5"/>
  <c r="K225" i="5" s="1"/>
  <c r="I224" i="5"/>
  <c r="I223" i="5"/>
  <c r="K223" i="5" s="1"/>
  <c r="I222" i="5"/>
  <c r="K222" i="5" s="1"/>
  <c r="I221" i="5"/>
  <c r="K221" i="5" s="1"/>
  <c r="I220" i="5"/>
  <c r="I219" i="5"/>
  <c r="K219" i="5" s="1"/>
  <c r="I218" i="5"/>
  <c r="K218" i="5" s="1"/>
  <c r="I217" i="5"/>
  <c r="I216" i="5"/>
  <c r="I211" i="5"/>
  <c r="I206" i="5"/>
  <c r="I203" i="5"/>
  <c r="I200" i="5"/>
  <c r="K200" i="5" s="1"/>
  <c r="I195" i="5"/>
  <c r="K195" i="5" s="1"/>
  <c r="L195" i="5" s="1"/>
  <c r="I191" i="5"/>
  <c r="K191" i="5" s="1"/>
  <c r="L191" i="5" s="1"/>
  <c r="I187" i="5"/>
  <c r="K187" i="5" s="1"/>
  <c r="I184" i="5"/>
  <c r="I181" i="5"/>
  <c r="I177" i="5"/>
  <c r="K177" i="5" s="1"/>
  <c r="L177" i="5" s="1"/>
  <c r="I173" i="5"/>
  <c r="I169" i="5"/>
  <c r="K169" i="5" s="1"/>
  <c r="L169" i="5" s="1"/>
  <c r="I165" i="5"/>
  <c r="K165" i="5" s="1"/>
  <c r="L165" i="5" s="1"/>
  <c r="I161" i="5"/>
  <c r="K161" i="5" s="1"/>
  <c r="I157" i="5"/>
  <c r="K157" i="5" s="1"/>
  <c r="I153" i="5"/>
  <c r="K153" i="5" s="1"/>
  <c r="I149" i="5"/>
  <c r="I145" i="5"/>
  <c r="I142" i="5"/>
  <c r="K142" i="5" s="1"/>
  <c r="L142" i="5" s="1"/>
  <c r="I141" i="5"/>
  <c r="K141" i="5" s="1"/>
  <c r="L141" i="5" s="1"/>
  <c r="I138" i="5"/>
  <c r="K138" i="5" s="1"/>
  <c r="I135" i="5"/>
  <c r="K135" i="5" s="1"/>
  <c r="I132" i="5"/>
  <c r="I128" i="5"/>
  <c r="K128" i="5" s="1"/>
  <c r="L128" i="5" s="1"/>
  <c r="I127" i="5"/>
  <c r="I126" i="5"/>
  <c r="K126" i="5" s="1"/>
  <c r="L126" i="5" s="1"/>
  <c r="I125" i="5"/>
  <c r="K125" i="5" s="1"/>
  <c r="L125" i="5" s="1"/>
  <c r="I121" i="5"/>
  <c r="I117" i="5"/>
  <c r="K117" i="5" s="1"/>
  <c r="I113" i="5"/>
  <c r="I109" i="5"/>
  <c r="I105" i="5"/>
  <c r="K105" i="5" s="1"/>
  <c r="I103" i="5"/>
  <c r="I102" i="5"/>
  <c r="K102" i="5" s="1"/>
  <c r="I101" i="5"/>
  <c r="I100" i="5"/>
  <c r="K100" i="5" s="1"/>
  <c r="I97" i="5"/>
  <c r="K97" i="5" s="1"/>
  <c r="I93" i="5"/>
  <c r="I89" i="5"/>
  <c r="K89" i="5" s="1"/>
  <c r="L89" i="5" s="1"/>
  <c r="I85" i="5"/>
  <c r="I81" i="5"/>
  <c r="I77" i="5"/>
  <c r="K77" i="5" s="1"/>
  <c r="L77" i="5" s="1"/>
  <c r="I75" i="5"/>
  <c r="K75" i="5" s="1"/>
  <c r="I73" i="5"/>
  <c r="K73" i="5" s="1"/>
  <c r="I70" i="5"/>
  <c r="K70" i="5" s="1"/>
  <c r="I67" i="5"/>
  <c r="K67" i="5" s="1"/>
  <c r="L67" i="5" s="1"/>
  <c r="I64" i="5"/>
  <c r="I61" i="5"/>
  <c r="K61" i="5" s="1"/>
  <c r="L61" i="5" s="1"/>
  <c r="I58" i="5"/>
  <c r="K58" i="5" s="1"/>
  <c r="L58" i="5" s="1"/>
  <c r="I55" i="5"/>
  <c r="I52" i="5"/>
  <c r="K52" i="5" s="1"/>
  <c r="I49" i="5"/>
  <c r="K49" i="5" s="1"/>
  <c r="I48" i="5"/>
  <c r="K48" i="5" s="1"/>
  <c r="L48" i="5" s="1"/>
  <c r="I45" i="5"/>
  <c r="K45" i="5" s="1"/>
  <c r="I43" i="5"/>
  <c r="I42" i="5"/>
  <c r="K42" i="5" s="1"/>
  <c r="I41" i="5"/>
  <c r="K41" i="5" s="1"/>
  <c r="I40" i="5"/>
  <c r="K40" i="5" s="1"/>
  <c r="I36" i="5"/>
  <c r="K36" i="5" s="1"/>
  <c r="I32" i="5"/>
  <c r="K32" i="5" s="1"/>
  <c r="L32" i="5" s="1"/>
  <c r="I28" i="5"/>
  <c r="K28" i="5" s="1"/>
  <c r="L28" i="5" s="1"/>
  <c r="I24" i="5"/>
  <c r="I20" i="5"/>
  <c r="K20" i="5" s="1"/>
  <c r="L20" i="5" s="1"/>
  <c r="I16" i="5"/>
  <c r="K16" i="5" s="1"/>
  <c r="L16" i="5" s="1"/>
  <c r="I12" i="5"/>
  <c r="K12" i="5" s="1"/>
  <c r="I8" i="5"/>
  <c r="G8" i="8" l="1"/>
  <c r="G7" i="8" s="1"/>
  <c r="G70" i="6"/>
  <c r="O3431" i="3"/>
  <c r="P3431" i="3" s="1"/>
  <c r="P3374" i="3" s="1"/>
  <c r="E150" i="4" s="1"/>
  <c r="K36" i="7"/>
  <c r="J8" i="7"/>
  <c r="K8" i="7" s="1"/>
  <c r="I22" i="6"/>
  <c r="J22" i="6" s="1"/>
  <c r="J41" i="8"/>
  <c r="J37" i="8" s="1"/>
  <c r="J41" i="6"/>
  <c r="J101" i="8"/>
  <c r="J76" i="6"/>
  <c r="I245" i="8"/>
  <c r="I244" i="8" s="1"/>
  <c r="I9" i="8"/>
  <c r="M3371" i="3"/>
  <c r="J95" i="6"/>
  <c r="I89" i="8"/>
  <c r="I88" i="8" s="1"/>
  <c r="G278" i="8"/>
  <c r="J36" i="7"/>
  <c r="G74" i="6"/>
  <c r="J181" i="8"/>
  <c r="J180" i="8" s="1"/>
  <c r="K64" i="7"/>
  <c r="J28" i="7"/>
  <c r="K28" i="7" s="1"/>
  <c r="J44" i="7"/>
  <c r="K44" i="7" s="1"/>
  <c r="J51" i="7"/>
  <c r="K9" i="7"/>
  <c r="J18" i="7"/>
  <c r="K18" i="7" s="1"/>
  <c r="K59" i="7"/>
  <c r="K67" i="7"/>
  <c r="J73" i="7"/>
  <c r="K73" i="7" s="1"/>
  <c r="J76" i="7"/>
  <c r="K76" i="7" s="1"/>
  <c r="H7" i="7"/>
  <c r="J23" i="7"/>
  <c r="K23" i="7" s="1"/>
  <c r="K35" i="7"/>
  <c r="J64" i="7"/>
  <c r="J91" i="7"/>
  <c r="K91" i="7" s="1"/>
  <c r="K95" i="7"/>
  <c r="J11" i="7"/>
  <c r="K11" i="7" s="1"/>
  <c r="K19" i="7"/>
  <c r="J30" i="7"/>
  <c r="K30" i="7" s="1"/>
  <c r="J48" i="7"/>
  <c r="K48" i="7" s="1"/>
  <c r="J55" i="7"/>
  <c r="K55" i="7" s="1"/>
  <c r="J70" i="7"/>
  <c r="K70" i="7" s="1"/>
  <c r="K74" i="7"/>
  <c r="K12" i="7"/>
  <c r="K77" i="7"/>
  <c r="K21" i="7"/>
  <c r="H42" i="7"/>
  <c r="K93" i="7"/>
  <c r="I205" i="8"/>
  <c r="I204" i="8" s="1"/>
  <c r="I29" i="8"/>
  <c r="J132" i="8"/>
  <c r="J131" i="8" s="1"/>
  <c r="I114" i="8"/>
  <c r="I113" i="8" s="1"/>
  <c r="I252" i="8"/>
  <c r="G170" i="8"/>
  <c r="I181" i="8"/>
  <c r="I180" i="8" s="1"/>
  <c r="G187" i="8"/>
  <c r="I132" i="8"/>
  <c r="I131" i="8" s="1"/>
  <c r="I149" i="8"/>
  <c r="I148" i="8" s="1"/>
  <c r="J261" i="8"/>
  <c r="J260" i="8" s="1"/>
  <c r="J259" i="8" s="1"/>
  <c r="I62" i="8"/>
  <c r="I61" i="8" s="1"/>
  <c r="J255" i="8"/>
  <c r="J254" i="8" s="1"/>
  <c r="J253" i="8" s="1"/>
  <c r="J98" i="6"/>
  <c r="J40" i="6"/>
  <c r="J58" i="6"/>
  <c r="J62" i="6"/>
  <c r="J34" i="6"/>
  <c r="J85" i="6"/>
  <c r="J99" i="6"/>
  <c r="J14" i="6"/>
  <c r="I60" i="6"/>
  <c r="J60" i="6" s="1"/>
  <c r="I71" i="6"/>
  <c r="I70" i="6" s="1"/>
  <c r="J94" i="6"/>
  <c r="I9" i="6"/>
  <c r="J9" i="6" s="1"/>
  <c r="I44" i="6"/>
  <c r="J44" i="6" s="1"/>
  <c r="I91" i="6"/>
  <c r="J91" i="6" s="1"/>
  <c r="J10" i="6"/>
  <c r="I27" i="6"/>
  <c r="J27" i="6" s="1"/>
  <c r="J80" i="6"/>
  <c r="J43" i="6"/>
  <c r="J61" i="6"/>
  <c r="J81" i="6"/>
  <c r="J88" i="6"/>
  <c r="E153" i="4"/>
  <c r="E152" i="4" s="1"/>
  <c r="E39" i="9" s="1"/>
  <c r="D153" i="4"/>
  <c r="D152" i="4" s="1"/>
  <c r="D39" i="9" s="1"/>
  <c r="I381" i="5"/>
  <c r="I370" i="5"/>
  <c r="I452" i="5"/>
  <c r="O3457" i="3"/>
  <c r="P3457" i="3" s="1"/>
  <c r="P3433" i="3" s="1"/>
  <c r="E151" i="4" s="1"/>
  <c r="I3373" i="3"/>
  <c r="I3372" i="3" s="1"/>
  <c r="I3371" i="3" s="1"/>
  <c r="C151" i="4"/>
  <c r="C149" i="4" s="1"/>
  <c r="C148" i="4" s="1"/>
  <c r="O3460" i="3"/>
  <c r="O3459" i="3" s="1"/>
  <c r="O3374" i="3"/>
  <c r="D150" i="4" s="1"/>
  <c r="P3460" i="3"/>
  <c r="P3459" i="3" s="1"/>
  <c r="L229" i="5"/>
  <c r="I190" i="5"/>
  <c r="L300" i="5"/>
  <c r="L102" i="5"/>
  <c r="L227" i="5"/>
  <c r="I389" i="5"/>
  <c r="L285" i="5"/>
  <c r="I265" i="5"/>
  <c r="K453" i="5"/>
  <c r="L453" i="5" s="1"/>
  <c r="L42" i="5"/>
  <c r="L52" i="5"/>
  <c r="L225" i="5"/>
  <c r="L349" i="5"/>
  <c r="I432" i="5"/>
  <c r="I429" i="5" s="1"/>
  <c r="K216" i="5"/>
  <c r="L216" i="5" s="1"/>
  <c r="I462" i="5"/>
  <c r="K190" i="5"/>
  <c r="L282" i="5"/>
  <c r="K325" i="5"/>
  <c r="L325" i="5" s="1"/>
  <c r="L75" i="5"/>
  <c r="K103" i="5"/>
  <c r="L103" i="5" s="1"/>
  <c r="L157" i="5"/>
  <c r="L219" i="5"/>
  <c r="L233" i="5"/>
  <c r="L319" i="5"/>
  <c r="K367" i="5"/>
  <c r="L367" i="5" s="1"/>
  <c r="I414" i="5"/>
  <c r="L442" i="5"/>
  <c r="K113" i="5"/>
  <c r="L113" i="5" s="1"/>
  <c r="L471" i="5"/>
  <c r="L49" i="5"/>
  <c r="L97" i="5"/>
  <c r="L117" i="5"/>
  <c r="L327" i="5"/>
  <c r="L467" i="5"/>
  <c r="K478" i="5"/>
  <c r="L478" i="5" s="1"/>
  <c r="K206" i="5"/>
  <c r="L206" i="5" s="1"/>
  <c r="I44" i="5"/>
  <c r="L223" i="5"/>
  <c r="K269" i="5"/>
  <c r="L269" i="5" s="1"/>
  <c r="L36" i="5"/>
  <c r="K43" i="5"/>
  <c r="L43" i="5" s="1"/>
  <c r="K81" i="5"/>
  <c r="L81" i="5" s="1"/>
  <c r="K132" i="5"/>
  <c r="L132" i="5" s="1"/>
  <c r="K184" i="5"/>
  <c r="L184" i="5" s="1"/>
  <c r="L221" i="5"/>
  <c r="K353" i="5"/>
  <c r="K352" i="5" s="1"/>
  <c r="K418" i="5"/>
  <c r="L418" i="5" s="1"/>
  <c r="L468" i="5"/>
  <c r="K479" i="5"/>
  <c r="L479" i="5" s="1"/>
  <c r="I148" i="5"/>
  <c r="K328" i="5"/>
  <c r="L328" i="5" s="1"/>
  <c r="K335" i="5"/>
  <c r="L335" i="5" s="1"/>
  <c r="K371" i="5"/>
  <c r="L371" i="5" s="1"/>
  <c r="K390" i="5"/>
  <c r="L390" i="5" s="1"/>
  <c r="L407" i="5"/>
  <c r="K433" i="5"/>
  <c r="L433" i="5" s="1"/>
  <c r="L294" i="5"/>
  <c r="L73" i="5"/>
  <c r="K109" i="5"/>
  <c r="L109" i="5" s="1"/>
  <c r="L135" i="5"/>
  <c r="L153" i="5"/>
  <c r="L187" i="5"/>
  <c r="L231" i="5"/>
  <c r="K242" i="5"/>
  <c r="L242" i="5" s="1"/>
  <c r="K313" i="5"/>
  <c r="L313" i="5" s="1"/>
  <c r="L336" i="5"/>
  <c r="L374" i="5"/>
  <c r="L470" i="5"/>
  <c r="L475" i="5"/>
  <c r="L316" i="5"/>
  <c r="J290" i="8"/>
  <c r="J289" i="8" s="1"/>
  <c r="J103" i="8"/>
  <c r="J189" i="8"/>
  <c r="J188" i="8" s="1"/>
  <c r="J17" i="8"/>
  <c r="J205" i="8"/>
  <c r="J204" i="8" s="1"/>
  <c r="J44" i="8"/>
  <c r="J43" i="8" s="1"/>
  <c r="I300" i="8"/>
  <c r="I299" i="8" s="1"/>
  <c r="J301" i="8"/>
  <c r="J300" i="8" s="1"/>
  <c r="J299" i="8" s="1"/>
  <c r="J246" i="8"/>
  <c r="J245" i="8" s="1"/>
  <c r="J244" i="8" s="1"/>
  <c r="J99" i="8"/>
  <c r="J212" i="8"/>
  <c r="J65" i="8"/>
  <c r="J62" i="8" s="1"/>
  <c r="J61" i="8" s="1"/>
  <c r="I290" i="8"/>
  <c r="I289" i="8" s="1"/>
  <c r="J157" i="8"/>
  <c r="J156" i="8" s="1"/>
  <c r="I224" i="8"/>
  <c r="I223" i="8" s="1"/>
  <c r="G98" i="8"/>
  <c r="G97" i="8" s="1"/>
  <c r="I166" i="8"/>
  <c r="I165" i="8" s="1"/>
  <c r="I164" i="8" s="1"/>
  <c r="J167" i="8"/>
  <c r="J166" i="8" s="1"/>
  <c r="J165" i="8" s="1"/>
  <c r="J164" i="8" s="1"/>
  <c r="I172" i="8"/>
  <c r="I171" i="8" s="1"/>
  <c r="J90" i="8"/>
  <c r="J89" i="8" s="1"/>
  <c r="J88" i="8" s="1"/>
  <c r="J29" i="8"/>
  <c r="J225" i="8"/>
  <c r="J224" i="8" s="1"/>
  <c r="J223" i="8" s="1"/>
  <c r="J140" i="8"/>
  <c r="J139" i="8" s="1"/>
  <c r="J119" i="8"/>
  <c r="J114" i="8" s="1"/>
  <c r="J113" i="8" s="1"/>
  <c r="I17" i="8"/>
  <c r="I33" i="8"/>
  <c r="G130" i="8"/>
  <c r="J150" i="8"/>
  <c r="J149" i="8" s="1"/>
  <c r="J148" i="8" s="1"/>
  <c r="J271" i="8"/>
  <c r="J270" i="8" s="1"/>
  <c r="J269" i="8" s="1"/>
  <c r="I157" i="8"/>
  <c r="I156" i="8" s="1"/>
  <c r="I280" i="8"/>
  <c r="I279" i="8" s="1"/>
  <c r="I125" i="8"/>
  <c r="I124" i="8" s="1"/>
  <c r="I140" i="8"/>
  <c r="I139" i="8" s="1"/>
  <c r="I44" i="8"/>
  <c r="I43" i="8" s="1"/>
  <c r="J11" i="8"/>
  <c r="J9" i="8" s="1"/>
  <c r="I189" i="8"/>
  <c r="I188" i="8" s="1"/>
  <c r="J126" i="8"/>
  <c r="J125" i="8" s="1"/>
  <c r="J124" i="8" s="1"/>
  <c r="I103" i="8"/>
  <c r="I98" i="8" s="1"/>
  <c r="J280" i="8"/>
  <c r="J279" i="8" s="1"/>
  <c r="J173" i="8"/>
  <c r="J172" i="8" s="1"/>
  <c r="J171" i="8" s="1"/>
  <c r="J170" i="8" s="1"/>
  <c r="J34" i="8"/>
  <c r="J33" i="8" s="1"/>
  <c r="I20" i="6"/>
  <c r="J20" i="6" s="1"/>
  <c r="K181" i="5"/>
  <c r="L181" i="5" s="1"/>
  <c r="I7" i="5"/>
  <c r="K8" i="5"/>
  <c r="L70" i="5"/>
  <c r="K93" i="5"/>
  <c r="L93" i="5" s="1"/>
  <c r="K121" i="5"/>
  <c r="L121" i="5" s="1"/>
  <c r="I131" i="5"/>
  <c r="K238" i="5"/>
  <c r="I237" i="5"/>
  <c r="L105" i="5"/>
  <c r="L138" i="5"/>
  <c r="K149" i="5"/>
  <c r="K24" i="5"/>
  <c r="L24" i="5" s="1"/>
  <c r="K232" i="5"/>
  <c r="L232" i="5" s="1"/>
  <c r="I55" i="6"/>
  <c r="J55" i="6" s="1"/>
  <c r="I64" i="6"/>
  <c r="J64" i="6" s="1"/>
  <c r="K101" i="5"/>
  <c r="L101" i="5" s="1"/>
  <c r="L190" i="5"/>
  <c r="L12" i="5"/>
  <c r="L40" i="5"/>
  <c r="K228" i="5"/>
  <c r="L228" i="5" s="1"/>
  <c r="G49" i="6"/>
  <c r="J63" i="7"/>
  <c r="K203" i="5"/>
  <c r="L203" i="5" s="1"/>
  <c r="L41" i="5"/>
  <c r="K64" i="5"/>
  <c r="L64" i="5" s="1"/>
  <c r="K173" i="5"/>
  <c r="L173" i="5" s="1"/>
  <c r="I199" i="5"/>
  <c r="K211" i="5"/>
  <c r="K210" i="5" s="1"/>
  <c r="I210" i="5"/>
  <c r="K224" i="5"/>
  <c r="L224" i="5" s="1"/>
  <c r="G36" i="6"/>
  <c r="I38" i="6"/>
  <c r="J38" i="6" s="1"/>
  <c r="L45" i="5"/>
  <c r="K85" i="5"/>
  <c r="K220" i="5"/>
  <c r="L220" i="5" s="1"/>
  <c r="K302" i="5"/>
  <c r="L302" i="5" s="1"/>
  <c r="I377" i="5"/>
  <c r="K378" i="5"/>
  <c r="K377" i="5" s="1"/>
  <c r="K55" i="5"/>
  <c r="L55" i="5" s="1"/>
  <c r="I76" i="5"/>
  <c r="L100" i="5"/>
  <c r="I104" i="5"/>
  <c r="K127" i="5"/>
  <c r="L127" i="5" s="1"/>
  <c r="K145" i="5"/>
  <c r="L145" i="5" s="1"/>
  <c r="L161" i="5"/>
  <c r="I272" i="5"/>
  <c r="K276" i="5"/>
  <c r="L276" i="5" s="1"/>
  <c r="K303" i="5"/>
  <c r="L303" i="5" s="1"/>
  <c r="L430" i="5"/>
  <c r="K253" i="5"/>
  <c r="L253" i="5" s="1"/>
  <c r="K338" i="5"/>
  <c r="L338" i="5" s="1"/>
  <c r="K474" i="5"/>
  <c r="L474" i="5" s="1"/>
  <c r="I47" i="6"/>
  <c r="J47" i="6" s="1"/>
  <c r="J34" i="7"/>
  <c r="K34" i="7" s="1"/>
  <c r="J71" i="7"/>
  <c r="K71" i="7" s="1"/>
  <c r="L200" i="5"/>
  <c r="K257" i="5"/>
  <c r="L257" i="5" s="1"/>
  <c r="K301" i="5"/>
  <c r="L301" i="5" s="1"/>
  <c r="L334" i="5"/>
  <c r="K339" i="5"/>
  <c r="L339" i="5" s="1"/>
  <c r="L344" i="5"/>
  <c r="K415" i="5"/>
  <c r="L436" i="5"/>
  <c r="L463" i="5"/>
  <c r="L462" i="5" s="1"/>
  <c r="J26" i="6"/>
  <c r="I63" i="6"/>
  <c r="J63" i="6" s="1"/>
  <c r="I75" i="6"/>
  <c r="J75" i="6" s="1"/>
  <c r="J79" i="6"/>
  <c r="H58" i="7"/>
  <c r="J62" i="7"/>
  <c r="K62" i="7" s="1"/>
  <c r="J72" i="7"/>
  <c r="K72" i="7" s="1"/>
  <c r="K86" i="7"/>
  <c r="K431" i="5"/>
  <c r="I464" i="5"/>
  <c r="K465" i="5"/>
  <c r="L465" i="5" s="1"/>
  <c r="K481" i="5"/>
  <c r="L481" i="5" s="1"/>
  <c r="I21" i="6"/>
  <c r="J21" i="6" s="1"/>
  <c r="I39" i="6"/>
  <c r="J39" i="6" s="1"/>
  <c r="I56" i="6"/>
  <c r="J56" i="6" s="1"/>
  <c r="I92" i="6"/>
  <c r="J24" i="7"/>
  <c r="K24" i="7" s="1"/>
  <c r="J54" i="7"/>
  <c r="H88" i="7"/>
  <c r="J89" i="7"/>
  <c r="K482" i="5"/>
  <c r="L482" i="5" s="1"/>
  <c r="I93" i="6"/>
  <c r="J93" i="6" s="1"/>
  <c r="H14" i="7"/>
  <c r="J15" i="7"/>
  <c r="J14" i="7" s="1"/>
  <c r="J25" i="7"/>
  <c r="K25" i="7" s="1"/>
  <c r="J90" i="7"/>
  <c r="K90" i="7" s="1"/>
  <c r="K217" i="5"/>
  <c r="L245" i="5"/>
  <c r="K331" i="5"/>
  <c r="L331" i="5" s="1"/>
  <c r="K347" i="5"/>
  <c r="L347" i="5" s="1"/>
  <c r="L382" i="5"/>
  <c r="L381" i="5" s="1"/>
  <c r="K397" i="5"/>
  <c r="K396" i="5" s="1"/>
  <c r="I12" i="6"/>
  <c r="J12" i="6" s="1"/>
  <c r="G7" i="6"/>
  <c r="J17" i="6"/>
  <c r="J52" i="6"/>
  <c r="H17" i="7"/>
  <c r="H69" i="7"/>
  <c r="K346" i="5"/>
  <c r="L346" i="5" s="1"/>
  <c r="K279" i="5"/>
  <c r="L279" i="5" s="1"/>
  <c r="K330" i="5"/>
  <c r="L330" i="5" s="1"/>
  <c r="K466" i="5"/>
  <c r="L466" i="5" s="1"/>
  <c r="I215" i="5"/>
  <c r="K322" i="5"/>
  <c r="L322" i="5" s="1"/>
  <c r="I309" i="5"/>
  <c r="I357" i="5"/>
  <c r="K358" i="5"/>
  <c r="I13" i="6"/>
  <c r="J13" i="6" s="1"/>
  <c r="I29" i="6"/>
  <c r="J29" i="6" s="1"/>
  <c r="J43" i="7"/>
  <c r="H79" i="7"/>
  <c r="J80" i="7"/>
  <c r="K80" i="7" s="1"/>
  <c r="L218" i="5"/>
  <c r="L222" i="5"/>
  <c r="L226" i="5"/>
  <c r="L230" i="5"/>
  <c r="L234" i="5"/>
  <c r="K323" i="5"/>
  <c r="L323" i="5" s="1"/>
  <c r="L343" i="5"/>
  <c r="K361" i="5"/>
  <c r="L361" i="5" s="1"/>
  <c r="L426" i="5"/>
  <c r="I448" i="5"/>
  <c r="K449" i="5"/>
  <c r="K448" i="5" s="1"/>
  <c r="K473" i="5"/>
  <c r="L473" i="5" s="1"/>
  <c r="J18" i="6"/>
  <c r="J30" i="6"/>
  <c r="I30" i="6"/>
  <c r="I46" i="6"/>
  <c r="J46" i="6" s="1"/>
  <c r="J53" i="6"/>
  <c r="I82" i="6"/>
  <c r="J82" i="6" s="1"/>
  <c r="J33" i="7"/>
  <c r="K33" i="7" s="1"/>
  <c r="K38" i="7"/>
  <c r="J81" i="7"/>
  <c r="K81" i="7" s="1"/>
  <c r="K85" i="7"/>
  <c r="I333" i="5"/>
  <c r="I385" i="5"/>
  <c r="I421" i="5"/>
  <c r="G24" i="6"/>
  <c r="H46" i="7"/>
  <c r="I50" i="6"/>
  <c r="G90" i="6"/>
  <c r="K266" i="5"/>
  <c r="K288" i="5"/>
  <c r="L288" i="5" s="1"/>
  <c r="K310" i="5"/>
  <c r="L310" i="5" s="1"/>
  <c r="K342" i="5"/>
  <c r="L342" i="5" s="1"/>
  <c r="K386" i="5"/>
  <c r="K385" i="5" s="1"/>
  <c r="K404" i="5"/>
  <c r="L404" i="5" s="1"/>
  <c r="L400" i="5" s="1"/>
  <c r="K422" i="5"/>
  <c r="K421" i="5" s="1"/>
  <c r="K439" i="5"/>
  <c r="L439" i="5" s="1"/>
  <c r="K459" i="5"/>
  <c r="L459" i="5" s="1"/>
  <c r="K469" i="5"/>
  <c r="L469" i="5" s="1"/>
  <c r="K477" i="5"/>
  <c r="L477" i="5" s="1"/>
  <c r="I8" i="6"/>
  <c r="J8" i="6" s="1"/>
  <c r="I16" i="6"/>
  <c r="J16" i="6" s="1"/>
  <c r="I25" i="6"/>
  <c r="J25" i="6" s="1"/>
  <c r="I33" i="6"/>
  <c r="J33" i="6" s="1"/>
  <c r="I42" i="6"/>
  <c r="J42" i="6" s="1"/>
  <c r="I51" i="6"/>
  <c r="J51" i="6" s="1"/>
  <c r="I59" i="6"/>
  <c r="J59" i="6" s="1"/>
  <c r="I68" i="6"/>
  <c r="I66" i="6" s="1"/>
  <c r="I78" i="6"/>
  <c r="J78" i="6" s="1"/>
  <c r="I87" i="6"/>
  <c r="I84" i="6" s="1"/>
  <c r="J10" i="7"/>
  <c r="J7" i="7" s="1"/>
  <c r="J20" i="7"/>
  <c r="K20" i="7" s="1"/>
  <c r="J29" i="7"/>
  <c r="J37" i="7"/>
  <c r="K37" i="7" s="1"/>
  <c r="J47" i="7"/>
  <c r="J66" i="7"/>
  <c r="K66" i="7" s="1"/>
  <c r="K249" i="5"/>
  <c r="L249" i="5" s="1"/>
  <c r="K273" i="5"/>
  <c r="L273" i="5" s="1"/>
  <c r="K297" i="5"/>
  <c r="L297" i="5" s="1"/>
  <c r="K345" i="5"/>
  <c r="L345" i="5" s="1"/>
  <c r="K393" i="5"/>
  <c r="I400" i="5"/>
  <c r="K411" i="5"/>
  <c r="K410" i="5" s="1"/>
  <c r="K472" i="5"/>
  <c r="L472" i="5" s="1"/>
  <c r="K480" i="5"/>
  <c r="L480" i="5" s="1"/>
  <c r="I100" i="6"/>
  <c r="I97" i="6" s="1"/>
  <c r="H27" i="7"/>
  <c r="J32" i="7"/>
  <c r="K32" i="7" s="1"/>
  <c r="J96" i="7"/>
  <c r="K96" i="7" s="1"/>
  <c r="I2621" i="3"/>
  <c r="I2620" i="3"/>
  <c r="I2619" i="3"/>
  <c r="I2618" i="3"/>
  <c r="O2618" i="3" s="1"/>
  <c r="I2617" i="3"/>
  <c r="I2616" i="3"/>
  <c r="I2615" i="3"/>
  <c r="I2614" i="3"/>
  <c r="I2613" i="3"/>
  <c r="I2612" i="3"/>
  <c r="I2611" i="3"/>
  <c r="I2610" i="3"/>
  <c r="I2609" i="3"/>
  <c r="I2608" i="3"/>
  <c r="O2608" i="3" s="1"/>
  <c r="P2608" i="3" s="1"/>
  <c r="I2607" i="3"/>
  <c r="I2606" i="3"/>
  <c r="I2605" i="3"/>
  <c r="O2605" i="3" s="1"/>
  <c r="I2604" i="3"/>
  <c r="I2603" i="3"/>
  <c r="O2603" i="3" s="1"/>
  <c r="P2603" i="3" s="1"/>
  <c r="I2602" i="3"/>
  <c r="I2601" i="3"/>
  <c r="I2600" i="3"/>
  <c r="O2600" i="3" s="1"/>
  <c r="P2600" i="3" s="1"/>
  <c r="I2599" i="3"/>
  <c r="I2598" i="3"/>
  <c r="I2597" i="3"/>
  <c r="I2596" i="3"/>
  <c r="I2595" i="3"/>
  <c r="I2594" i="3"/>
  <c r="I2593" i="3"/>
  <c r="I2592" i="3"/>
  <c r="O2592" i="3" s="1"/>
  <c r="P2592" i="3" s="1"/>
  <c r="I2591" i="3"/>
  <c r="I2590" i="3"/>
  <c r="O2590" i="3" s="1"/>
  <c r="I2589" i="3"/>
  <c r="I2588" i="3"/>
  <c r="I2587" i="3"/>
  <c r="O2587" i="3" s="1"/>
  <c r="I2586" i="3"/>
  <c r="O2586" i="3" s="1"/>
  <c r="P2586" i="3" s="1"/>
  <c r="I2585" i="3"/>
  <c r="I2584" i="3"/>
  <c r="O2584" i="3" s="1"/>
  <c r="P2584" i="3" s="1"/>
  <c r="I2583" i="3"/>
  <c r="I2581" i="3"/>
  <c r="O2581" i="3" s="1"/>
  <c r="P2581" i="3" s="1"/>
  <c r="G2580" i="3"/>
  <c r="I2580" i="3" s="1"/>
  <c r="I2582" i="3" s="1"/>
  <c r="I2579" i="3"/>
  <c r="O2579" i="3" s="1"/>
  <c r="I2577" i="3"/>
  <c r="O2577" i="3" s="1"/>
  <c r="P2577" i="3" s="1"/>
  <c r="G2576" i="3"/>
  <c r="I2576" i="3" s="1"/>
  <c r="I2575" i="3"/>
  <c r="I2573" i="3"/>
  <c r="O2573" i="3" s="1"/>
  <c r="G2572" i="3"/>
  <c r="I2572" i="3" s="1"/>
  <c r="I2571" i="3"/>
  <c r="G2569" i="3"/>
  <c r="I2569" i="3" s="1"/>
  <c r="G2567" i="3"/>
  <c r="I2567" i="3" s="1"/>
  <c r="G2566" i="3"/>
  <c r="I2566" i="3" s="1"/>
  <c r="G2565" i="3"/>
  <c r="I2565" i="3" s="1"/>
  <c r="G2564" i="3"/>
  <c r="I2564" i="3" s="1"/>
  <c r="I2563" i="3"/>
  <c r="O2563" i="3" s="1"/>
  <c r="I2562" i="3"/>
  <c r="O2562" i="3" s="1"/>
  <c r="J53" i="7" l="1"/>
  <c r="J42" i="7"/>
  <c r="J130" i="8"/>
  <c r="I97" i="8"/>
  <c r="E149" i="4"/>
  <c r="E148" i="4" s="1"/>
  <c r="E147" i="4" s="1"/>
  <c r="K69" i="7"/>
  <c r="J58" i="7"/>
  <c r="I130" i="8"/>
  <c r="G6" i="8"/>
  <c r="C16" i="9" s="1"/>
  <c r="K43" i="7"/>
  <c r="K42" i="7" s="1"/>
  <c r="J252" i="8"/>
  <c r="J278" i="8"/>
  <c r="J98" i="8"/>
  <c r="J97" i="8" s="1"/>
  <c r="K10" i="7"/>
  <c r="K7" i="7" s="1"/>
  <c r="J27" i="7"/>
  <c r="I8" i="8"/>
  <c r="I7" i="8" s="1"/>
  <c r="K63" i="7"/>
  <c r="H6" i="7"/>
  <c r="C17" i="9" s="1"/>
  <c r="K51" i="7"/>
  <c r="K50" i="7" s="1"/>
  <c r="J50" i="7"/>
  <c r="J46" i="7"/>
  <c r="K17" i="7"/>
  <c r="J17" i="7"/>
  <c r="J8" i="8"/>
  <c r="J7" i="8" s="1"/>
  <c r="I170" i="8"/>
  <c r="J71" i="6"/>
  <c r="J70" i="6" s="1"/>
  <c r="J87" i="6"/>
  <c r="J84" i="6" s="1"/>
  <c r="J100" i="6"/>
  <c r="J97" i="6" s="1"/>
  <c r="K370" i="5"/>
  <c r="C147" i="4"/>
  <c r="C38" i="9"/>
  <c r="C37" i="9" s="1"/>
  <c r="L353" i="5"/>
  <c r="L352" i="5" s="1"/>
  <c r="K44" i="5"/>
  <c r="L449" i="5"/>
  <c r="L448" i="5" s="1"/>
  <c r="O3433" i="3"/>
  <c r="D151" i="4" s="1"/>
  <c r="D149" i="4" s="1"/>
  <c r="D148" i="4" s="1"/>
  <c r="P3373" i="3"/>
  <c r="P3372" i="3" s="1"/>
  <c r="P3371" i="3" s="1"/>
  <c r="L411" i="5"/>
  <c r="L410" i="5" s="1"/>
  <c r="K265" i="5"/>
  <c r="K414" i="5"/>
  <c r="K104" i="5"/>
  <c r="K76" i="5"/>
  <c r="L370" i="5"/>
  <c r="K215" i="5"/>
  <c r="L452" i="5"/>
  <c r="K357" i="5"/>
  <c r="K131" i="5"/>
  <c r="L211" i="5"/>
  <c r="L210" i="5" s="1"/>
  <c r="I351" i="5"/>
  <c r="C14" i="9" s="1"/>
  <c r="L432" i="5"/>
  <c r="L131" i="5"/>
  <c r="K389" i="5"/>
  <c r="L422" i="5"/>
  <c r="L421" i="5" s="1"/>
  <c r="L266" i="5"/>
  <c r="L265" i="5" s="1"/>
  <c r="I278" i="8"/>
  <c r="J187" i="8"/>
  <c r="I187" i="8"/>
  <c r="K79" i="7"/>
  <c r="J36" i="6"/>
  <c r="L272" i="5"/>
  <c r="K58" i="7"/>
  <c r="L393" i="5"/>
  <c r="L389" i="5" s="1"/>
  <c r="L309" i="5"/>
  <c r="I90" i="6"/>
  <c r="L431" i="5"/>
  <c r="K29" i="7"/>
  <c r="K27" i="7" s="1"/>
  <c r="L415" i="5"/>
  <c r="L414" i="5" s="1"/>
  <c r="K199" i="5"/>
  <c r="I236" i="5"/>
  <c r="C13" i="9" s="1"/>
  <c r="L44" i="5"/>
  <c r="I24" i="6"/>
  <c r="K272" i="5"/>
  <c r="I49" i="6"/>
  <c r="J50" i="6"/>
  <c r="J49" i="6" s="1"/>
  <c r="L386" i="5"/>
  <c r="L385" i="5" s="1"/>
  <c r="L358" i="5"/>
  <c r="L357" i="5" s="1"/>
  <c r="K452" i="5"/>
  <c r="K54" i="7"/>
  <c r="K53" i="7" s="1"/>
  <c r="J92" i="6"/>
  <c r="J90" i="6" s="1"/>
  <c r="K432" i="5"/>
  <c r="K429" i="5" s="1"/>
  <c r="I36" i="6"/>
  <c r="K237" i="5"/>
  <c r="I7" i="6"/>
  <c r="G6" i="6"/>
  <c r="C15" i="9" s="1"/>
  <c r="K47" i="7"/>
  <c r="K46" i="7" s="1"/>
  <c r="K464" i="5"/>
  <c r="K400" i="5"/>
  <c r="L238" i="5"/>
  <c r="L237" i="5" s="1"/>
  <c r="K7" i="5"/>
  <c r="L8" i="5"/>
  <c r="L7" i="5" s="1"/>
  <c r="J7" i="6"/>
  <c r="K309" i="5"/>
  <c r="L464" i="5"/>
  <c r="L199" i="5"/>
  <c r="J68" i="6"/>
  <c r="J66" i="6" s="1"/>
  <c r="L217" i="5"/>
  <c r="L215" i="5" s="1"/>
  <c r="I6" i="5"/>
  <c r="L104" i="5"/>
  <c r="L397" i="5"/>
  <c r="L396" i="5" s="1"/>
  <c r="K15" i="7"/>
  <c r="K14" i="7" s="1"/>
  <c r="J88" i="7"/>
  <c r="I74" i="6"/>
  <c r="K333" i="5"/>
  <c r="L378" i="5"/>
  <c r="L377" i="5" s="1"/>
  <c r="L85" i="5"/>
  <c r="L76" i="5" s="1"/>
  <c r="K148" i="5"/>
  <c r="J24" i="6"/>
  <c r="J79" i="7"/>
  <c r="K89" i="7"/>
  <c r="K88" i="7" s="1"/>
  <c r="J74" i="6"/>
  <c r="L333" i="5"/>
  <c r="J69" i="7"/>
  <c r="L149" i="5"/>
  <c r="L148" i="5" s="1"/>
  <c r="O2610" i="3"/>
  <c r="P2610" i="3" s="1"/>
  <c r="P2587" i="3"/>
  <c r="O2602" i="3"/>
  <c r="P2602" i="3" s="1"/>
  <c r="O2611" i="3"/>
  <c r="P2611" i="3" s="1"/>
  <c r="O2616" i="3"/>
  <c r="P2616" i="3" s="1"/>
  <c r="O2575" i="3"/>
  <c r="P2575" i="3" s="1"/>
  <c r="O2597" i="3"/>
  <c r="P2597" i="3" s="1"/>
  <c r="O2606" i="3"/>
  <c r="P2606" i="3" s="1"/>
  <c r="O2594" i="3"/>
  <c r="P2594" i="3" s="1"/>
  <c r="O2589" i="3"/>
  <c r="P2589" i="3" s="1"/>
  <c r="O2598" i="3"/>
  <c r="P2598" i="3" s="1"/>
  <c r="P2618" i="3"/>
  <c r="P2590" i="3"/>
  <c r="O2614" i="3"/>
  <c r="P2614" i="3" s="1"/>
  <c r="O2619" i="3"/>
  <c r="P2619" i="3" s="1"/>
  <c r="O2595" i="3"/>
  <c r="P2595" i="3" s="1"/>
  <c r="P2605" i="3"/>
  <c r="P2579" i="3"/>
  <c r="P2573" i="3"/>
  <c r="O2565" i="3"/>
  <c r="O2567" i="3"/>
  <c r="P2567" i="3" s="1"/>
  <c r="O2564" i="3"/>
  <c r="P2564" i="3" s="1"/>
  <c r="O2572" i="3"/>
  <c r="P2572" i="3" s="1"/>
  <c r="I2574" i="3"/>
  <c r="I2578" i="3"/>
  <c r="O2576" i="3"/>
  <c r="P2576" i="3" s="1"/>
  <c r="O2566" i="3"/>
  <c r="P2566" i="3" s="1"/>
  <c r="P2562" i="3"/>
  <c r="O2582" i="3"/>
  <c r="P2582" i="3" s="1"/>
  <c r="O2569" i="3"/>
  <c r="I2568" i="3"/>
  <c r="I2561" i="3"/>
  <c r="P2563" i="3"/>
  <c r="O2571" i="3"/>
  <c r="O2580" i="3"/>
  <c r="P2580" i="3" s="1"/>
  <c r="O2585" i="3"/>
  <c r="P2585" i="3" s="1"/>
  <c r="O2593" i="3"/>
  <c r="P2593" i="3" s="1"/>
  <c r="O2601" i="3"/>
  <c r="P2601" i="3" s="1"/>
  <c r="O2609" i="3"/>
  <c r="P2609" i="3" s="1"/>
  <c r="O2617" i="3"/>
  <c r="P2617" i="3" s="1"/>
  <c r="O2588" i="3"/>
  <c r="P2588" i="3" s="1"/>
  <c r="O2596" i="3"/>
  <c r="P2596" i="3" s="1"/>
  <c r="O2604" i="3"/>
  <c r="P2604" i="3" s="1"/>
  <c r="O2612" i="3"/>
  <c r="P2612" i="3" s="1"/>
  <c r="O2620" i="3"/>
  <c r="P2620" i="3" s="1"/>
  <c r="O2583" i="3"/>
  <c r="P2583" i="3" s="1"/>
  <c r="O2591" i="3"/>
  <c r="P2591" i="3" s="1"/>
  <c r="O2599" i="3"/>
  <c r="P2599" i="3" s="1"/>
  <c r="O2607" i="3"/>
  <c r="P2607" i="3" s="1"/>
  <c r="O2615" i="3"/>
  <c r="P2615" i="3" s="1"/>
  <c r="O2613" i="3"/>
  <c r="P2613" i="3" s="1"/>
  <c r="O2621" i="3"/>
  <c r="P2621" i="3" s="1"/>
  <c r="I3367" i="3"/>
  <c r="O3367" i="3" s="1"/>
  <c r="P3367" i="3" s="1"/>
  <c r="I3366" i="3"/>
  <c r="I3365" i="3"/>
  <c r="I3364" i="3"/>
  <c r="I3363" i="3"/>
  <c r="I3359" i="3"/>
  <c r="I3358" i="3"/>
  <c r="I3357" i="3"/>
  <c r="O3357" i="3" s="1"/>
  <c r="P3357" i="3" s="1"/>
  <c r="I3356" i="3"/>
  <c r="I3355" i="3"/>
  <c r="I3354" i="3"/>
  <c r="O3354" i="3" s="1"/>
  <c r="I3350" i="3"/>
  <c r="I3349" i="3"/>
  <c r="I3348" i="3"/>
  <c r="I3345" i="3"/>
  <c r="I3344" i="3"/>
  <c r="I3343" i="3"/>
  <c r="I3342" i="3"/>
  <c r="I3341" i="3"/>
  <c r="I3340" i="3"/>
  <c r="O3340" i="3" s="1"/>
  <c r="I3336" i="3"/>
  <c r="I3335" i="3"/>
  <c r="O3335" i="3" s="1"/>
  <c r="I3334" i="3"/>
  <c r="O3334" i="3" s="1"/>
  <c r="P3334" i="3" s="1"/>
  <c r="I3333" i="3"/>
  <c r="I3332" i="3"/>
  <c r="I3331" i="3"/>
  <c r="O3331" i="3" s="1"/>
  <c r="P3331" i="3" s="1"/>
  <c r="I3330" i="3"/>
  <c r="I3329" i="3"/>
  <c r="I3328" i="3"/>
  <c r="O3328" i="3" s="1"/>
  <c r="P3328" i="3" s="1"/>
  <c r="I3327" i="3"/>
  <c r="I3326" i="3"/>
  <c r="I3325" i="3"/>
  <c r="I3324" i="3"/>
  <c r="O3324" i="3" s="1"/>
  <c r="P3324" i="3" s="1"/>
  <c r="I3323" i="3"/>
  <c r="O3323" i="3" s="1"/>
  <c r="I3322" i="3"/>
  <c r="O3322" i="3" s="1"/>
  <c r="P3322" i="3" s="1"/>
  <c r="I3321" i="3"/>
  <c r="I3320" i="3"/>
  <c r="I3319" i="3"/>
  <c r="O3319" i="3" s="1"/>
  <c r="P3319" i="3" s="1"/>
  <c r="I3316" i="3"/>
  <c r="I3315" i="3"/>
  <c r="I3314" i="3"/>
  <c r="I3313" i="3"/>
  <c r="O3313" i="3" s="1"/>
  <c r="P3313" i="3" s="1"/>
  <c r="I3312" i="3"/>
  <c r="I3311" i="3"/>
  <c r="I3310" i="3"/>
  <c r="O3310" i="3" s="1"/>
  <c r="I3309" i="3"/>
  <c r="I3308" i="3"/>
  <c r="I3307" i="3"/>
  <c r="I3306" i="3"/>
  <c r="I3305" i="3"/>
  <c r="I3304" i="3"/>
  <c r="O3304" i="3" s="1"/>
  <c r="I3303" i="3"/>
  <c r="I3302" i="3"/>
  <c r="O3302" i="3" s="1"/>
  <c r="I3301" i="3"/>
  <c r="I3300" i="3"/>
  <c r="I3299" i="3"/>
  <c r="I3298" i="3"/>
  <c r="I3297" i="3"/>
  <c r="I3296" i="3"/>
  <c r="O3296" i="3" s="1"/>
  <c r="I3295" i="3"/>
  <c r="I3294" i="3"/>
  <c r="O3294" i="3" s="1"/>
  <c r="I3293" i="3"/>
  <c r="O3293" i="3" s="1"/>
  <c r="P3293" i="3" s="1"/>
  <c r="I3292" i="3"/>
  <c r="I3291" i="3"/>
  <c r="I3290" i="3"/>
  <c r="O3290" i="3" s="1"/>
  <c r="I3286" i="3"/>
  <c r="I3285" i="3"/>
  <c r="O3285" i="3" s="1"/>
  <c r="I3284" i="3"/>
  <c r="I3283" i="3"/>
  <c r="O3283" i="3" s="1"/>
  <c r="P3283" i="3" s="1"/>
  <c r="I3282" i="3"/>
  <c r="I3281" i="3"/>
  <c r="I3280" i="3"/>
  <c r="I3279" i="3"/>
  <c r="I3276" i="3"/>
  <c r="I3275" i="3"/>
  <c r="I3274" i="3"/>
  <c r="I3273" i="3"/>
  <c r="I3272" i="3"/>
  <c r="I3271" i="3"/>
  <c r="O3271" i="3" s="1"/>
  <c r="P3271" i="3" s="1"/>
  <c r="I3270" i="3"/>
  <c r="I3269" i="3"/>
  <c r="I3268" i="3"/>
  <c r="O3268" i="3" s="1"/>
  <c r="I3267" i="3"/>
  <c r="I3263" i="3"/>
  <c r="I3262" i="3"/>
  <c r="O3262" i="3" s="1"/>
  <c r="P3262" i="3" s="1"/>
  <c r="I3261" i="3"/>
  <c r="I3260" i="3"/>
  <c r="I3259" i="3"/>
  <c r="O3259" i="3" s="1"/>
  <c r="P3259" i="3" s="1"/>
  <c r="I3258" i="3"/>
  <c r="I3257" i="3"/>
  <c r="I3256" i="3"/>
  <c r="O3256" i="3" s="1"/>
  <c r="P3256" i="3" s="1"/>
  <c r="I3255" i="3"/>
  <c r="I3252" i="3"/>
  <c r="I3251" i="3"/>
  <c r="I3250" i="3"/>
  <c r="O3250" i="3" s="1"/>
  <c r="I3249" i="3"/>
  <c r="I3248" i="3"/>
  <c r="I3247" i="3"/>
  <c r="I3246" i="3"/>
  <c r="O3246" i="3" s="1"/>
  <c r="I3245" i="3"/>
  <c r="I3244" i="3"/>
  <c r="I3243" i="3"/>
  <c r="O3243" i="3" s="1"/>
  <c r="I3242" i="3"/>
  <c r="O3242" i="3" s="1"/>
  <c r="I2556" i="3"/>
  <c r="I2555" i="3"/>
  <c r="I2554" i="3"/>
  <c r="G2553" i="3"/>
  <c r="I2553" i="3" s="1"/>
  <c r="I2549" i="3"/>
  <c r="G2548" i="3"/>
  <c r="I2548" i="3" s="1"/>
  <c r="G2547" i="3"/>
  <c r="I2547" i="3" s="1"/>
  <c r="I2546" i="3"/>
  <c r="G2545" i="3"/>
  <c r="I2545" i="3" s="1"/>
  <c r="G2544" i="3"/>
  <c r="I2544" i="3" s="1"/>
  <c r="G2543" i="3"/>
  <c r="I2543" i="3" s="1"/>
  <c r="G2542" i="3"/>
  <c r="I2542" i="3" s="1"/>
  <c r="G2541" i="3"/>
  <c r="I2541" i="3" s="1"/>
  <c r="I2540" i="3"/>
  <c r="I2539" i="3"/>
  <c r="I2538" i="3"/>
  <c r="I2537" i="3"/>
  <c r="G2536" i="3"/>
  <c r="I2536" i="3" s="1"/>
  <c r="I2535" i="3"/>
  <c r="I2534" i="3"/>
  <c r="I2533" i="3"/>
  <c r="I2532" i="3"/>
  <c r="O2532" i="3" s="1"/>
  <c r="P2532" i="3" s="1"/>
  <c r="I2531" i="3"/>
  <c r="O2531" i="3" s="1"/>
  <c r="P2531" i="3" s="1"/>
  <c r="I2530" i="3"/>
  <c r="O2530" i="3" s="1"/>
  <c r="P2530" i="3" s="1"/>
  <c r="I2529" i="3"/>
  <c r="I2528" i="3"/>
  <c r="O2528" i="3" s="1"/>
  <c r="P2528" i="3" s="1"/>
  <c r="G2527" i="3"/>
  <c r="I2527" i="3" s="1"/>
  <c r="G2523" i="3"/>
  <c r="I2523" i="3" s="1"/>
  <c r="G2522" i="3"/>
  <c r="I2522" i="3" s="1"/>
  <c r="I2521" i="3"/>
  <c r="I2520" i="3"/>
  <c r="I2519" i="3"/>
  <c r="I2518" i="3"/>
  <c r="O2518" i="3" s="1"/>
  <c r="P2518" i="3" s="1"/>
  <c r="I2517" i="3"/>
  <c r="I2516" i="3"/>
  <c r="G2512" i="3"/>
  <c r="I2512" i="3" s="1"/>
  <c r="G2511" i="3"/>
  <c r="I2511" i="3" s="1"/>
  <c r="I2510" i="3"/>
  <c r="O2510" i="3" s="1"/>
  <c r="P2510" i="3" s="1"/>
  <c r="I2509" i="3"/>
  <c r="I2508" i="3"/>
  <c r="I2507" i="3"/>
  <c r="O2507" i="3" s="1"/>
  <c r="I2506" i="3"/>
  <c r="I2505" i="3"/>
  <c r="O2505" i="3" s="1"/>
  <c r="P2505" i="3" s="1"/>
  <c r="I2504" i="3"/>
  <c r="O2504" i="3" s="1"/>
  <c r="P2504" i="3" s="1"/>
  <c r="I2503" i="3"/>
  <c r="O2503" i="3" s="1"/>
  <c r="I2502" i="3"/>
  <c r="I2497" i="3"/>
  <c r="I2496" i="3"/>
  <c r="O2496" i="3" s="1"/>
  <c r="P2496" i="3" s="1"/>
  <c r="I2495" i="3"/>
  <c r="O2495" i="3" s="1"/>
  <c r="P2495" i="3" s="1"/>
  <c r="I2494" i="3"/>
  <c r="O2494" i="3" s="1"/>
  <c r="I2493" i="3"/>
  <c r="I2492" i="3"/>
  <c r="O2492" i="3" s="1"/>
  <c r="P2492" i="3" s="1"/>
  <c r="I2491" i="3"/>
  <c r="I2490" i="3"/>
  <c r="O2490" i="3" s="1"/>
  <c r="I2489" i="3"/>
  <c r="I2488" i="3"/>
  <c r="I2487" i="3"/>
  <c r="I2486" i="3"/>
  <c r="I2485" i="3"/>
  <c r="I2484" i="3"/>
  <c r="O2484" i="3" s="1"/>
  <c r="P2484" i="3" s="1"/>
  <c r="I2483" i="3"/>
  <c r="O2483" i="3" s="1"/>
  <c r="P2483" i="3" s="1"/>
  <c r="I2482" i="3"/>
  <c r="O2482" i="3" s="1"/>
  <c r="I2481" i="3"/>
  <c r="I2480" i="3"/>
  <c r="I2479" i="3"/>
  <c r="I2478" i="3"/>
  <c r="I2477" i="3"/>
  <c r="I2476" i="3"/>
  <c r="O2476" i="3" s="1"/>
  <c r="P2476" i="3" s="1"/>
  <c r="I2475" i="3"/>
  <c r="O2475" i="3" s="1"/>
  <c r="I2471" i="3"/>
  <c r="I2470" i="3"/>
  <c r="O2470" i="3" s="1"/>
  <c r="P2470" i="3" s="1"/>
  <c r="I2469" i="3"/>
  <c r="I2468" i="3"/>
  <c r="O2468" i="3" s="1"/>
  <c r="P2468" i="3" s="1"/>
  <c r="I2467" i="3"/>
  <c r="I2466" i="3"/>
  <c r="I2465" i="3"/>
  <c r="I2464" i="3"/>
  <c r="O2464" i="3" s="1"/>
  <c r="P2464" i="3" s="1"/>
  <c r="I2460" i="3"/>
  <c r="O2460" i="3" s="1"/>
  <c r="P2460" i="3" s="1"/>
  <c r="I2459" i="3"/>
  <c r="O2459" i="3" s="1"/>
  <c r="P2459" i="3" s="1"/>
  <c r="I2458" i="3"/>
  <c r="I2457" i="3"/>
  <c r="I2456" i="3"/>
  <c r="I2455" i="3"/>
  <c r="I2454" i="3"/>
  <c r="O2454" i="3" s="1"/>
  <c r="P2454" i="3" s="1"/>
  <c r="I2453" i="3"/>
  <c r="O2453" i="3" s="1"/>
  <c r="I2450" i="3"/>
  <c r="I2449" i="3"/>
  <c r="I2448" i="3"/>
  <c r="O2448" i="3" s="1"/>
  <c r="P2448" i="3" s="1"/>
  <c r="I2447" i="3"/>
  <c r="I2446" i="3"/>
  <c r="O2446" i="3" s="1"/>
  <c r="P2446" i="3" s="1"/>
  <c r="I2445" i="3"/>
  <c r="I2444" i="3"/>
  <c r="I2443" i="3"/>
  <c r="I2442" i="3"/>
  <c r="O2442" i="3" s="1"/>
  <c r="P2442" i="3" s="1"/>
  <c r="I2441" i="3"/>
  <c r="O2441" i="3" s="1"/>
  <c r="I2440" i="3"/>
  <c r="E38" i="9" l="1"/>
  <c r="E37" i="9" s="1"/>
  <c r="I6" i="8"/>
  <c r="D16" i="9" s="1"/>
  <c r="J6" i="8"/>
  <c r="E16" i="9" s="1"/>
  <c r="K6" i="7"/>
  <c r="E17" i="9" s="1"/>
  <c r="J6" i="7"/>
  <c r="D17" i="9" s="1"/>
  <c r="O3373" i="3"/>
  <c r="O3372" i="3" s="1"/>
  <c r="O3371" i="3" s="1"/>
  <c r="D147" i="4"/>
  <c r="D38" i="9"/>
  <c r="D37" i="9" s="1"/>
  <c r="L6" i="5"/>
  <c r="K6" i="5"/>
  <c r="D12" i="9" s="1"/>
  <c r="L429" i="5"/>
  <c r="L351" i="5" s="1"/>
  <c r="E14" i="9" s="1"/>
  <c r="I5" i="5"/>
  <c r="C12" i="9"/>
  <c r="L236" i="5"/>
  <c r="E13" i="9" s="1"/>
  <c r="K351" i="5"/>
  <c r="D14" i="9" s="1"/>
  <c r="K236" i="5"/>
  <c r="D13" i="9" s="1"/>
  <c r="J6" i="6"/>
  <c r="E15" i="9" s="1"/>
  <c r="I6" i="6"/>
  <c r="D15" i="9" s="1"/>
  <c r="O2561" i="3"/>
  <c r="P2571" i="3"/>
  <c r="P2565" i="3"/>
  <c r="P2561" i="3" s="1"/>
  <c r="P2569" i="3"/>
  <c r="P2568" i="3" s="1"/>
  <c r="O2568" i="3"/>
  <c r="O2574" i="3"/>
  <c r="P2574" i="3" s="1"/>
  <c r="I2570" i="3"/>
  <c r="I2560" i="3" s="1"/>
  <c r="O2578" i="3"/>
  <c r="P2578" i="3" s="1"/>
  <c r="I3254" i="3"/>
  <c r="I3266" i="3"/>
  <c r="P3310" i="3"/>
  <c r="P3268" i="3"/>
  <c r="I3241" i="3"/>
  <c r="P3304" i="3"/>
  <c r="P3246" i="3"/>
  <c r="O3252" i="3"/>
  <c r="P3252" i="3" s="1"/>
  <c r="O2478" i="3"/>
  <c r="P2478" i="3" s="1"/>
  <c r="O2508" i="3"/>
  <c r="P2508" i="3" s="1"/>
  <c r="O2520" i="3"/>
  <c r="P2520" i="3" s="1"/>
  <c r="O2538" i="3"/>
  <c r="P2538" i="3" s="1"/>
  <c r="I3278" i="3"/>
  <c r="O2516" i="3"/>
  <c r="P2516" i="3" s="1"/>
  <c r="O2534" i="3"/>
  <c r="P2534" i="3" s="1"/>
  <c r="O3257" i="3"/>
  <c r="P3257" i="3" s="1"/>
  <c r="O3274" i="3"/>
  <c r="P3274" i="3" s="1"/>
  <c r="O3314" i="3"/>
  <c r="P3314" i="3" s="1"/>
  <c r="I2463" i="3"/>
  <c r="I2462" i="3" s="1"/>
  <c r="C89" i="4" s="1"/>
  <c r="O2479" i="3"/>
  <c r="P2479" i="3" s="1"/>
  <c r="O2491" i="3"/>
  <c r="P2491" i="3" s="1"/>
  <c r="O3298" i="3"/>
  <c r="P3298" i="3" s="1"/>
  <c r="O2517" i="3"/>
  <c r="P2517" i="3" s="1"/>
  <c r="O2535" i="3"/>
  <c r="P2535" i="3" s="1"/>
  <c r="O3263" i="3"/>
  <c r="P3263" i="3" s="1"/>
  <c r="P3323" i="3"/>
  <c r="P3242" i="3"/>
  <c r="P3285" i="3"/>
  <c r="P3294" i="3"/>
  <c r="P3335" i="3"/>
  <c r="P2490" i="3"/>
  <c r="P2441" i="3"/>
  <c r="I2474" i="3"/>
  <c r="I2473" i="3" s="1"/>
  <c r="C90" i="4" s="1"/>
  <c r="I2501" i="3"/>
  <c r="I2500" i="3" s="1"/>
  <c r="C92" i="4" s="1"/>
  <c r="P2507" i="3"/>
  <c r="I3347" i="3"/>
  <c r="I2452" i="3"/>
  <c r="P2482" i="3"/>
  <c r="P2494" i="3"/>
  <c r="P2503" i="3"/>
  <c r="I2515" i="3"/>
  <c r="I2514" i="3" s="1"/>
  <c r="C93" i="4" s="1"/>
  <c r="O3272" i="3"/>
  <c r="P3272" i="3" s="1"/>
  <c r="O3279" i="3"/>
  <c r="P3279" i="3" s="1"/>
  <c r="P3290" i="3"/>
  <c r="P3340" i="3"/>
  <c r="P3354" i="3"/>
  <c r="P3243" i="3"/>
  <c r="O3308" i="3"/>
  <c r="P3308" i="3" s="1"/>
  <c r="O3316" i="3"/>
  <c r="P3316" i="3" s="1"/>
  <c r="O3325" i="3"/>
  <c r="P3325" i="3" s="1"/>
  <c r="O3344" i="3"/>
  <c r="P3344" i="3" s="1"/>
  <c r="O3358" i="3"/>
  <c r="P3358" i="3" s="1"/>
  <c r="I3362" i="3"/>
  <c r="I3361" i="3" s="1"/>
  <c r="C146" i="4" s="1"/>
  <c r="O3365" i="3"/>
  <c r="P3365" i="3" s="1"/>
  <c r="O3247" i="3"/>
  <c r="P3247" i="3" s="1"/>
  <c r="P3250" i="3"/>
  <c r="O3260" i="3"/>
  <c r="P3260" i="3" s="1"/>
  <c r="O3269" i="3"/>
  <c r="P3269" i="3" s="1"/>
  <c r="O3275" i="3"/>
  <c r="P3275" i="3" s="1"/>
  <c r="O3291" i="3"/>
  <c r="P3291" i="3" s="1"/>
  <c r="P3296" i="3"/>
  <c r="O3299" i="3"/>
  <c r="P3299" i="3" s="1"/>
  <c r="P3302" i="3"/>
  <c r="O3305" i="3"/>
  <c r="P3305" i="3" s="1"/>
  <c r="O3311" i="3"/>
  <c r="P3311" i="3" s="1"/>
  <c r="O3320" i="3"/>
  <c r="P3320" i="3" s="1"/>
  <c r="O3332" i="3"/>
  <c r="P3332" i="3" s="1"/>
  <c r="O3341" i="3"/>
  <c r="O3348" i="3"/>
  <c r="O3355" i="3"/>
  <c r="P3355" i="3" s="1"/>
  <c r="I3339" i="3"/>
  <c r="O3245" i="3"/>
  <c r="P3245" i="3" s="1"/>
  <c r="O3251" i="3"/>
  <c r="P3251" i="3" s="1"/>
  <c r="O3267" i="3"/>
  <c r="P3267" i="3" s="1"/>
  <c r="O3282" i="3"/>
  <c r="P3282" i="3" s="1"/>
  <c r="O3297" i="3"/>
  <c r="P3297" i="3" s="1"/>
  <c r="O3303" i="3"/>
  <c r="P3303" i="3" s="1"/>
  <c r="O3309" i="3"/>
  <c r="P3309" i="3" s="1"/>
  <c r="O3326" i="3"/>
  <c r="P3326" i="3" s="1"/>
  <c r="O3330" i="3"/>
  <c r="P3330" i="3" s="1"/>
  <c r="O3345" i="3"/>
  <c r="P3345" i="3" s="1"/>
  <c r="O3359" i="3"/>
  <c r="P3359" i="3" s="1"/>
  <c r="O3366" i="3"/>
  <c r="P3366" i="3" s="1"/>
  <c r="O3281" i="3"/>
  <c r="P3281" i="3" s="1"/>
  <c r="I3289" i="3"/>
  <c r="I3318" i="3"/>
  <c r="O3248" i="3"/>
  <c r="P3248" i="3" s="1"/>
  <c r="O3255" i="3"/>
  <c r="O3261" i="3"/>
  <c r="P3261" i="3" s="1"/>
  <c r="O3270" i="3"/>
  <c r="P3270" i="3" s="1"/>
  <c r="O3276" i="3"/>
  <c r="P3276" i="3" s="1"/>
  <c r="O3292" i="3"/>
  <c r="P3292" i="3" s="1"/>
  <c r="O3300" i="3"/>
  <c r="O3312" i="3"/>
  <c r="P3312" i="3" s="1"/>
  <c r="O3321" i="3"/>
  <c r="P3321" i="3" s="1"/>
  <c r="O3333" i="3"/>
  <c r="P3333" i="3" s="1"/>
  <c r="O3363" i="3"/>
  <c r="P3363" i="3" s="1"/>
  <c r="O3244" i="3"/>
  <c r="O3280" i="3"/>
  <c r="O3286" i="3"/>
  <c r="P3286" i="3" s="1"/>
  <c r="O3295" i="3"/>
  <c r="P3295" i="3" s="1"/>
  <c r="O3307" i="3"/>
  <c r="P3307" i="3" s="1"/>
  <c r="O3315" i="3"/>
  <c r="P3315" i="3" s="1"/>
  <c r="O3336" i="3"/>
  <c r="P3336" i="3" s="1"/>
  <c r="O3343" i="3"/>
  <c r="P3343" i="3" s="1"/>
  <c r="O3350" i="3"/>
  <c r="P3350" i="3" s="1"/>
  <c r="I3353" i="3"/>
  <c r="I3352" i="3" s="1"/>
  <c r="C145" i="4" s="1"/>
  <c r="O2536" i="3"/>
  <c r="P2536" i="3" s="1"/>
  <c r="O2542" i="3"/>
  <c r="P2542" i="3" s="1"/>
  <c r="O2553" i="3"/>
  <c r="P2553" i="3" s="1"/>
  <c r="I2552" i="3"/>
  <c r="I2551" i="3" s="1"/>
  <c r="C95" i="4" s="1"/>
  <c r="O2541" i="3"/>
  <c r="P2541" i="3" s="1"/>
  <c r="O2527" i="3"/>
  <c r="I2526" i="3"/>
  <c r="I2525" i="3" s="1"/>
  <c r="C94" i="4" s="1"/>
  <c r="O2543" i="3"/>
  <c r="P2543" i="3" s="1"/>
  <c r="P2453" i="3"/>
  <c r="O2511" i="3"/>
  <c r="P2511" i="3" s="1"/>
  <c r="O2512" i="3"/>
  <c r="P2512" i="3" s="1"/>
  <c r="O2544" i="3"/>
  <c r="P2544" i="3" s="1"/>
  <c r="O2547" i="3"/>
  <c r="P2547" i="3" s="1"/>
  <c r="O2548" i="3"/>
  <c r="P2548" i="3" s="1"/>
  <c r="P2475" i="3"/>
  <c r="O2545" i="3"/>
  <c r="P2545" i="3" s="1"/>
  <c r="I2439" i="3"/>
  <c r="O2444" i="3"/>
  <c r="P2444" i="3" s="1"/>
  <c r="O2450" i="3"/>
  <c r="P2450" i="3" s="1"/>
  <c r="O2457" i="3"/>
  <c r="P2457" i="3" s="1"/>
  <c r="O2466" i="3"/>
  <c r="P2466" i="3" s="1"/>
  <c r="O2481" i="3"/>
  <c r="P2481" i="3" s="1"/>
  <c r="O2487" i="3"/>
  <c r="P2487" i="3" s="1"/>
  <c r="O2493" i="3"/>
  <c r="P2493" i="3" s="1"/>
  <c r="O2502" i="3"/>
  <c r="O2519" i="3"/>
  <c r="P2519" i="3" s="1"/>
  <c r="O2522" i="3"/>
  <c r="P2522" i="3" s="1"/>
  <c r="O2533" i="3"/>
  <c r="P2533" i="3" s="1"/>
  <c r="O2539" i="3"/>
  <c r="P2539" i="3" s="1"/>
  <c r="O2546" i="3"/>
  <c r="P2546" i="3" s="1"/>
  <c r="O2555" i="3"/>
  <c r="P2555" i="3" s="1"/>
  <c r="O2445" i="3"/>
  <c r="P2445" i="3" s="1"/>
  <c r="O2458" i="3"/>
  <c r="P2458" i="3" s="1"/>
  <c r="O2467" i="3"/>
  <c r="P2467" i="3" s="1"/>
  <c r="O2440" i="3"/>
  <c r="O2455" i="3"/>
  <c r="P2455" i="3" s="1"/>
  <c r="O2477" i="3"/>
  <c r="O2489" i="3"/>
  <c r="P2489" i="3" s="1"/>
  <c r="O2497" i="3"/>
  <c r="P2497" i="3" s="1"/>
  <c r="O2506" i="3"/>
  <c r="P2506" i="3" s="1"/>
  <c r="O2523" i="3"/>
  <c r="P2523" i="3" s="1"/>
  <c r="O2529" i="3"/>
  <c r="P2529" i="3" s="1"/>
  <c r="O2549" i="3"/>
  <c r="P2549" i="3" s="1"/>
  <c r="O2443" i="3"/>
  <c r="P2443" i="3" s="1"/>
  <c r="O2449" i="3"/>
  <c r="P2449" i="3" s="1"/>
  <c r="O2465" i="3"/>
  <c r="P2465" i="3" s="1"/>
  <c r="O2471" i="3"/>
  <c r="P2471" i="3" s="1"/>
  <c r="O2480" i="3"/>
  <c r="P2480" i="3" s="1"/>
  <c r="O2486" i="3"/>
  <c r="P2486" i="3" s="1"/>
  <c r="O2556" i="3"/>
  <c r="P2556" i="3" s="1"/>
  <c r="G1879" i="3"/>
  <c r="I1879" i="3" s="1"/>
  <c r="G1878" i="3"/>
  <c r="I1878" i="3" s="1"/>
  <c r="G1877" i="3"/>
  <c r="I1877" i="3" s="1"/>
  <c r="G1876" i="3"/>
  <c r="I1876" i="3" s="1"/>
  <c r="G1875" i="3"/>
  <c r="I1875" i="3" s="1"/>
  <c r="G1874" i="3"/>
  <c r="I1874" i="3" s="1"/>
  <c r="G1873" i="3"/>
  <c r="I1873" i="3" s="1"/>
  <c r="G1869" i="3"/>
  <c r="I1869" i="3" s="1"/>
  <c r="G1868" i="3"/>
  <c r="I1868" i="3" s="1"/>
  <c r="G1867" i="3"/>
  <c r="I1867" i="3" s="1"/>
  <c r="G1866" i="3"/>
  <c r="I1866" i="3" s="1"/>
  <c r="O1866" i="3" s="1"/>
  <c r="G1865" i="3"/>
  <c r="I1865" i="3" s="1"/>
  <c r="G1864" i="3"/>
  <c r="I1864" i="3" s="1"/>
  <c r="O1864" i="3" s="1"/>
  <c r="G1863" i="3"/>
  <c r="I1863" i="3" s="1"/>
  <c r="G1862" i="3"/>
  <c r="I1862" i="3" s="1"/>
  <c r="O1862" i="3" s="1"/>
  <c r="G1861" i="3"/>
  <c r="I1861" i="3" s="1"/>
  <c r="G1860" i="3"/>
  <c r="I1860" i="3" s="1"/>
  <c r="G1859" i="3"/>
  <c r="I1859" i="3" s="1"/>
  <c r="G1858" i="3"/>
  <c r="I1858" i="3" s="1"/>
  <c r="O1858" i="3" s="1"/>
  <c r="G1857" i="3"/>
  <c r="I1857" i="3" s="1"/>
  <c r="G1856" i="3"/>
  <c r="I1856" i="3" s="1"/>
  <c r="G1855" i="3"/>
  <c r="I1855" i="3" s="1"/>
  <c r="G1854" i="3"/>
  <c r="I1854" i="3" s="1"/>
  <c r="O1854" i="3" s="1"/>
  <c r="G1853" i="3"/>
  <c r="I1853" i="3" s="1"/>
  <c r="G1852" i="3"/>
  <c r="I1852" i="3" s="1"/>
  <c r="O1852" i="3" s="1"/>
  <c r="G1851" i="3"/>
  <c r="I1851" i="3" s="1"/>
  <c r="G1850" i="3"/>
  <c r="I1850" i="3" s="1"/>
  <c r="G1849" i="3"/>
  <c r="I1849" i="3" s="1"/>
  <c r="M2233" i="3"/>
  <c r="K2233" i="3"/>
  <c r="G2244" i="3"/>
  <c r="I2244" i="3" s="1"/>
  <c r="G2243" i="3"/>
  <c r="I2243" i="3" s="1"/>
  <c r="G2242" i="3"/>
  <c r="I2242" i="3" s="1"/>
  <c r="O2242" i="3" s="1"/>
  <c r="P2242" i="3" s="1"/>
  <c r="G2241" i="3"/>
  <c r="I2241" i="3" s="1"/>
  <c r="G2240" i="3"/>
  <c r="I2240" i="3" s="1"/>
  <c r="G2239" i="3"/>
  <c r="I2239" i="3" s="1"/>
  <c r="G2238" i="3"/>
  <c r="I2238" i="3" s="1"/>
  <c r="G2237" i="3"/>
  <c r="I2237" i="3" s="1"/>
  <c r="G2236" i="3"/>
  <c r="I2236" i="3" s="1"/>
  <c r="G3063" i="3"/>
  <c r="I3063" i="3" s="1"/>
  <c r="G3062" i="3"/>
  <c r="I3062" i="3" s="1"/>
  <c r="G3061" i="3"/>
  <c r="I3061" i="3" s="1"/>
  <c r="G1307" i="3"/>
  <c r="I1307" i="3" s="1"/>
  <c r="G1524" i="3"/>
  <c r="I1524" i="3" s="1"/>
  <c r="G1520" i="3"/>
  <c r="I1520" i="3" s="1"/>
  <c r="G1519" i="3"/>
  <c r="I1519" i="3" s="1"/>
  <c r="G1518" i="3"/>
  <c r="I1518" i="3" s="1"/>
  <c r="O1518" i="3" s="1"/>
  <c r="G1517" i="3"/>
  <c r="I1517" i="3" s="1"/>
  <c r="G1516" i="3"/>
  <c r="I1516" i="3" s="1"/>
  <c r="G1515" i="3"/>
  <c r="I1515" i="3" s="1"/>
  <c r="O1515" i="3" s="1"/>
  <c r="G1514" i="3"/>
  <c r="I1514" i="3" s="1"/>
  <c r="G1510" i="3"/>
  <c r="I1510" i="3" s="1"/>
  <c r="I1508" i="3" s="1"/>
  <c r="G1506" i="3"/>
  <c r="I1506" i="3" s="1"/>
  <c r="D11" i="9" l="1"/>
  <c r="C11" i="9"/>
  <c r="L5" i="5"/>
  <c r="E12" i="9"/>
  <c r="K5" i="5"/>
  <c r="P2570" i="3"/>
  <c r="C97" i="4"/>
  <c r="C96" i="4" s="1"/>
  <c r="C23" i="9" s="1"/>
  <c r="O2570" i="3"/>
  <c r="I2559" i="3"/>
  <c r="C91" i="4"/>
  <c r="C22" i="9" s="1"/>
  <c r="I3240" i="3"/>
  <c r="C141" i="4" s="1"/>
  <c r="I3288" i="3"/>
  <c r="C143" i="4" s="1"/>
  <c r="O3339" i="3"/>
  <c r="I3265" i="3"/>
  <c r="C142" i="4" s="1"/>
  <c r="O3241" i="3"/>
  <c r="I2499" i="3"/>
  <c r="O3289" i="3"/>
  <c r="O3347" i="3"/>
  <c r="P2463" i="3"/>
  <c r="P2462" i="3" s="1"/>
  <c r="E89" i="4" s="1"/>
  <c r="O2501" i="3"/>
  <c r="O2500" i="3" s="1"/>
  <c r="D92" i="4" s="1"/>
  <c r="I2438" i="3"/>
  <c r="O2474" i="3"/>
  <c r="O2473" i="3" s="1"/>
  <c r="D90" i="4" s="1"/>
  <c r="P3362" i="3"/>
  <c r="P3361" i="3" s="1"/>
  <c r="E146" i="4" s="1"/>
  <c r="P2515" i="3"/>
  <c r="P2514" i="3" s="1"/>
  <c r="E93" i="4" s="1"/>
  <c r="O2526" i="3"/>
  <c r="O2525" i="3" s="1"/>
  <c r="D94" i="4" s="1"/>
  <c r="O3254" i="3"/>
  <c r="I3338" i="3"/>
  <c r="O3353" i="3"/>
  <c r="O3352" i="3" s="1"/>
  <c r="D145" i="4" s="1"/>
  <c r="P3244" i="3"/>
  <c r="P3241" i="3" s="1"/>
  <c r="P3266" i="3"/>
  <c r="P3318" i="3"/>
  <c r="P3353" i="3"/>
  <c r="P3352" i="3" s="1"/>
  <c r="E145" i="4" s="1"/>
  <c r="O3318" i="3"/>
  <c r="P3341" i="3"/>
  <c r="O3278" i="3"/>
  <c r="P3300" i="3"/>
  <c r="P3289" i="3" s="1"/>
  <c r="P3348" i="3"/>
  <c r="P3347" i="3" s="1"/>
  <c r="P3280" i="3"/>
  <c r="P3278" i="3" s="1"/>
  <c r="O3266" i="3"/>
  <c r="P3255" i="3"/>
  <c r="P3254" i="3" s="1"/>
  <c r="O3362" i="3"/>
  <c r="O3361" i="3" s="1"/>
  <c r="D146" i="4" s="1"/>
  <c r="P3339" i="3"/>
  <c r="P2452" i="3"/>
  <c r="O2439" i="3"/>
  <c r="P2502" i="3"/>
  <c r="P2501" i="3" s="1"/>
  <c r="P2500" i="3" s="1"/>
  <c r="E92" i="4" s="1"/>
  <c r="O2452" i="3"/>
  <c r="O2515" i="3"/>
  <c r="O2514" i="3" s="1"/>
  <c r="D93" i="4" s="1"/>
  <c r="P2477" i="3"/>
  <c r="P2474" i="3" s="1"/>
  <c r="P2473" i="3" s="1"/>
  <c r="E90" i="4" s="1"/>
  <c r="O2552" i="3"/>
  <c r="O2551" i="3" s="1"/>
  <c r="P2552" i="3"/>
  <c r="P2551" i="3" s="1"/>
  <c r="E95" i="4" s="1"/>
  <c r="P2527" i="3"/>
  <c r="P2526" i="3" s="1"/>
  <c r="P2525" i="3" s="1"/>
  <c r="E94" i="4" s="1"/>
  <c r="O2463" i="3"/>
  <c r="O2462" i="3" s="1"/>
  <c r="D89" i="4" s="1"/>
  <c r="P2440" i="3"/>
  <c r="P2439" i="3" s="1"/>
  <c r="I1512" i="3"/>
  <c r="C51" i="4" s="1"/>
  <c r="O1506" i="3"/>
  <c r="O1504" i="3" s="1"/>
  <c r="D49" i="4" s="1"/>
  <c r="I1504" i="3"/>
  <c r="O1875" i="3"/>
  <c r="P1875" i="3" s="1"/>
  <c r="O1877" i="3"/>
  <c r="P1877" i="3" s="1"/>
  <c r="O1873" i="3"/>
  <c r="P1873" i="3" s="1"/>
  <c r="O1879" i="3"/>
  <c r="P1879" i="3" s="1"/>
  <c r="O1874" i="3"/>
  <c r="P1874" i="3" s="1"/>
  <c r="O1876" i="3"/>
  <c r="P1876" i="3" s="1"/>
  <c r="O1878" i="3"/>
  <c r="P1878" i="3" s="1"/>
  <c r="O1855" i="3"/>
  <c r="P1855" i="3" s="1"/>
  <c r="O1861" i="3"/>
  <c r="P1861" i="3" s="1"/>
  <c r="O1865" i="3"/>
  <c r="P1865" i="3" s="1"/>
  <c r="O1849" i="3"/>
  <c r="P1849" i="3" s="1"/>
  <c r="O1851" i="3"/>
  <c r="P1851" i="3" s="1"/>
  <c r="O1857" i="3"/>
  <c r="P1857" i="3" s="1"/>
  <c r="O1863" i="3"/>
  <c r="P1863" i="3" s="1"/>
  <c r="O1859" i="3"/>
  <c r="P1859" i="3" s="1"/>
  <c r="O1867" i="3"/>
  <c r="P1867" i="3" s="1"/>
  <c r="O1853" i="3"/>
  <c r="P1853" i="3" s="1"/>
  <c r="O1869" i="3"/>
  <c r="P1869" i="3" s="1"/>
  <c r="O1850" i="3"/>
  <c r="P1850" i="3" s="1"/>
  <c r="O1856" i="3"/>
  <c r="P1856" i="3" s="1"/>
  <c r="O1860" i="3"/>
  <c r="P1860" i="3" s="1"/>
  <c r="O1868" i="3"/>
  <c r="P1868" i="3" s="1"/>
  <c r="P1852" i="3"/>
  <c r="P1854" i="3"/>
  <c r="P1858" i="3"/>
  <c r="P1862" i="3"/>
  <c r="P1864" i="3"/>
  <c r="P1866" i="3"/>
  <c r="O2238" i="3"/>
  <c r="P2238" i="3" s="1"/>
  <c r="I2234" i="3"/>
  <c r="O2236" i="3"/>
  <c r="O2240" i="3"/>
  <c r="P2240" i="3" s="1"/>
  <c r="O2243" i="3"/>
  <c r="P2243" i="3" s="1"/>
  <c r="O2239" i="3"/>
  <c r="P2239" i="3" s="1"/>
  <c r="O2237" i="3"/>
  <c r="P2237" i="3" s="1"/>
  <c r="O2241" i="3"/>
  <c r="P2241" i="3" s="1"/>
  <c r="O2244" i="3"/>
  <c r="P2244" i="3" s="1"/>
  <c r="I3059" i="3"/>
  <c r="C122" i="4" s="1"/>
  <c r="O3062" i="3"/>
  <c r="P3062" i="3" s="1"/>
  <c r="O3063" i="3"/>
  <c r="P3063" i="3" s="1"/>
  <c r="O3061" i="3"/>
  <c r="I1305" i="3"/>
  <c r="C38" i="4" s="1"/>
  <c r="O1307" i="3"/>
  <c r="O1305" i="3" s="1"/>
  <c r="D38" i="4" s="1"/>
  <c r="O1517" i="3"/>
  <c r="P1517" i="3" s="1"/>
  <c r="O1519" i="3"/>
  <c r="P1519" i="3" s="1"/>
  <c r="O1514" i="3"/>
  <c r="O1520" i="3"/>
  <c r="P1520" i="3" s="1"/>
  <c r="O1516" i="3"/>
  <c r="P1516" i="3" s="1"/>
  <c r="I1522" i="3"/>
  <c r="C52" i="4" s="1"/>
  <c r="O1524" i="3"/>
  <c r="O1522" i="3" s="1"/>
  <c r="D52" i="4" s="1"/>
  <c r="P1515" i="3"/>
  <c r="P1518" i="3"/>
  <c r="O1510" i="3"/>
  <c r="O1508" i="3" s="1"/>
  <c r="D50" i="4" s="1"/>
  <c r="C50" i="4"/>
  <c r="E11" i="9" l="1"/>
  <c r="O3338" i="3"/>
  <c r="D144" i="4" s="1"/>
  <c r="O2560" i="3"/>
  <c r="D97" i="4" s="1"/>
  <c r="D96" i="4" s="1"/>
  <c r="D23" i="9" s="1"/>
  <c r="P2560" i="3"/>
  <c r="E97" i="4" s="1"/>
  <c r="E96" i="4" s="1"/>
  <c r="E23" i="9" s="1"/>
  <c r="P2438" i="3"/>
  <c r="E88" i="4" s="1"/>
  <c r="E87" i="4" s="1"/>
  <c r="E21" i="9" s="1"/>
  <c r="I2437" i="3"/>
  <c r="I2436" i="3" s="1"/>
  <c r="C88" i="4"/>
  <c r="C87" i="4" s="1"/>
  <c r="E91" i="4"/>
  <c r="E22" i="9" s="1"/>
  <c r="I3239" i="3"/>
  <c r="C144" i="4"/>
  <c r="C140" i="4" s="1"/>
  <c r="O3240" i="3"/>
  <c r="D141" i="4" s="1"/>
  <c r="O2499" i="3"/>
  <c r="D95" i="4"/>
  <c r="D91" i="4" s="1"/>
  <c r="D22" i="9" s="1"/>
  <c r="O3288" i="3"/>
  <c r="D143" i="4" s="1"/>
  <c r="P3288" i="3"/>
  <c r="E143" i="4" s="1"/>
  <c r="P3338" i="3"/>
  <c r="E144" i="4" s="1"/>
  <c r="P3240" i="3"/>
  <c r="E141" i="4" s="1"/>
  <c r="O3265" i="3"/>
  <c r="P3265" i="3"/>
  <c r="E142" i="4" s="1"/>
  <c r="P2499" i="3"/>
  <c r="O2438" i="3"/>
  <c r="I2233" i="3"/>
  <c r="C79" i="4"/>
  <c r="C78" i="4" s="1"/>
  <c r="P1506" i="3"/>
  <c r="P1504" i="3" s="1"/>
  <c r="E49" i="4" s="1"/>
  <c r="O3059" i="3"/>
  <c r="D122" i="4" s="1"/>
  <c r="C49" i="4"/>
  <c r="O2234" i="3"/>
  <c r="P2236" i="3"/>
  <c r="P2234" i="3" s="1"/>
  <c r="P3061" i="3"/>
  <c r="P3059" i="3" s="1"/>
  <c r="E122" i="4" s="1"/>
  <c r="P1510" i="3"/>
  <c r="P1508" i="3" s="1"/>
  <c r="E50" i="4" s="1"/>
  <c r="P1307" i="3"/>
  <c r="P1305" i="3" s="1"/>
  <c r="E38" i="4" s="1"/>
  <c r="O1512" i="3"/>
  <c r="D51" i="4" s="1"/>
  <c r="P1514" i="3"/>
  <c r="P1512" i="3" s="1"/>
  <c r="E51" i="4" s="1"/>
  <c r="P1524" i="3"/>
  <c r="P1522" i="3" s="1"/>
  <c r="E52" i="4" s="1"/>
  <c r="P2437" i="3" l="1"/>
  <c r="I3238" i="3"/>
  <c r="I3237" i="3" s="1"/>
  <c r="C86" i="4"/>
  <c r="C21" i="9"/>
  <c r="C20" i="9" s="1"/>
  <c r="C139" i="4"/>
  <c r="C138" i="4" s="1"/>
  <c r="C36" i="9"/>
  <c r="C35" i="9" s="1"/>
  <c r="C34" i="9" s="1"/>
  <c r="E20" i="9"/>
  <c r="E86" i="4"/>
  <c r="P2559" i="3"/>
  <c r="P2436" i="3" s="1"/>
  <c r="O2559" i="3"/>
  <c r="E140" i="4"/>
  <c r="O2437" i="3"/>
  <c r="D88" i="4"/>
  <c r="D87" i="4" s="1"/>
  <c r="O3239" i="3"/>
  <c r="O3238" i="3" s="1"/>
  <c r="O3237" i="3" s="1"/>
  <c r="D142" i="4"/>
  <c r="D140" i="4" s="1"/>
  <c r="P3239" i="3"/>
  <c r="P3238" i="3" s="1"/>
  <c r="P3237" i="3" s="1"/>
  <c r="P2233" i="3"/>
  <c r="E79" i="4"/>
  <c r="E78" i="4" s="1"/>
  <c r="O2233" i="3"/>
  <c r="D79" i="4"/>
  <c r="D78" i="4" s="1"/>
  <c r="G1501" i="3"/>
  <c r="I1501" i="3" s="1"/>
  <c r="G1500" i="3"/>
  <c r="I1500" i="3" s="1"/>
  <c r="G1499" i="3"/>
  <c r="I1499" i="3" s="1"/>
  <c r="G1498" i="3"/>
  <c r="I1498" i="3" s="1"/>
  <c r="G1497" i="3"/>
  <c r="I1497" i="3" s="1"/>
  <c r="O1497" i="3" s="1"/>
  <c r="P1497" i="3" s="1"/>
  <c r="G1496" i="3"/>
  <c r="I1496" i="3" s="1"/>
  <c r="G1495" i="3"/>
  <c r="I1495" i="3" s="1"/>
  <c r="G3091" i="3"/>
  <c r="I3091" i="3" s="1"/>
  <c r="E3092" i="3" s="1"/>
  <c r="G1842" i="3"/>
  <c r="I1842" i="3" s="1"/>
  <c r="G1841" i="3"/>
  <c r="I1841" i="3" s="1"/>
  <c r="G1840" i="3"/>
  <c r="I1840" i="3" s="1"/>
  <c r="I1839" i="3"/>
  <c r="O1839" i="3" s="1"/>
  <c r="G1490" i="3"/>
  <c r="I1490" i="3" s="1"/>
  <c r="G1485" i="3"/>
  <c r="I1485" i="3" s="1"/>
  <c r="G1480" i="3"/>
  <c r="I1480" i="3" s="1"/>
  <c r="G1479" i="3"/>
  <c r="I1479" i="3" s="1"/>
  <c r="G1478" i="3"/>
  <c r="I1478" i="3" s="1"/>
  <c r="G1477" i="3"/>
  <c r="I1477" i="3" s="1"/>
  <c r="G1476" i="3"/>
  <c r="I1476" i="3" s="1"/>
  <c r="G1475" i="3"/>
  <c r="I1475" i="3" s="1"/>
  <c r="G1474" i="3"/>
  <c r="I1474" i="3" s="1"/>
  <c r="G1469" i="3"/>
  <c r="I1469" i="3" s="1"/>
  <c r="D139" i="4" l="1"/>
  <c r="D138" i="4" s="1"/>
  <c r="D36" i="9"/>
  <c r="D35" i="9" s="1"/>
  <c r="D34" i="9" s="1"/>
  <c r="D86" i="4"/>
  <c r="D21" i="9"/>
  <c r="D20" i="9" s="1"/>
  <c r="O2436" i="3"/>
  <c r="E139" i="4"/>
  <c r="E138" i="4" s="1"/>
  <c r="E36" i="9"/>
  <c r="E35" i="9" s="1"/>
  <c r="E34" i="9" s="1"/>
  <c r="E1470" i="3"/>
  <c r="E1486" i="3"/>
  <c r="E1502" i="3"/>
  <c r="O1499" i="3"/>
  <c r="P1499" i="3" s="1"/>
  <c r="O1500" i="3"/>
  <c r="P1500" i="3" s="1"/>
  <c r="O1495" i="3"/>
  <c r="O1498" i="3"/>
  <c r="P1498" i="3" s="1"/>
  <c r="O1501" i="3"/>
  <c r="P1501" i="3" s="1"/>
  <c r="O1496" i="3"/>
  <c r="P1496" i="3" s="1"/>
  <c r="E1491" i="3"/>
  <c r="G1491" i="3" s="1"/>
  <c r="I1491" i="3" s="1"/>
  <c r="O1490" i="3"/>
  <c r="P1490" i="3" s="1"/>
  <c r="O1841" i="3"/>
  <c r="P1841" i="3" s="1"/>
  <c r="E1843" i="3"/>
  <c r="E1481" i="3"/>
  <c r="O3091" i="3"/>
  <c r="O1842" i="3"/>
  <c r="P1842" i="3" s="1"/>
  <c r="O1840" i="3"/>
  <c r="P1840" i="3" s="1"/>
  <c r="P1839" i="3"/>
  <c r="O1485" i="3"/>
  <c r="O1474" i="3"/>
  <c r="O1478" i="3"/>
  <c r="P1478" i="3" s="1"/>
  <c r="O1475" i="3"/>
  <c r="P1475" i="3" s="1"/>
  <c r="O1477" i="3"/>
  <c r="P1477" i="3" s="1"/>
  <c r="O1480" i="3"/>
  <c r="P1480" i="3" s="1"/>
  <c r="O1476" i="3"/>
  <c r="P1476" i="3" s="1"/>
  <c r="O1479" i="3"/>
  <c r="P1479" i="3" s="1"/>
  <c r="O1469" i="3"/>
  <c r="G3070" i="3"/>
  <c r="I3070" i="3" s="1"/>
  <c r="O3070" i="3" s="1"/>
  <c r="P3070" i="3" s="1"/>
  <c r="G3069" i="3"/>
  <c r="I3069" i="3" s="1"/>
  <c r="O3069" i="3" s="1"/>
  <c r="G1464" i="3"/>
  <c r="I1464" i="3" s="1"/>
  <c r="G1463" i="3"/>
  <c r="I1463" i="3" s="1"/>
  <c r="I1488" i="3" l="1"/>
  <c r="C47" i="4" s="1"/>
  <c r="P1495" i="3"/>
  <c r="P1485" i="3"/>
  <c r="P3091" i="3"/>
  <c r="P1474" i="3"/>
  <c r="P1469" i="3"/>
  <c r="P3069" i="3"/>
  <c r="E3071" i="3"/>
  <c r="G3071" i="3" s="1"/>
  <c r="M3071" i="3" s="1"/>
  <c r="M3066" i="3" s="1"/>
  <c r="E1465" i="3"/>
  <c r="O1463" i="3"/>
  <c r="P1463" i="3" s="1"/>
  <c r="O1464" i="3"/>
  <c r="P1464" i="3" s="1"/>
  <c r="I3071" i="3" l="1"/>
  <c r="I3067" i="3" s="1"/>
  <c r="K3071" i="3"/>
  <c r="K3066" i="3" s="1"/>
  <c r="C124" i="4" l="1"/>
  <c r="C123" i="4" s="1"/>
  <c r="I3066" i="3"/>
  <c r="O3071" i="3"/>
  <c r="P3071" i="3" s="1"/>
  <c r="P3067" i="3" s="1"/>
  <c r="M3134" i="3"/>
  <c r="M3133" i="3" s="1"/>
  <c r="K3134" i="3"/>
  <c r="K3133" i="3" s="1"/>
  <c r="I3134" i="3"/>
  <c r="M3127" i="3"/>
  <c r="K3127" i="3"/>
  <c r="I3127" i="3"/>
  <c r="M3123" i="3"/>
  <c r="K3123" i="3"/>
  <c r="I3123" i="3"/>
  <c r="O3123" i="3" s="1"/>
  <c r="P3123" i="3" s="1"/>
  <c r="O3122" i="3"/>
  <c r="P3122" i="3" s="1"/>
  <c r="M3122" i="3"/>
  <c r="K3122" i="3"/>
  <c r="M3117" i="3"/>
  <c r="K3117" i="3"/>
  <c r="I3117" i="3"/>
  <c r="O3117" i="3" s="1"/>
  <c r="P3117" i="3" s="1"/>
  <c r="M3112" i="3"/>
  <c r="K3112" i="3"/>
  <c r="I3112" i="3"/>
  <c r="O3112" i="3" s="1"/>
  <c r="P3112" i="3" s="1"/>
  <c r="M3107" i="3"/>
  <c r="K3107" i="3"/>
  <c r="I3107" i="3"/>
  <c r="O3106" i="3"/>
  <c r="P3106" i="3" s="1"/>
  <c r="M3106" i="3"/>
  <c r="K3106" i="3"/>
  <c r="O3105" i="3"/>
  <c r="P3105" i="3" s="1"/>
  <c r="M3105" i="3"/>
  <c r="K3105" i="3"/>
  <c r="M3102" i="3"/>
  <c r="K3102" i="3"/>
  <c r="I3102" i="3"/>
  <c r="O3102" i="3" s="1"/>
  <c r="P3102" i="3" s="1"/>
  <c r="M3101" i="3"/>
  <c r="K3101" i="3"/>
  <c r="I3101" i="3"/>
  <c r="M3097" i="3"/>
  <c r="K3097" i="3"/>
  <c r="I3097" i="3"/>
  <c r="O3096" i="3"/>
  <c r="P3096" i="3" s="1"/>
  <c r="M3096" i="3"/>
  <c r="K3096" i="3"/>
  <c r="M3087" i="3"/>
  <c r="K3087" i="3"/>
  <c r="I3087" i="3"/>
  <c r="M3086" i="3"/>
  <c r="K3086" i="3"/>
  <c r="I3086" i="3"/>
  <c r="M3076" i="3"/>
  <c r="K3076" i="3"/>
  <c r="I3076" i="3"/>
  <c r="M3054" i="3"/>
  <c r="I3054" i="3"/>
  <c r="M3050" i="3"/>
  <c r="I3050" i="3"/>
  <c r="O3050" i="3" s="1"/>
  <c r="P3050" i="3" s="1"/>
  <c r="M3044" i="3"/>
  <c r="I3044" i="3"/>
  <c r="O3044" i="3" s="1"/>
  <c r="M3040" i="3"/>
  <c r="I3040" i="3"/>
  <c r="M3033" i="3"/>
  <c r="I3033" i="3"/>
  <c r="M3029" i="3"/>
  <c r="I3029" i="3"/>
  <c r="O3029" i="3" s="1"/>
  <c r="P3029" i="3" s="1"/>
  <c r="M3025" i="3"/>
  <c r="I3025" i="3"/>
  <c r="M3019" i="3"/>
  <c r="I3019" i="3"/>
  <c r="M3016" i="3"/>
  <c r="I3016" i="3"/>
  <c r="O3016" i="3" s="1"/>
  <c r="P3016" i="3" s="1"/>
  <c r="M3010" i="3"/>
  <c r="I3010" i="3"/>
  <c r="O3010" i="3" s="1"/>
  <c r="M3001" i="3"/>
  <c r="I3001" i="3"/>
  <c r="O3001" i="3" s="1"/>
  <c r="M2997" i="3"/>
  <c r="I2997" i="3"/>
  <c r="O2997" i="3" s="1"/>
  <c r="P2997" i="3" s="1"/>
  <c r="M2991" i="3"/>
  <c r="I2991" i="3"/>
  <c r="O2991" i="3" s="1"/>
  <c r="M2985" i="3"/>
  <c r="I2985" i="3"/>
  <c r="M2979" i="3"/>
  <c r="I2979" i="3"/>
  <c r="O2979" i="3" s="1"/>
  <c r="M2974" i="3"/>
  <c r="K2974" i="3"/>
  <c r="I2974" i="3"/>
  <c r="M2970" i="3"/>
  <c r="K2970" i="3"/>
  <c r="I2970" i="3"/>
  <c r="M2964" i="3"/>
  <c r="I2964" i="3"/>
  <c r="O2964" i="3" s="1"/>
  <c r="P2964" i="3" s="1"/>
  <c r="M2960" i="3"/>
  <c r="I2960" i="3"/>
  <c r="M2957" i="3"/>
  <c r="I2957" i="3"/>
  <c r="O2957" i="3" s="1"/>
  <c r="M2953" i="3"/>
  <c r="I2953" i="3"/>
  <c r="O2953" i="3" s="1"/>
  <c r="M2949" i="3"/>
  <c r="I2949" i="3"/>
  <c r="O2949" i="3" s="1"/>
  <c r="P2949" i="3" s="1"/>
  <c r="M2945" i="3"/>
  <c r="I2945" i="3"/>
  <c r="M2937" i="3"/>
  <c r="I2937" i="3"/>
  <c r="M2936" i="3"/>
  <c r="I2936" i="3"/>
  <c r="O2936" i="3" s="1"/>
  <c r="P2936" i="3" s="1"/>
  <c r="M2932" i="3"/>
  <c r="I2932" i="3"/>
  <c r="O2932" i="3" s="1"/>
  <c r="M2927" i="3"/>
  <c r="I2927" i="3"/>
  <c r="M2926" i="3"/>
  <c r="I2926" i="3"/>
  <c r="O2926" i="3" s="1"/>
  <c r="P2926" i="3" s="1"/>
  <c r="M2925" i="3"/>
  <c r="I2925" i="3"/>
  <c r="M2921" i="3"/>
  <c r="I2921" i="3"/>
  <c r="O2921" i="3" s="1"/>
  <c r="P2921" i="3" s="1"/>
  <c r="M2917" i="3"/>
  <c r="I2917" i="3"/>
  <c r="M2913" i="3"/>
  <c r="I2913" i="3"/>
  <c r="M2910" i="3"/>
  <c r="M2909" i="3" s="1"/>
  <c r="K2910" i="3"/>
  <c r="K2909" i="3" s="1"/>
  <c r="I2910" i="3"/>
  <c r="O2910" i="3" s="1"/>
  <c r="O2909" i="3" s="1"/>
  <c r="D114" i="4" s="1"/>
  <c r="M2907" i="3"/>
  <c r="K2907" i="3"/>
  <c r="I2907" i="3"/>
  <c r="M2906" i="3"/>
  <c r="K2906" i="3"/>
  <c r="I2906" i="3"/>
  <c r="M2898" i="3"/>
  <c r="K2898" i="3"/>
  <c r="I2898" i="3"/>
  <c r="M2890" i="3"/>
  <c r="K2890" i="3"/>
  <c r="I2890" i="3"/>
  <c r="O2890" i="3" s="1"/>
  <c r="M2884" i="3"/>
  <c r="K2884" i="3"/>
  <c r="I2884" i="3"/>
  <c r="M2878" i="3"/>
  <c r="K2878" i="3"/>
  <c r="I2878" i="3"/>
  <c r="M2870" i="3"/>
  <c r="K2870" i="3"/>
  <c r="I2870" i="3"/>
  <c r="M2862" i="3"/>
  <c r="K2862" i="3"/>
  <c r="I2862" i="3"/>
  <c r="O2862" i="3" s="1"/>
  <c r="M2861" i="3"/>
  <c r="K2861" i="3"/>
  <c r="I2861" i="3"/>
  <c r="O2861" i="3" s="1"/>
  <c r="M2853" i="3"/>
  <c r="K2853" i="3"/>
  <c r="I2853" i="3"/>
  <c r="M2852" i="3"/>
  <c r="K2852" i="3"/>
  <c r="I2852" i="3"/>
  <c r="O2852" i="3" s="1"/>
  <c r="M2846" i="3"/>
  <c r="K2846" i="3"/>
  <c r="I2846" i="3"/>
  <c r="M2845" i="3"/>
  <c r="K2845" i="3"/>
  <c r="I2845" i="3"/>
  <c r="O2845" i="3" s="1"/>
  <c r="P2845" i="3" s="1"/>
  <c r="M2837" i="3"/>
  <c r="K2837" i="3"/>
  <c r="I2837" i="3"/>
  <c r="O2837" i="3" s="1"/>
  <c r="M2831" i="3"/>
  <c r="K2831" i="3"/>
  <c r="I2831" i="3"/>
  <c r="O2831" i="3" s="1"/>
  <c r="P2831" i="3" s="1"/>
  <c r="M2827" i="3"/>
  <c r="K2827" i="3"/>
  <c r="I2827" i="3"/>
  <c r="O2827" i="3" s="1"/>
  <c r="M2824" i="3"/>
  <c r="K2824" i="3"/>
  <c r="I2824" i="3"/>
  <c r="O2824" i="3" s="1"/>
  <c r="M2820" i="3"/>
  <c r="K2820" i="3"/>
  <c r="I2820" i="3"/>
  <c r="M2819" i="3"/>
  <c r="K2819" i="3"/>
  <c r="I2819" i="3"/>
  <c r="O2819" i="3" s="1"/>
  <c r="P2819" i="3" s="1"/>
  <c r="M2814" i="3"/>
  <c r="K2814" i="3"/>
  <c r="I2814" i="3"/>
  <c r="O2814" i="3" s="1"/>
  <c r="M2808" i="3"/>
  <c r="K2808" i="3"/>
  <c r="I2808" i="3"/>
  <c r="O2808" i="3" s="1"/>
  <c r="P2808" i="3" s="1"/>
  <c r="M2807" i="3"/>
  <c r="K2807" i="3"/>
  <c r="I2807" i="3"/>
  <c r="O2807" i="3" s="1"/>
  <c r="P2807" i="3" s="1"/>
  <c r="M2806" i="3"/>
  <c r="K2806" i="3"/>
  <c r="I2806" i="3"/>
  <c r="M2805" i="3"/>
  <c r="K2805" i="3"/>
  <c r="I2805" i="3"/>
  <c r="M2799" i="3"/>
  <c r="K2799" i="3"/>
  <c r="I2799" i="3"/>
  <c r="O2799" i="3" s="1"/>
  <c r="M2798" i="3"/>
  <c r="K2798" i="3"/>
  <c r="I2798" i="3"/>
  <c r="M2794" i="3"/>
  <c r="K2794" i="3"/>
  <c r="I2794" i="3"/>
  <c r="O2794" i="3" s="1"/>
  <c r="M2790" i="3"/>
  <c r="K2790" i="3"/>
  <c r="I2790" i="3"/>
  <c r="M2786" i="3"/>
  <c r="K2786" i="3"/>
  <c r="I2786" i="3"/>
  <c r="O2786" i="3" s="1"/>
  <c r="M2781" i="3"/>
  <c r="K2781" i="3"/>
  <c r="I2781" i="3"/>
  <c r="O2781" i="3" s="1"/>
  <c r="M2774" i="3"/>
  <c r="K2774" i="3"/>
  <c r="I2774" i="3"/>
  <c r="O2774" i="3" s="1"/>
  <c r="P2774" i="3" s="1"/>
  <c r="M2770" i="3"/>
  <c r="K2770" i="3"/>
  <c r="I2770" i="3"/>
  <c r="O2770" i="3" s="1"/>
  <c r="M2769" i="3"/>
  <c r="K2769" i="3"/>
  <c r="I2769" i="3"/>
  <c r="M2765" i="3"/>
  <c r="K2765" i="3"/>
  <c r="I2765" i="3"/>
  <c r="O2765" i="3" s="1"/>
  <c r="M2760" i="3"/>
  <c r="K2760" i="3"/>
  <c r="I2760" i="3"/>
  <c r="M2756" i="3"/>
  <c r="K2756" i="3"/>
  <c r="I2756" i="3"/>
  <c r="O2756" i="3" s="1"/>
  <c r="M2752" i="3"/>
  <c r="K2752" i="3"/>
  <c r="I2752" i="3"/>
  <c r="O2752" i="3" s="1"/>
  <c r="M2719" i="3"/>
  <c r="K2719" i="3"/>
  <c r="I2719" i="3"/>
  <c r="M2715" i="3"/>
  <c r="K2715" i="3"/>
  <c r="I2715" i="3"/>
  <c r="O2715" i="3" s="1"/>
  <c r="P2715" i="3" s="1"/>
  <c r="M2711" i="3"/>
  <c r="K2711" i="3"/>
  <c r="I2711" i="3"/>
  <c r="M2431" i="3"/>
  <c r="M2430" i="3" s="1"/>
  <c r="K2431" i="3"/>
  <c r="K2430" i="3" s="1"/>
  <c r="I2431" i="3"/>
  <c r="I2430" i="3" s="1"/>
  <c r="C85" i="4" s="1"/>
  <c r="M2425" i="3"/>
  <c r="K2425" i="3"/>
  <c r="I2425" i="3"/>
  <c r="M2421" i="3"/>
  <c r="K2421" i="3"/>
  <c r="I2421" i="3"/>
  <c r="O2421" i="3" s="1"/>
  <c r="P2421" i="3" s="1"/>
  <c r="M2420" i="3"/>
  <c r="K2420" i="3"/>
  <c r="I2420" i="3"/>
  <c r="O2420" i="3" s="1"/>
  <c r="P2420" i="3" s="1"/>
  <c r="M2416" i="3"/>
  <c r="K2416" i="3"/>
  <c r="I2416" i="3"/>
  <c r="M2415" i="3"/>
  <c r="K2415" i="3"/>
  <c r="I2415" i="3"/>
  <c r="O2415" i="3" s="1"/>
  <c r="P2415" i="3" s="1"/>
  <c r="M2414" i="3"/>
  <c r="K2414" i="3"/>
  <c r="I2414" i="3"/>
  <c r="O2414" i="3" s="1"/>
  <c r="M2411" i="3"/>
  <c r="K2411" i="3"/>
  <c r="I2411" i="3"/>
  <c r="M2407" i="3"/>
  <c r="K2407" i="3"/>
  <c r="I2407" i="3"/>
  <c r="O2407" i="3" s="1"/>
  <c r="P2407" i="3" s="1"/>
  <c r="M2403" i="3"/>
  <c r="K2403" i="3"/>
  <c r="I2403" i="3"/>
  <c r="M2400" i="3"/>
  <c r="K2400" i="3"/>
  <c r="I2400" i="3"/>
  <c r="M2397" i="3"/>
  <c r="K2397" i="3"/>
  <c r="I2397" i="3"/>
  <c r="O2397" i="3" s="1"/>
  <c r="M2390" i="3"/>
  <c r="K2390" i="3"/>
  <c r="I2390" i="3"/>
  <c r="O2390" i="3" s="1"/>
  <c r="P2390" i="3" s="1"/>
  <c r="M2385" i="3"/>
  <c r="K2385" i="3"/>
  <c r="I2385" i="3"/>
  <c r="O2385" i="3" s="1"/>
  <c r="P2385" i="3" s="1"/>
  <c r="M2379" i="3"/>
  <c r="K2379" i="3"/>
  <c r="I2379" i="3"/>
  <c r="O2378" i="3"/>
  <c r="P2378" i="3" s="1"/>
  <c r="M2378" i="3"/>
  <c r="K2378" i="3"/>
  <c r="M2375" i="3"/>
  <c r="K2375" i="3"/>
  <c r="I2375" i="3"/>
  <c r="M2374" i="3"/>
  <c r="K2374" i="3"/>
  <c r="I2374" i="3"/>
  <c r="O2374" i="3" s="1"/>
  <c r="P2374" i="3" s="1"/>
  <c r="M2369" i="3"/>
  <c r="K2369" i="3"/>
  <c r="I2369" i="3"/>
  <c r="O2369" i="3" s="1"/>
  <c r="P2369" i="3" s="1"/>
  <c r="O2368" i="3"/>
  <c r="P2368" i="3" s="1"/>
  <c r="M2368" i="3"/>
  <c r="K2368" i="3"/>
  <c r="O2367" i="3"/>
  <c r="P2367" i="3" s="1"/>
  <c r="M2367" i="3"/>
  <c r="K2367" i="3"/>
  <c r="M2364" i="3"/>
  <c r="K2364" i="3"/>
  <c r="I2364" i="3"/>
  <c r="M2360" i="3"/>
  <c r="K2360" i="3"/>
  <c r="I2360" i="3"/>
  <c r="M2356" i="3"/>
  <c r="K2356" i="3"/>
  <c r="I2356" i="3"/>
  <c r="O2356" i="3" s="1"/>
  <c r="P2356" i="3" s="1"/>
  <c r="O2355" i="3"/>
  <c r="P2355" i="3" s="1"/>
  <c r="M2355" i="3"/>
  <c r="K2355" i="3"/>
  <c r="O2354" i="3"/>
  <c r="P2354" i="3" s="1"/>
  <c r="M2354" i="3"/>
  <c r="K2354" i="3"/>
  <c r="M2350" i="3"/>
  <c r="K2350" i="3"/>
  <c r="I2350" i="3"/>
  <c r="M2346" i="3"/>
  <c r="K2346" i="3"/>
  <c r="I2346" i="3"/>
  <c r="M2342" i="3"/>
  <c r="K2342" i="3"/>
  <c r="I2342" i="3"/>
  <c r="O2342" i="3" s="1"/>
  <c r="P2342" i="3" s="1"/>
  <c r="M2338" i="3"/>
  <c r="K2338" i="3"/>
  <c r="I2338" i="3"/>
  <c r="M2334" i="3"/>
  <c r="K2334" i="3"/>
  <c r="I2334" i="3"/>
  <c r="O2334" i="3" s="1"/>
  <c r="M2330" i="3"/>
  <c r="K2330" i="3"/>
  <c r="I2330" i="3"/>
  <c r="M2326" i="3"/>
  <c r="K2326" i="3"/>
  <c r="I2326" i="3"/>
  <c r="O2325" i="3"/>
  <c r="P2325" i="3" s="1"/>
  <c r="M2325" i="3"/>
  <c r="K2325" i="3"/>
  <c r="O2324" i="3"/>
  <c r="P2324" i="3" s="1"/>
  <c r="M2324" i="3"/>
  <c r="K2324" i="3"/>
  <c r="M2316" i="3"/>
  <c r="K2316" i="3"/>
  <c r="I2316" i="3"/>
  <c r="O2316" i="3" s="1"/>
  <c r="P2316" i="3" s="1"/>
  <c r="M2308" i="3"/>
  <c r="K2308" i="3"/>
  <c r="I2308" i="3"/>
  <c r="M2300" i="3"/>
  <c r="K2300" i="3"/>
  <c r="I2300" i="3"/>
  <c r="M2292" i="3"/>
  <c r="K2292" i="3"/>
  <c r="I2292" i="3"/>
  <c r="O2292" i="3" s="1"/>
  <c r="P2292" i="3" s="1"/>
  <c r="M2284" i="3"/>
  <c r="K2284" i="3"/>
  <c r="I2284" i="3"/>
  <c r="M2276" i="3"/>
  <c r="K2276" i="3"/>
  <c r="I2276" i="3"/>
  <c r="O2276" i="3" s="1"/>
  <c r="O2275" i="3"/>
  <c r="M2275" i="3"/>
  <c r="K2275" i="3"/>
  <c r="M2266" i="3"/>
  <c r="M2265" i="3" s="1"/>
  <c r="K2266" i="3"/>
  <c r="K2265" i="3" s="1"/>
  <c r="I2266" i="3"/>
  <c r="I2265" i="3" s="1"/>
  <c r="C82" i="4" s="1"/>
  <c r="M2263" i="3"/>
  <c r="K2263" i="3"/>
  <c r="I2263" i="3"/>
  <c r="O2263" i="3" s="1"/>
  <c r="M2260" i="3"/>
  <c r="K2260" i="3"/>
  <c r="I2260" i="3"/>
  <c r="M2256" i="3"/>
  <c r="K2256" i="3"/>
  <c r="I2256" i="3"/>
  <c r="M2249" i="3"/>
  <c r="K2249" i="3"/>
  <c r="I2249" i="3"/>
  <c r="O2249" i="3" s="1"/>
  <c r="M1809" i="3"/>
  <c r="K1809" i="3"/>
  <c r="I1809" i="3"/>
  <c r="M1784" i="3"/>
  <c r="K1784" i="3"/>
  <c r="I1784" i="3"/>
  <c r="M1759" i="3"/>
  <c r="K1759" i="3"/>
  <c r="I1759" i="3"/>
  <c r="O1759" i="3" s="1"/>
  <c r="P1759" i="3" s="1"/>
  <c r="M1755" i="3"/>
  <c r="K1755" i="3"/>
  <c r="I1755" i="3"/>
  <c r="O1755" i="3" s="1"/>
  <c r="M1747" i="3"/>
  <c r="K1747" i="3"/>
  <c r="I1747" i="3"/>
  <c r="O1747" i="3" s="1"/>
  <c r="P1747" i="3" s="1"/>
  <c r="M1742" i="3"/>
  <c r="K1742" i="3"/>
  <c r="I1742" i="3"/>
  <c r="M1737" i="3"/>
  <c r="K1737" i="3"/>
  <c r="I1737" i="3"/>
  <c r="O1737" i="3" s="1"/>
  <c r="M1736" i="3"/>
  <c r="K1736" i="3"/>
  <c r="I1736" i="3"/>
  <c r="O1736" i="3" s="1"/>
  <c r="P1736" i="3" s="1"/>
  <c r="M1730" i="3"/>
  <c r="K1730" i="3"/>
  <c r="I1730" i="3"/>
  <c r="M1729" i="3"/>
  <c r="K1729" i="3"/>
  <c r="I1729" i="3"/>
  <c r="M1726" i="3"/>
  <c r="K1726" i="3"/>
  <c r="I1726" i="3"/>
  <c r="O1726" i="3" s="1"/>
  <c r="P1726" i="3" s="1"/>
  <c r="M1715" i="3"/>
  <c r="K1715" i="3"/>
  <c r="I1715" i="3"/>
  <c r="O1715" i="3" s="1"/>
  <c r="M1712" i="3"/>
  <c r="K1712" i="3"/>
  <c r="I1712" i="3"/>
  <c r="O1712" i="3" s="1"/>
  <c r="P1712" i="3" s="1"/>
  <c r="M1711" i="3"/>
  <c r="K1711" i="3"/>
  <c r="I1711" i="3"/>
  <c r="O1711" i="3" s="1"/>
  <c r="P1711" i="3" s="1"/>
  <c r="M1710" i="3"/>
  <c r="K1710" i="3"/>
  <c r="I1710" i="3"/>
  <c r="M1709" i="3"/>
  <c r="K1709" i="3"/>
  <c r="I1709" i="3"/>
  <c r="O1709" i="3" s="1"/>
  <c r="P1709" i="3" s="1"/>
  <c r="M1708" i="3"/>
  <c r="K1708" i="3"/>
  <c r="I1708" i="3"/>
  <c r="M1698" i="3"/>
  <c r="K1698" i="3"/>
  <c r="I1698" i="3"/>
  <c r="M1695" i="3"/>
  <c r="K1695" i="3"/>
  <c r="I1695" i="3"/>
  <c r="O1695" i="3" s="1"/>
  <c r="P1695" i="3" s="1"/>
  <c r="M1694" i="3"/>
  <c r="K1694" i="3"/>
  <c r="I1694" i="3"/>
  <c r="M1693" i="3"/>
  <c r="K1693" i="3"/>
  <c r="I1693" i="3"/>
  <c r="O1693" i="3" s="1"/>
  <c r="P1693" i="3" s="1"/>
  <c r="M1688" i="3"/>
  <c r="K1688" i="3"/>
  <c r="I1688" i="3"/>
  <c r="M1687" i="3"/>
  <c r="K1687" i="3"/>
  <c r="I1687" i="3"/>
  <c r="O1687" i="3" s="1"/>
  <c r="M1686" i="3"/>
  <c r="K1686" i="3"/>
  <c r="I1686" i="3"/>
  <c r="M1685" i="3"/>
  <c r="K1685" i="3"/>
  <c r="I1685" i="3"/>
  <c r="M1684" i="3"/>
  <c r="K1684" i="3"/>
  <c r="I1684" i="3"/>
  <c r="O1684" i="3" s="1"/>
  <c r="P1684" i="3" s="1"/>
  <c r="M1673" i="3"/>
  <c r="K1673" i="3"/>
  <c r="I1673" i="3"/>
  <c r="O1673" i="3" s="1"/>
  <c r="M1670" i="3"/>
  <c r="K1670" i="3"/>
  <c r="I1670" i="3"/>
  <c r="O1670" i="3" s="1"/>
  <c r="P1670" i="3" s="1"/>
  <c r="M1669" i="3"/>
  <c r="K1669" i="3"/>
  <c r="I1669" i="3"/>
  <c r="M1668" i="3"/>
  <c r="K1668" i="3"/>
  <c r="I1668" i="3"/>
  <c r="O1668" i="3" s="1"/>
  <c r="M1663" i="3"/>
  <c r="K1663" i="3"/>
  <c r="I1663" i="3"/>
  <c r="O1662" i="3"/>
  <c r="P1662" i="3" s="1"/>
  <c r="M1662" i="3"/>
  <c r="K1662" i="3"/>
  <c r="M1627" i="3"/>
  <c r="K1627" i="3"/>
  <c r="I1627" i="3"/>
  <c r="O1627" i="3" s="1"/>
  <c r="P1627" i="3" s="1"/>
  <c r="M1615" i="3"/>
  <c r="K1615" i="3"/>
  <c r="I1615" i="3"/>
  <c r="M1589" i="3"/>
  <c r="K1589" i="3"/>
  <c r="I1589" i="3"/>
  <c r="M1554" i="3"/>
  <c r="K1554" i="3"/>
  <c r="I1554" i="3"/>
  <c r="O1554" i="3" s="1"/>
  <c r="P1554" i="3" s="1"/>
  <c r="M1529" i="3"/>
  <c r="K1529" i="3"/>
  <c r="I1529" i="3"/>
  <c r="O1529" i="3" s="1"/>
  <c r="M1452" i="3"/>
  <c r="K1452" i="3"/>
  <c r="I1452" i="3"/>
  <c r="M1448" i="3"/>
  <c r="K1448" i="3"/>
  <c r="I1448" i="3"/>
  <c r="M1442" i="3"/>
  <c r="K1442" i="3"/>
  <c r="I1442" i="3"/>
  <c r="O1442" i="3" s="1"/>
  <c r="P1442" i="3" s="1"/>
  <c r="M1438" i="3"/>
  <c r="K1438" i="3"/>
  <c r="I1438" i="3"/>
  <c r="O1438" i="3" s="1"/>
  <c r="P1438" i="3" s="1"/>
  <c r="M1433" i="3"/>
  <c r="K1433" i="3"/>
  <c r="I1433" i="3"/>
  <c r="M1426" i="3"/>
  <c r="K1426" i="3"/>
  <c r="I1426" i="3"/>
  <c r="M1421" i="3"/>
  <c r="K1421" i="3"/>
  <c r="I1421" i="3"/>
  <c r="M1417" i="3"/>
  <c r="K1417" i="3"/>
  <c r="I1417" i="3"/>
  <c r="O1416" i="3"/>
  <c r="P1416" i="3" s="1"/>
  <c r="M1416" i="3"/>
  <c r="K1416" i="3"/>
  <c r="M1409" i="3"/>
  <c r="K1409" i="3"/>
  <c r="I1409" i="3"/>
  <c r="O1409" i="3" s="1"/>
  <c r="P1409" i="3" s="1"/>
  <c r="O1408" i="3"/>
  <c r="P1408" i="3" s="1"/>
  <c r="M1408" i="3"/>
  <c r="K1408" i="3"/>
  <c r="O1407" i="3"/>
  <c r="P1407" i="3" s="1"/>
  <c r="M1407" i="3"/>
  <c r="K1407" i="3"/>
  <c r="M1401" i="3"/>
  <c r="K1401" i="3"/>
  <c r="I1401" i="3"/>
  <c r="O1401" i="3" s="1"/>
  <c r="P1401" i="3" s="1"/>
  <c r="M1398" i="3"/>
  <c r="K1398" i="3"/>
  <c r="I1398" i="3"/>
  <c r="M1392" i="3"/>
  <c r="K1392" i="3"/>
  <c r="I1392" i="3"/>
  <c r="O1392" i="3" s="1"/>
  <c r="P1392" i="3" s="1"/>
  <c r="M1385" i="3"/>
  <c r="K1385" i="3"/>
  <c r="I1385" i="3"/>
  <c r="M1379" i="3"/>
  <c r="K1379" i="3"/>
  <c r="I1379" i="3"/>
  <c r="O1379" i="3" s="1"/>
  <c r="M1376" i="3"/>
  <c r="K1376" i="3"/>
  <c r="I1376" i="3"/>
  <c r="O1376" i="3" s="1"/>
  <c r="P1376" i="3" s="1"/>
  <c r="M1370" i="3"/>
  <c r="K1370" i="3"/>
  <c r="I1370" i="3"/>
  <c r="M1365" i="3"/>
  <c r="K1365" i="3"/>
  <c r="I1365" i="3"/>
  <c r="O1365" i="3" s="1"/>
  <c r="P1365" i="3" s="1"/>
  <c r="M1361" i="3"/>
  <c r="K1361" i="3"/>
  <c r="I1361" i="3"/>
  <c r="O1361" i="3" s="1"/>
  <c r="P1361" i="3" s="1"/>
  <c r="M1357" i="3"/>
  <c r="K1357" i="3"/>
  <c r="I1357" i="3"/>
  <c r="M1352" i="3"/>
  <c r="K1352" i="3"/>
  <c r="I1352" i="3"/>
  <c r="O1352" i="3" s="1"/>
  <c r="P1352" i="3" s="1"/>
  <c r="M1348" i="3"/>
  <c r="K1348" i="3"/>
  <c r="I1348" i="3"/>
  <c r="M1344" i="3"/>
  <c r="K1344" i="3"/>
  <c r="I1344" i="3"/>
  <c r="O1344" i="3" s="1"/>
  <c r="M1335" i="3"/>
  <c r="K1335" i="3"/>
  <c r="I1335" i="3"/>
  <c r="O1335" i="3" s="1"/>
  <c r="P1335" i="3" s="1"/>
  <c r="M1331" i="3"/>
  <c r="K1331" i="3"/>
  <c r="I1331" i="3"/>
  <c r="M1325" i="3"/>
  <c r="K1325" i="3"/>
  <c r="I1325" i="3"/>
  <c r="O1325" i="3" s="1"/>
  <c r="P1325" i="3" s="1"/>
  <c r="M1319" i="3"/>
  <c r="K1319" i="3"/>
  <c r="I1319" i="3"/>
  <c r="O1319" i="3" s="1"/>
  <c r="P1319" i="3" s="1"/>
  <c r="M1313" i="3"/>
  <c r="K1313" i="3"/>
  <c r="I1313" i="3"/>
  <c r="O1312" i="3"/>
  <c r="M1312" i="3"/>
  <c r="K1312" i="3"/>
  <c r="M1300" i="3"/>
  <c r="K1300" i="3"/>
  <c r="I1300" i="3"/>
  <c r="M1295" i="3"/>
  <c r="K1295" i="3"/>
  <c r="I1295" i="3"/>
  <c r="O1294" i="3"/>
  <c r="M1294" i="3"/>
  <c r="K1294" i="3"/>
  <c r="M1288" i="3"/>
  <c r="K1288" i="3"/>
  <c r="I1288" i="3"/>
  <c r="M1284" i="3"/>
  <c r="K1284" i="3"/>
  <c r="I1284" i="3"/>
  <c r="O1284" i="3" s="1"/>
  <c r="M1277" i="3"/>
  <c r="K1277" i="3"/>
  <c r="I1277" i="3"/>
  <c r="O1277" i="3" s="1"/>
  <c r="P1277" i="3" s="1"/>
  <c r="M1272" i="3"/>
  <c r="K1272" i="3"/>
  <c r="I1272" i="3"/>
  <c r="M1267" i="3"/>
  <c r="K1267" i="3"/>
  <c r="I1267" i="3"/>
  <c r="O1267" i="3" s="1"/>
  <c r="P1267" i="3" s="1"/>
  <c r="M1259" i="3"/>
  <c r="K1259" i="3"/>
  <c r="I1259" i="3"/>
  <c r="O1259" i="3" s="1"/>
  <c r="P1259" i="3" s="1"/>
  <c r="M1253" i="3"/>
  <c r="K1253" i="3"/>
  <c r="I1253" i="3"/>
  <c r="M1248" i="3"/>
  <c r="K1248" i="3"/>
  <c r="I1248" i="3"/>
  <c r="O1248" i="3" s="1"/>
  <c r="P1248" i="3" s="1"/>
  <c r="O1247" i="3"/>
  <c r="P1247" i="3" s="1"/>
  <c r="M1247" i="3"/>
  <c r="K1247" i="3"/>
  <c r="M1240" i="3"/>
  <c r="K1240" i="3"/>
  <c r="I1240" i="3"/>
  <c r="O1239" i="3"/>
  <c r="P1239" i="3" s="1"/>
  <c r="M1239" i="3"/>
  <c r="K1239" i="3"/>
  <c r="O1238" i="3"/>
  <c r="P1238" i="3" s="1"/>
  <c r="M1238" i="3"/>
  <c r="K1238" i="3"/>
  <c r="M1233" i="3"/>
  <c r="K1233" i="3"/>
  <c r="I1233" i="3"/>
  <c r="O1233" i="3" s="1"/>
  <c r="P1233" i="3" s="1"/>
  <c r="M1229" i="3"/>
  <c r="K1229" i="3"/>
  <c r="I1229" i="3"/>
  <c r="M1224" i="3"/>
  <c r="K1224" i="3"/>
  <c r="I1224" i="3"/>
  <c r="M1219" i="3"/>
  <c r="K1219" i="3"/>
  <c r="I1219" i="3"/>
  <c r="O1219" i="3" s="1"/>
  <c r="P1219" i="3" s="1"/>
  <c r="M1213" i="3"/>
  <c r="K1213" i="3"/>
  <c r="I1213" i="3"/>
  <c r="M1208" i="3"/>
  <c r="K1208" i="3"/>
  <c r="I1208" i="3"/>
  <c r="O1208" i="3" s="1"/>
  <c r="M1203" i="3"/>
  <c r="K1203" i="3"/>
  <c r="I1203" i="3"/>
  <c r="M1193" i="3"/>
  <c r="K1193" i="3"/>
  <c r="I1193" i="3"/>
  <c r="M1189" i="3"/>
  <c r="K1189" i="3"/>
  <c r="I1189" i="3"/>
  <c r="O1189" i="3" s="1"/>
  <c r="P1189" i="3" s="1"/>
  <c r="M1182" i="3"/>
  <c r="K1182" i="3"/>
  <c r="I1182" i="3"/>
  <c r="M1175" i="3"/>
  <c r="K1175" i="3"/>
  <c r="I1175" i="3"/>
  <c r="M1168" i="3"/>
  <c r="K1168" i="3"/>
  <c r="I1168" i="3"/>
  <c r="O1167" i="3"/>
  <c r="P1167" i="3" s="1"/>
  <c r="M1167" i="3"/>
  <c r="K1167" i="3"/>
  <c r="E124" i="4" l="1"/>
  <c r="E123" i="4" s="1"/>
  <c r="P3066" i="3"/>
  <c r="O3067" i="3"/>
  <c r="G1303" i="3"/>
  <c r="K1303" i="3" s="1"/>
  <c r="K1293" i="3" s="1"/>
  <c r="I2969" i="3"/>
  <c r="C118" i="4" s="1"/>
  <c r="K3075" i="3"/>
  <c r="M2969" i="3"/>
  <c r="K2813" i="3"/>
  <c r="K2804" i="3"/>
  <c r="M3075" i="3"/>
  <c r="G3037" i="3"/>
  <c r="G3057" i="3"/>
  <c r="I3057" i="3" s="1"/>
  <c r="I3039" i="3" s="1"/>
  <c r="C121" i="4" s="1"/>
  <c r="P3010" i="3"/>
  <c r="O3076" i="3"/>
  <c r="P3076" i="3" s="1"/>
  <c r="O3019" i="3"/>
  <c r="P3019" i="3" s="1"/>
  <c r="P3044" i="3"/>
  <c r="K2826" i="3"/>
  <c r="P3001" i="3"/>
  <c r="I3095" i="3"/>
  <c r="C129" i="4" s="1"/>
  <c r="P2991" i="3"/>
  <c r="O3054" i="3"/>
  <c r="P3054" i="3" s="1"/>
  <c r="K2248" i="3"/>
  <c r="I2396" i="3"/>
  <c r="C84" i="4" s="1"/>
  <c r="M2248" i="3"/>
  <c r="O2266" i="3"/>
  <c r="O2265" i="3" s="1"/>
  <c r="D82" i="4" s="1"/>
  <c r="O2400" i="3"/>
  <c r="P2400" i="3" s="1"/>
  <c r="M1528" i="3"/>
  <c r="M3095" i="3"/>
  <c r="M3094" i="3" s="1"/>
  <c r="K3095" i="3"/>
  <c r="K3094" i="3" s="1"/>
  <c r="P2979" i="3"/>
  <c r="I3075" i="3"/>
  <c r="C126" i="4" s="1"/>
  <c r="O3025" i="3"/>
  <c r="P3025" i="3" s="1"/>
  <c r="O3087" i="3"/>
  <c r="P3087" i="3" s="1"/>
  <c r="O3101" i="3"/>
  <c r="P3101" i="3" s="1"/>
  <c r="O2985" i="3"/>
  <c r="O3033" i="3"/>
  <c r="P3033" i="3" s="1"/>
  <c r="O3040" i="3"/>
  <c r="P3040" i="3" s="1"/>
  <c r="O3107" i="3"/>
  <c r="P3107" i="3" s="1"/>
  <c r="O3127" i="3"/>
  <c r="P3127" i="3" s="1"/>
  <c r="O3086" i="3"/>
  <c r="O3097" i="3"/>
  <c r="I3133" i="3"/>
  <c r="C130" i="4" s="1"/>
  <c r="O3134" i="3"/>
  <c r="O3133" i="3" s="1"/>
  <c r="D130" i="4" s="1"/>
  <c r="P2756" i="3"/>
  <c r="P2786" i="3"/>
  <c r="P2827" i="3"/>
  <c r="P2826" i="3" s="1"/>
  <c r="E112" i="4" s="1"/>
  <c r="I2909" i="3"/>
  <c r="G1291" i="3"/>
  <c r="M1291" i="3" s="1"/>
  <c r="M1246" i="3" s="1"/>
  <c r="P2890" i="3"/>
  <c r="G2942" i="3"/>
  <c r="M2942" i="3" s="1"/>
  <c r="M2912" i="3" s="1"/>
  <c r="M1697" i="3"/>
  <c r="O2826" i="3"/>
  <c r="D112" i="4" s="1"/>
  <c r="K2274" i="3"/>
  <c r="M2836" i="3"/>
  <c r="M2396" i="3"/>
  <c r="K2396" i="3"/>
  <c r="I2804" i="3"/>
  <c r="C110" i="4" s="1"/>
  <c r="O2884" i="3"/>
  <c r="P2884" i="3" s="1"/>
  <c r="O1663" i="3"/>
  <c r="P1663" i="3" s="1"/>
  <c r="K2836" i="3"/>
  <c r="G1244" i="3"/>
  <c r="K1244" i="3" s="1"/>
  <c r="K1166" i="3" s="1"/>
  <c r="M2274" i="3"/>
  <c r="K1672" i="3"/>
  <c r="I2248" i="3"/>
  <c r="C81" i="4" s="1"/>
  <c r="O2330" i="3"/>
  <c r="P2330" i="3" s="1"/>
  <c r="P2770" i="3"/>
  <c r="P2799" i="3"/>
  <c r="M2826" i="3"/>
  <c r="P2861" i="3"/>
  <c r="P2910" i="3"/>
  <c r="P2909" i="3" s="1"/>
  <c r="E114" i="4" s="1"/>
  <c r="P2932" i="3"/>
  <c r="M2813" i="3"/>
  <c r="P2824" i="3"/>
  <c r="P2852" i="3"/>
  <c r="O1168" i="3"/>
  <c r="P1168" i="3" s="1"/>
  <c r="O1203" i="3"/>
  <c r="P1203" i="3" s="1"/>
  <c r="P2414" i="3"/>
  <c r="M2751" i="3"/>
  <c r="P2765" i="3"/>
  <c r="K2751" i="3"/>
  <c r="M2780" i="3"/>
  <c r="P2794" i="3"/>
  <c r="K2780" i="3"/>
  <c r="M2804" i="3"/>
  <c r="I2826" i="3"/>
  <c r="C112" i="4" s="1"/>
  <c r="P2862" i="3"/>
  <c r="O2907" i="3"/>
  <c r="P2907" i="3" s="1"/>
  <c r="P2957" i="3"/>
  <c r="O2970" i="3"/>
  <c r="P2970" i="3" s="1"/>
  <c r="P2953" i="3"/>
  <c r="P2752" i="3"/>
  <c r="P2781" i="3"/>
  <c r="P2814" i="3"/>
  <c r="P2837" i="3"/>
  <c r="I2751" i="3"/>
  <c r="C108" i="4" s="1"/>
  <c r="I2780" i="3"/>
  <c r="C109" i="4" s="1"/>
  <c r="O2806" i="3"/>
  <c r="P2806" i="3" s="1"/>
  <c r="I2813" i="3"/>
  <c r="C111" i="4" s="1"/>
  <c r="I2836" i="3"/>
  <c r="C113" i="4" s="1"/>
  <c r="O2917" i="3"/>
  <c r="P2917" i="3" s="1"/>
  <c r="G2967" i="3"/>
  <c r="O2760" i="3"/>
  <c r="O2790" i="3"/>
  <c r="P2790" i="3" s="1"/>
  <c r="O2820" i="3"/>
  <c r="P2820" i="3" s="1"/>
  <c r="O2846" i="3"/>
  <c r="P2846" i="3" s="1"/>
  <c r="O2878" i="3"/>
  <c r="P2878" i="3" s="1"/>
  <c r="O2906" i="3"/>
  <c r="P2906" i="3" s="1"/>
  <c r="O2925" i="3"/>
  <c r="P2925" i="3" s="1"/>
  <c r="G2950" i="3"/>
  <c r="O2960" i="3"/>
  <c r="P2960" i="3" s="1"/>
  <c r="O2805" i="3"/>
  <c r="P2805" i="3" s="1"/>
  <c r="O2913" i="3"/>
  <c r="P2913" i="3" s="1"/>
  <c r="O2937" i="3"/>
  <c r="P2937" i="3" s="1"/>
  <c r="O2945" i="3"/>
  <c r="O2769" i="3"/>
  <c r="P2769" i="3" s="1"/>
  <c r="O2798" i="3"/>
  <c r="P2798" i="3" s="1"/>
  <c r="O2853" i="3"/>
  <c r="P2853" i="3" s="1"/>
  <c r="O2870" i="3"/>
  <c r="P2870" i="3" s="1"/>
  <c r="O2898" i="3"/>
  <c r="P2898" i="3" s="1"/>
  <c r="O2927" i="3"/>
  <c r="P2927" i="3" s="1"/>
  <c r="O2974" i="3"/>
  <c r="O2711" i="3"/>
  <c r="P2711" i="3" s="1"/>
  <c r="O2719" i="3"/>
  <c r="P2719" i="3" s="1"/>
  <c r="P2249" i="3"/>
  <c r="P2263" i="3"/>
  <c r="P2276" i="3"/>
  <c r="P2334" i="3"/>
  <c r="O2260" i="3"/>
  <c r="P2260" i="3" s="1"/>
  <c r="P2397" i="3"/>
  <c r="I2274" i="3"/>
  <c r="C83" i="4" s="1"/>
  <c r="P2275" i="3"/>
  <c r="O2308" i="3"/>
  <c r="P2308" i="3" s="1"/>
  <c r="O2350" i="3"/>
  <c r="P2350" i="3" s="1"/>
  <c r="O2364" i="3"/>
  <c r="P2364" i="3" s="1"/>
  <c r="O2375" i="3"/>
  <c r="P2375" i="3" s="1"/>
  <c r="O2403" i="3"/>
  <c r="O2425" i="3"/>
  <c r="P2425" i="3" s="1"/>
  <c r="O2284" i="3"/>
  <c r="P2284" i="3" s="1"/>
  <c r="O2338" i="3"/>
  <c r="P2338" i="3" s="1"/>
  <c r="O2379" i="3"/>
  <c r="P2379" i="3" s="1"/>
  <c r="O2416" i="3"/>
  <c r="P2416" i="3" s="1"/>
  <c r="O2256" i="3"/>
  <c r="O2326" i="3"/>
  <c r="P2326" i="3" s="1"/>
  <c r="O2411" i="3"/>
  <c r="P2411" i="3" s="1"/>
  <c r="O2300" i="3"/>
  <c r="P2300" i="3" s="1"/>
  <c r="O2346" i="3"/>
  <c r="P2346" i="3" s="1"/>
  <c r="O2360" i="3"/>
  <c r="P2360" i="3" s="1"/>
  <c r="O2431" i="3"/>
  <c r="O2430" i="3" s="1"/>
  <c r="D85" i="4" s="1"/>
  <c r="O1686" i="3"/>
  <c r="P1686" i="3" s="1"/>
  <c r="K1528" i="3"/>
  <c r="O1708" i="3"/>
  <c r="P1708" i="3" s="1"/>
  <c r="O1730" i="3"/>
  <c r="P1730" i="3" s="1"/>
  <c r="P1673" i="3"/>
  <c r="P1529" i="3"/>
  <c r="K1697" i="3"/>
  <c r="M1672" i="3"/>
  <c r="O1809" i="3"/>
  <c r="P1809" i="3" s="1"/>
  <c r="P1668" i="3"/>
  <c r="P1687" i="3"/>
  <c r="P1737" i="3"/>
  <c r="P1755" i="3"/>
  <c r="G1835" i="3"/>
  <c r="I1528" i="3"/>
  <c r="C54" i="4" s="1"/>
  <c r="I1672" i="3"/>
  <c r="C55" i="4" s="1"/>
  <c r="G1752" i="3"/>
  <c r="O1784" i="3"/>
  <c r="P1784" i="3" s="1"/>
  <c r="O1615" i="3"/>
  <c r="P1615" i="3" s="1"/>
  <c r="O1669" i="3"/>
  <c r="P1669" i="3" s="1"/>
  <c r="O1688" i="3"/>
  <c r="P1688" i="3" s="1"/>
  <c r="P1715" i="3"/>
  <c r="G1733" i="3"/>
  <c r="O1742" i="3"/>
  <c r="O1685" i="3"/>
  <c r="P1685" i="3" s="1"/>
  <c r="I1697" i="3"/>
  <c r="C56" i="4" s="1"/>
  <c r="O1698" i="3"/>
  <c r="P1698" i="3" s="1"/>
  <c r="O1729" i="3"/>
  <c r="P1729" i="3" s="1"/>
  <c r="O1589" i="3"/>
  <c r="O1694" i="3"/>
  <c r="P1694" i="3" s="1"/>
  <c r="O1710" i="3"/>
  <c r="P1710" i="3" s="1"/>
  <c r="O1426" i="3"/>
  <c r="P1426" i="3" s="1"/>
  <c r="O1452" i="3"/>
  <c r="P1452" i="3" s="1"/>
  <c r="O1421" i="3"/>
  <c r="P1421" i="3" s="1"/>
  <c r="P1208" i="3"/>
  <c r="P1284" i="3"/>
  <c r="O1295" i="3"/>
  <c r="P1295" i="3" s="1"/>
  <c r="P1344" i="3"/>
  <c r="P1379" i="3"/>
  <c r="P1312" i="3"/>
  <c r="G1457" i="3"/>
  <c r="O1182" i="3"/>
  <c r="P1182" i="3" s="1"/>
  <c r="O1229" i="3"/>
  <c r="P1229" i="3" s="1"/>
  <c r="G1413" i="3"/>
  <c r="O1448" i="3"/>
  <c r="P1448" i="3" s="1"/>
  <c r="O1213" i="3"/>
  <c r="P1213" i="3" s="1"/>
  <c r="O1288" i="3"/>
  <c r="P1288" i="3" s="1"/>
  <c r="P1294" i="3"/>
  <c r="O1348" i="3"/>
  <c r="P1348" i="3" s="1"/>
  <c r="O1385" i="3"/>
  <c r="P1385" i="3" s="1"/>
  <c r="O1433" i="3"/>
  <c r="P1433" i="3" s="1"/>
  <c r="O1193" i="3"/>
  <c r="P1193" i="3" s="1"/>
  <c r="O1240" i="3"/>
  <c r="P1240" i="3" s="1"/>
  <c r="O1272" i="3"/>
  <c r="P1272" i="3" s="1"/>
  <c r="O1300" i="3"/>
  <c r="P1300" i="3" s="1"/>
  <c r="O1331" i="3"/>
  <c r="P1331" i="3" s="1"/>
  <c r="O1370" i="3"/>
  <c r="P1370" i="3" s="1"/>
  <c r="O1417" i="3"/>
  <c r="P1417" i="3" s="1"/>
  <c r="O1175" i="3"/>
  <c r="P1175" i="3" s="1"/>
  <c r="O1224" i="3"/>
  <c r="P1224" i="3" s="1"/>
  <c r="O1253" i="3"/>
  <c r="P1253" i="3" s="1"/>
  <c r="O1313" i="3"/>
  <c r="P1313" i="3" s="1"/>
  <c r="O1357" i="3"/>
  <c r="P1357" i="3" s="1"/>
  <c r="O1398" i="3"/>
  <c r="P1398" i="3" s="1"/>
  <c r="C128" i="4" l="1"/>
  <c r="O3066" i="3"/>
  <c r="D124" i="4"/>
  <c r="D123" i="4" s="1"/>
  <c r="C80" i="4"/>
  <c r="C114" i="4"/>
  <c r="M1303" i="3"/>
  <c r="M1293" i="3" s="1"/>
  <c r="I1291" i="3"/>
  <c r="I1246" i="3" s="1"/>
  <c r="C36" i="4" s="1"/>
  <c r="K1291" i="3"/>
  <c r="K1246" i="3" s="1"/>
  <c r="K1165" i="3" s="1"/>
  <c r="I1303" i="3"/>
  <c r="O1303" i="3" s="1"/>
  <c r="O1293" i="3" s="1"/>
  <c r="D37" i="4" s="1"/>
  <c r="M2247" i="3"/>
  <c r="I3094" i="3"/>
  <c r="M3037" i="3"/>
  <c r="M2978" i="3" s="1"/>
  <c r="I3037" i="3"/>
  <c r="I2978" i="3" s="1"/>
  <c r="O2969" i="3"/>
  <c r="D118" i="4" s="1"/>
  <c r="P2266" i="3"/>
  <c r="P2265" i="3" s="1"/>
  <c r="E82" i="4" s="1"/>
  <c r="I1244" i="3"/>
  <c r="I1166" i="3" s="1"/>
  <c r="C35" i="4" s="1"/>
  <c r="I2247" i="3"/>
  <c r="K2247" i="3"/>
  <c r="M3057" i="3"/>
  <c r="M3039" i="3" s="1"/>
  <c r="K2977" i="3"/>
  <c r="P2804" i="3"/>
  <c r="E110" i="4" s="1"/>
  <c r="O2813" i="3"/>
  <c r="D111" i="4" s="1"/>
  <c r="O3095" i="3"/>
  <c r="O2751" i="3"/>
  <c r="D108" i="4" s="1"/>
  <c r="O3075" i="3"/>
  <c r="D126" i="4" s="1"/>
  <c r="O1528" i="3"/>
  <c r="D54" i="4" s="1"/>
  <c r="P3086" i="3"/>
  <c r="P3075" i="3" s="1"/>
  <c r="E126" i="4" s="1"/>
  <c r="P2985" i="3"/>
  <c r="P3097" i="3"/>
  <c r="P3095" i="3" s="1"/>
  <c r="E129" i="4" s="1"/>
  <c r="O3057" i="3"/>
  <c r="P3057" i="3" s="1"/>
  <c r="P3039" i="3" s="1"/>
  <c r="E121" i="4" s="1"/>
  <c r="P3134" i="3"/>
  <c r="P3133" i="3" s="1"/>
  <c r="E130" i="4" s="1"/>
  <c r="O2396" i="3"/>
  <c r="D84" i="4" s="1"/>
  <c r="M1244" i="3"/>
  <c r="M1166" i="3" s="1"/>
  <c r="P1589" i="3"/>
  <c r="P1528" i="3" s="1"/>
  <c r="E54" i="4" s="1"/>
  <c r="O2248" i="3"/>
  <c r="D81" i="4" s="1"/>
  <c r="O2804" i="3"/>
  <c r="D110" i="4" s="1"/>
  <c r="P2256" i="3"/>
  <c r="P2248" i="3" s="1"/>
  <c r="E81" i="4" s="1"/>
  <c r="I2942" i="3"/>
  <c r="I2912" i="3" s="1"/>
  <c r="C115" i="4" s="1"/>
  <c r="P2836" i="3"/>
  <c r="E113" i="4" s="1"/>
  <c r="P2974" i="3"/>
  <c r="P2969" i="3" s="1"/>
  <c r="E118" i="4" s="1"/>
  <c r="P2780" i="3"/>
  <c r="E109" i="4" s="1"/>
  <c r="M2950" i="3"/>
  <c r="M2944" i="3" s="1"/>
  <c r="I2950" i="3"/>
  <c r="M2967" i="3"/>
  <c r="M2952" i="3" s="1"/>
  <c r="I2967" i="3"/>
  <c r="O2836" i="3"/>
  <c r="D113" i="4" s="1"/>
  <c r="O2780" i="3"/>
  <c r="D109" i="4" s="1"/>
  <c r="P2813" i="3"/>
  <c r="E111" i="4" s="1"/>
  <c r="P2760" i="3"/>
  <c r="P2751" i="3" s="1"/>
  <c r="E108" i="4" s="1"/>
  <c r="P2945" i="3"/>
  <c r="P2274" i="3"/>
  <c r="E83" i="4" s="1"/>
  <c r="O2274" i="3"/>
  <c r="D83" i="4" s="1"/>
  <c r="P2431" i="3"/>
  <c r="P2430" i="3" s="1"/>
  <c r="E85" i="4" s="1"/>
  <c r="P2403" i="3"/>
  <c r="P2396" i="3" s="1"/>
  <c r="E84" i="4" s="1"/>
  <c r="P1697" i="3"/>
  <c r="E56" i="4" s="1"/>
  <c r="P1672" i="3"/>
  <c r="E55" i="4" s="1"/>
  <c r="M1752" i="3"/>
  <c r="M1735" i="3" s="1"/>
  <c r="K1752" i="3"/>
  <c r="K1735" i="3" s="1"/>
  <c r="I1752" i="3"/>
  <c r="O1672" i="3"/>
  <c r="D55" i="4" s="1"/>
  <c r="M1733" i="3"/>
  <c r="M1714" i="3" s="1"/>
  <c r="K1733" i="3"/>
  <c r="K1714" i="3" s="1"/>
  <c r="I1733" i="3"/>
  <c r="M1835" i="3"/>
  <c r="M1754" i="3" s="1"/>
  <c r="K1835" i="3"/>
  <c r="K1754" i="3" s="1"/>
  <c r="I1835" i="3"/>
  <c r="P1742" i="3"/>
  <c r="O1697" i="3"/>
  <c r="D56" i="4" s="1"/>
  <c r="M1457" i="3"/>
  <c r="M1415" i="3" s="1"/>
  <c r="K1457" i="3"/>
  <c r="K1415" i="3" s="1"/>
  <c r="I1457" i="3"/>
  <c r="M1413" i="3"/>
  <c r="M1311" i="3" s="1"/>
  <c r="K1413" i="3"/>
  <c r="K1311" i="3" s="1"/>
  <c r="I1413" i="3"/>
  <c r="E128" i="4" l="1"/>
  <c r="D80" i="4"/>
  <c r="I2977" i="3"/>
  <c r="C120" i="4"/>
  <c r="C119" i="4" s="1"/>
  <c r="E80" i="4"/>
  <c r="O3094" i="3"/>
  <c r="D129" i="4"/>
  <c r="D128" i="4" s="1"/>
  <c r="O1291" i="3"/>
  <c r="O1246" i="3" s="1"/>
  <c r="D36" i="4" s="1"/>
  <c r="M1165" i="3"/>
  <c r="I1293" i="3"/>
  <c r="M2977" i="3"/>
  <c r="P3094" i="3"/>
  <c r="M1310" i="3"/>
  <c r="O3037" i="3"/>
  <c r="O2978" i="3" s="1"/>
  <c r="D120" i="4" s="1"/>
  <c r="K1310" i="3"/>
  <c r="O1244" i="3"/>
  <c r="O1166" i="3" s="1"/>
  <c r="O3039" i="3"/>
  <c r="D121" i="4" s="1"/>
  <c r="O2247" i="3"/>
  <c r="P2247" i="3"/>
  <c r="O2942" i="3"/>
  <c r="O2912" i="3" s="1"/>
  <c r="P1303" i="3"/>
  <c r="P1293" i="3" s="1"/>
  <c r="E37" i="4" s="1"/>
  <c r="O2950" i="3"/>
  <c r="O2944" i="3" s="1"/>
  <c r="D116" i="4" s="1"/>
  <c r="I2944" i="3"/>
  <c r="O2967" i="3"/>
  <c r="O2952" i="3" s="1"/>
  <c r="D117" i="4" s="1"/>
  <c r="I2952" i="3"/>
  <c r="C117" i="4" s="1"/>
  <c r="O1752" i="3"/>
  <c r="O1735" i="3" s="1"/>
  <c r="D58" i="4" s="1"/>
  <c r="I1735" i="3"/>
  <c r="C58" i="4" s="1"/>
  <c r="O1835" i="3"/>
  <c r="O1754" i="3" s="1"/>
  <c r="D59" i="4" s="1"/>
  <c r="I1754" i="3"/>
  <c r="C59" i="4" s="1"/>
  <c r="I1714" i="3"/>
  <c r="C57" i="4" s="1"/>
  <c r="O1733" i="3"/>
  <c r="O1714" i="3" s="1"/>
  <c r="D57" i="4" s="1"/>
  <c r="O1413" i="3"/>
  <c r="O1311" i="3" s="1"/>
  <c r="D40" i="4" s="1"/>
  <c r="I1311" i="3"/>
  <c r="C40" i="4" s="1"/>
  <c r="I1415" i="3"/>
  <c r="C41" i="4" s="1"/>
  <c r="O1457" i="3"/>
  <c r="O1415" i="3" s="1"/>
  <c r="D41" i="4" s="1"/>
  <c r="P1291" i="3" l="1"/>
  <c r="P1246" i="3" s="1"/>
  <c r="E36" i="4" s="1"/>
  <c r="O1165" i="3"/>
  <c r="D35" i="4"/>
  <c r="D34" i="4" s="1"/>
  <c r="D39" i="4"/>
  <c r="D115" i="4"/>
  <c r="D119" i="4"/>
  <c r="C116" i="4"/>
  <c r="I1165" i="3"/>
  <c r="C37" i="4"/>
  <c r="C34" i="4" s="1"/>
  <c r="C39" i="4"/>
  <c r="P3037" i="3"/>
  <c r="P2978" i="3" s="1"/>
  <c r="O2977" i="3"/>
  <c r="P1244" i="3"/>
  <c r="P1166" i="3" s="1"/>
  <c r="P2942" i="3"/>
  <c r="P2912" i="3" s="1"/>
  <c r="E115" i="4" s="1"/>
  <c r="P2967" i="3"/>
  <c r="P2952" i="3" s="1"/>
  <c r="E117" i="4" s="1"/>
  <c r="P1752" i="3"/>
  <c r="P1735" i="3" s="1"/>
  <c r="E58" i="4" s="1"/>
  <c r="P1413" i="3"/>
  <c r="P1311" i="3" s="1"/>
  <c r="E40" i="4" s="1"/>
  <c r="P1733" i="3"/>
  <c r="P1714" i="3" s="1"/>
  <c r="E57" i="4" s="1"/>
  <c r="P2950" i="3"/>
  <c r="P2944" i="3" s="1"/>
  <c r="E116" i="4" s="1"/>
  <c r="P1835" i="3"/>
  <c r="P1754" i="3" s="1"/>
  <c r="E59" i="4" s="1"/>
  <c r="I1310" i="3"/>
  <c r="O1310" i="3"/>
  <c r="P1457" i="3"/>
  <c r="P1415" i="3" s="1"/>
  <c r="E41" i="4" s="1"/>
  <c r="E39" i="4" l="1"/>
  <c r="P2977" i="3"/>
  <c r="E120" i="4"/>
  <c r="E119" i="4" s="1"/>
  <c r="P1165" i="3"/>
  <c r="E35" i="4"/>
  <c r="E34" i="4" s="1"/>
  <c r="P1310" i="3"/>
  <c r="M640" i="3"/>
  <c r="K640" i="3"/>
  <c r="I640" i="3"/>
  <c r="M637" i="3"/>
  <c r="K637" i="3"/>
  <c r="I637" i="3"/>
  <c r="O637" i="3" s="1"/>
  <c r="P637" i="3" s="1"/>
  <c r="M634" i="3"/>
  <c r="K634" i="3"/>
  <c r="I634" i="3"/>
  <c r="M628" i="3"/>
  <c r="K628" i="3"/>
  <c r="I628" i="3"/>
  <c r="M616" i="3"/>
  <c r="K616" i="3"/>
  <c r="I616" i="3"/>
  <c r="M613" i="3"/>
  <c r="K613" i="3"/>
  <c r="I613" i="3"/>
  <c r="O613" i="3" s="1"/>
  <c r="M607" i="3"/>
  <c r="K607" i="3"/>
  <c r="I607" i="3"/>
  <c r="O607" i="3" s="1"/>
  <c r="P607" i="3" s="1"/>
  <c r="M581" i="3"/>
  <c r="K581" i="3"/>
  <c r="I581" i="3"/>
  <c r="O581" i="3" s="1"/>
  <c r="P581" i="3" s="1"/>
  <c r="M563" i="3"/>
  <c r="K563" i="3"/>
  <c r="I563" i="3"/>
  <c r="O563" i="3" s="1"/>
  <c r="M557" i="3"/>
  <c r="K557" i="3"/>
  <c r="I557" i="3"/>
  <c r="O557" i="3" s="1"/>
  <c r="P557" i="3" s="1"/>
  <c r="M547" i="3"/>
  <c r="K547" i="3"/>
  <c r="I547" i="3"/>
  <c r="O547" i="3" s="1"/>
  <c r="M538" i="3"/>
  <c r="K538" i="3"/>
  <c r="I538" i="3"/>
  <c r="M529" i="3"/>
  <c r="K529" i="3"/>
  <c r="I529" i="3"/>
  <c r="M520" i="3"/>
  <c r="K520" i="3"/>
  <c r="I520" i="3"/>
  <c r="M511" i="3"/>
  <c r="K511" i="3"/>
  <c r="I511" i="3"/>
  <c r="O511" i="3" s="1"/>
  <c r="P511" i="3" s="1"/>
  <c r="M505" i="3"/>
  <c r="K505" i="3"/>
  <c r="I505" i="3"/>
  <c r="O505" i="3" s="1"/>
  <c r="P505" i="3" s="1"/>
  <c r="M501" i="3"/>
  <c r="K501" i="3"/>
  <c r="I501" i="3"/>
  <c r="O501" i="3" s="1"/>
  <c r="M495" i="3"/>
  <c r="K495" i="3"/>
  <c r="I495" i="3"/>
  <c r="O495" i="3" s="1"/>
  <c r="P495" i="3" s="1"/>
  <c r="M469" i="3"/>
  <c r="K469" i="3"/>
  <c r="I469" i="3"/>
  <c r="O469" i="3" s="1"/>
  <c r="M435" i="3"/>
  <c r="K435" i="3"/>
  <c r="I435" i="3"/>
  <c r="M432" i="3"/>
  <c r="K432" i="3"/>
  <c r="I432" i="3"/>
  <c r="O432" i="3" s="1"/>
  <c r="M429" i="3"/>
  <c r="K429" i="3"/>
  <c r="I429" i="3"/>
  <c r="M419" i="3"/>
  <c r="K419" i="3"/>
  <c r="I419" i="3"/>
  <c r="G426" i="3" s="1"/>
  <c r="M413" i="3"/>
  <c r="K413" i="3"/>
  <c r="I413" i="3"/>
  <c r="M410" i="3"/>
  <c r="K410" i="3"/>
  <c r="I410" i="3"/>
  <c r="O410" i="3" s="1"/>
  <c r="P410" i="3" s="1"/>
  <c r="M407" i="3"/>
  <c r="K407" i="3"/>
  <c r="I407" i="3"/>
  <c r="O407" i="3" s="1"/>
  <c r="M393" i="3"/>
  <c r="K393" i="3"/>
  <c r="I393" i="3"/>
  <c r="O393" i="3" s="1"/>
  <c r="P393" i="3" s="1"/>
  <c r="M386" i="3"/>
  <c r="K386" i="3"/>
  <c r="I386" i="3"/>
  <c r="G390" i="3" s="1"/>
  <c r="M390" i="3" s="1"/>
  <c r="M379" i="3"/>
  <c r="K379" i="3"/>
  <c r="I379" i="3"/>
  <c r="O379" i="3" s="1"/>
  <c r="M369" i="3"/>
  <c r="K369" i="3"/>
  <c r="I369" i="3"/>
  <c r="O369" i="3" s="1"/>
  <c r="P369" i="3" s="1"/>
  <c r="M359" i="3"/>
  <c r="K359" i="3"/>
  <c r="I359" i="3"/>
  <c r="M312" i="3"/>
  <c r="K312" i="3"/>
  <c r="I312" i="3"/>
  <c r="M247" i="3"/>
  <c r="K247" i="3"/>
  <c r="I247" i="3"/>
  <c r="O247" i="3" s="1"/>
  <c r="P247" i="3" s="1"/>
  <c r="M246" i="3"/>
  <c r="K246" i="3"/>
  <c r="I246" i="3"/>
  <c r="M229" i="3"/>
  <c r="K229" i="3"/>
  <c r="I229" i="3"/>
  <c r="O229" i="3" s="1"/>
  <c r="P229" i="3" s="1"/>
  <c r="M228" i="3"/>
  <c r="K228" i="3"/>
  <c r="I228" i="3"/>
  <c r="O228" i="3" s="1"/>
  <c r="P228" i="3" s="1"/>
  <c r="M201" i="3"/>
  <c r="K201" i="3"/>
  <c r="I201" i="3"/>
  <c r="M196" i="3"/>
  <c r="K196" i="3"/>
  <c r="I196" i="3"/>
  <c r="M190" i="3"/>
  <c r="K190" i="3"/>
  <c r="I190" i="3"/>
  <c r="M186" i="3"/>
  <c r="K186" i="3"/>
  <c r="I186" i="3"/>
  <c r="O186" i="3" s="1"/>
  <c r="P186" i="3" s="1"/>
  <c r="M168" i="3"/>
  <c r="K168" i="3"/>
  <c r="I168" i="3"/>
  <c r="M162" i="3"/>
  <c r="K162" i="3"/>
  <c r="I162" i="3"/>
  <c r="O162" i="3" s="1"/>
  <c r="P162" i="3" s="1"/>
  <c r="M158" i="3"/>
  <c r="K158" i="3"/>
  <c r="I158" i="3"/>
  <c r="O158" i="3" s="1"/>
  <c r="M1871" i="3"/>
  <c r="M1847" i="3"/>
  <c r="G1843" i="3"/>
  <c r="M1843" i="3" s="1"/>
  <c r="M1837" i="3" s="1"/>
  <c r="M1527" i="3" s="1"/>
  <c r="M1491" i="3"/>
  <c r="G1486" i="3"/>
  <c r="G1502" i="3"/>
  <c r="I1502" i="3" s="1"/>
  <c r="G1481" i="3"/>
  <c r="M1481" i="3" s="1"/>
  <c r="G1470" i="3"/>
  <c r="M1470" i="3" s="1"/>
  <c r="G1465" i="3"/>
  <c r="K1465" i="3" s="1"/>
  <c r="G1162" i="3"/>
  <c r="K1162" i="3" s="1"/>
  <c r="G1161" i="3"/>
  <c r="M1161" i="3" s="1"/>
  <c r="G1160" i="3"/>
  <c r="I1160" i="3" s="1"/>
  <c r="G1152" i="3"/>
  <c r="M1152" i="3" s="1"/>
  <c r="G1151" i="3"/>
  <c r="K1151" i="3" s="1"/>
  <c r="G1148" i="3"/>
  <c r="M1148" i="3" s="1"/>
  <c r="G1147" i="3"/>
  <c r="M1147" i="3" s="1"/>
  <c r="G1141" i="3"/>
  <c r="I1141" i="3" s="1"/>
  <c r="G1140" i="3"/>
  <c r="K1140" i="3" s="1"/>
  <c r="G1139" i="3"/>
  <c r="M1139" i="3" s="1"/>
  <c r="G1130" i="3"/>
  <c r="M1130" i="3" s="1"/>
  <c r="G1126" i="3"/>
  <c r="I1126" i="3" s="1"/>
  <c r="G1119" i="3"/>
  <c r="M1119" i="3" s="1"/>
  <c r="G1118" i="3"/>
  <c r="M1118" i="3" s="1"/>
  <c r="G1109" i="3"/>
  <c r="M1109" i="3" s="1"/>
  <c r="G1108" i="3"/>
  <c r="I1108" i="3" s="1"/>
  <c r="G1105" i="3"/>
  <c r="M1105" i="3" s="1"/>
  <c r="G1101" i="3"/>
  <c r="K1101" i="3" s="1"/>
  <c r="G1100" i="3"/>
  <c r="M1100" i="3" s="1"/>
  <c r="G1099" i="3"/>
  <c r="I1099" i="3" s="1"/>
  <c r="G1086" i="3"/>
  <c r="M1086" i="3" s="1"/>
  <c r="G1081" i="3"/>
  <c r="M1081" i="3" s="1"/>
  <c r="G1077" i="3"/>
  <c r="I1077" i="3" s="1"/>
  <c r="G1076" i="3"/>
  <c r="I1076" i="3" s="1"/>
  <c r="G1065" i="3"/>
  <c r="M1065" i="3" s="1"/>
  <c r="G1064" i="3"/>
  <c r="M1064" i="3" s="1"/>
  <c r="G1044" i="3"/>
  <c r="I1044" i="3" s="1"/>
  <c r="G1043" i="3"/>
  <c r="M1043" i="3" s="1"/>
  <c r="G1030" i="3"/>
  <c r="M1030" i="3" s="1"/>
  <c r="G1017" i="3"/>
  <c r="M1017" i="3" s="1"/>
  <c r="G1004" i="3"/>
  <c r="I1004" i="3" s="1"/>
  <c r="G991" i="3"/>
  <c r="I991" i="3" s="1"/>
  <c r="G990" i="3"/>
  <c r="M990" i="3" s="1"/>
  <c r="G967" i="3"/>
  <c r="M967" i="3" s="1"/>
  <c r="G964" i="3"/>
  <c r="M964" i="3" s="1"/>
  <c r="G939" i="3"/>
  <c r="M939" i="3" s="1"/>
  <c r="G916" i="3"/>
  <c r="K916" i="3" s="1"/>
  <c r="G909" i="3"/>
  <c r="I909" i="3" s="1"/>
  <c r="G899" i="3"/>
  <c r="M899" i="3" s="1"/>
  <c r="G895" i="3"/>
  <c r="M895" i="3" s="1"/>
  <c r="G858" i="3"/>
  <c r="K858" i="3" s="1"/>
  <c r="G855" i="3"/>
  <c r="M855" i="3" s="1"/>
  <c r="M854" i="3" s="1"/>
  <c r="G824" i="3"/>
  <c r="M824" i="3" s="1"/>
  <c r="G802" i="3"/>
  <c r="M802" i="3" s="1"/>
  <c r="G765" i="3"/>
  <c r="M765" i="3" s="1"/>
  <c r="G728" i="3"/>
  <c r="K728" i="3" s="1"/>
  <c r="G320" i="3"/>
  <c r="M320" i="3" s="1"/>
  <c r="M319" i="3" s="1"/>
  <c r="G315" i="3"/>
  <c r="M315" i="3" s="1"/>
  <c r="M314" i="3" s="1"/>
  <c r="I1493" i="3" l="1"/>
  <c r="C48" i="4" s="1"/>
  <c r="M1486" i="3"/>
  <c r="K612" i="3"/>
  <c r="O386" i="3"/>
  <c r="P386" i="3" s="1"/>
  <c r="I1470" i="3"/>
  <c r="K1100" i="3"/>
  <c r="K1126" i="3"/>
  <c r="M385" i="3"/>
  <c r="I1100" i="3"/>
  <c r="O1100" i="3" s="1"/>
  <c r="K1470" i="3"/>
  <c r="K909" i="3"/>
  <c r="K1044" i="3"/>
  <c r="M1108" i="3"/>
  <c r="I1161" i="3"/>
  <c r="O1161" i="3" s="1"/>
  <c r="P1161" i="3" s="1"/>
  <c r="M1465" i="3"/>
  <c r="I1843" i="3"/>
  <c r="I1465" i="3"/>
  <c r="K195" i="3"/>
  <c r="M1044" i="3"/>
  <c r="K1161" i="3"/>
  <c r="M1846" i="3"/>
  <c r="M612" i="3"/>
  <c r="K1108" i="3"/>
  <c r="M909" i="3"/>
  <c r="M1162" i="3"/>
  <c r="K633" i="3"/>
  <c r="M1140" i="3"/>
  <c r="P563" i="3"/>
  <c r="I824" i="3"/>
  <c r="O824" i="3" s="1"/>
  <c r="P824" i="3" s="1"/>
  <c r="K1077" i="3"/>
  <c r="M1126" i="3"/>
  <c r="K1141" i="3"/>
  <c r="K1843" i="3"/>
  <c r="K1527" i="3" s="1"/>
  <c r="G383" i="3"/>
  <c r="I383" i="3" s="1"/>
  <c r="I358" i="3" s="1"/>
  <c r="C20" i="4" s="1"/>
  <c r="I390" i="3"/>
  <c r="I385" i="3" s="1"/>
  <c r="C21" i="4" s="1"/>
  <c r="K315" i="3"/>
  <c r="K314" i="3" s="1"/>
  <c r="K824" i="3"/>
  <c r="M1077" i="3"/>
  <c r="M1141" i="3"/>
  <c r="K157" i="3"/>
  <c r="K390" i="3"/>
  <c r="K385" i="3" s="1"/>
  <c r="M157" i="3"/>
  <c r="G416" i="3"/>
  <c r="I416" i="3" s="1"/>
  <c r="O628" i="3"/>
  <c r="P379" i="3"/>
  <c r="M1101" i="3"/>
  <c r="I1119" i="3"/>
  <c r="O1119" i="3" s="1"/>
  <c r="P1119" i="3" s="1"/>
  <c r="I1847" i="3"/>
  <c r="C62" i="4" s="1"/>
  <c r="P501" i="3"/>
  <c r="O529" i="3"/>
  <c r="P529" i="3" s="1"/>
  <c r="M728" i="3"/>
  <c r="M727" i="3" s="1"/>
  <c r="K1004" i="3"/>
  <c r="K1119" i="3"/>
  <c r="I1140" i="3"/>
  <c r="O1140" i="3" s="1"/>
  <c r="P1140" i="3" s="1"/>
  <c r="K1502" i="3"/>
  <c r="K1847" i="3"/>
  <c r="M858" i="3"/>
  <c r="M916" i="3"/>
  <c r="M1004" i="3"/>
  <c r="M1151" i="3"/>
  <c r="M1502" i="3"/>
  <c r="P432" i="3"/>
  <c r="M633" i="3"/>
  <c r="I426" i="3"/>
  <c r="I418" i="3" s="1"/>
  <c r="C23" i="4" s="1"/>
  <c r="M426" i="3"/>
  <c r="M418" i="3" s="1"/>
  <c r="K426" i="3"/>
  <c r="K418" i="3" s="1"/>
  <c r="P613" i="3"/>
  <c r="P407" i="3"/>
  <c r="G610" i="3"/>
  <c r="O413" i="3"/>
  <c r="P413" i="3" s="1"/>
  <c r="O419" i="3"/>
  <c r="P419" i="3" s="1"/>
  <c r="O429" i="3"/>
  <c r="P429" i="3" s="1"/>
  <c r="P469" i="3"/>
  <c r="O520" i="3"/>
  <c r="P520" i="3" s="1"/>
  <c r="P547" i="3"/>
  <c r="O616" i="3"/>
  <c r="P616" i="3" s="1"/>
  <c r="I633" i="3"/>
  <c r="C26" i="4" s="1"/>
  <c r="O634" i="3"/>
  <c r="O435" i="3"/>
  <c r="P435" i="3" s="1"/>
  <c r="O538" i="3"/>
  <c r="P538" i="3" s="1"/>
  <c r="O640" i="3"/>
  <c r="P640" i="3" s="1"/>
  <c r="O359" i="3"/>
  <c r="P359" i="3" s="1"/>
  <c r="I612" i="3"/>
  <c r="C25" i="4" s="1"/>
  <c r="M195" i="3"/>
  <c r="O196" i="3"/>
  <c r="P196" i="3" s="1"/>
  <c r="I195" i="3"/>
  <c r="C16" i="4" s="1"/>
  <c r="I157" i="3"/>
  <c r="C15" i="4" s="1"/>
  <c r="P158" i="3"/>
  <c r="O168" i="3"/>
  <c r="P168" i="3" s="1"/>
  <c r="O246" i="3"/>
  <c r="P246" i="3" s="1"/>
  <c r="O201" i="3"/>
  <c r="O190" i="3"/>
  <c r="P190" i="3" s="1"/>
  <c r="O312" i="3"/>
  <c r="P312" i="3" s="1"/>
  <c r="O1077" i="3"/>
  <c r="P1077" i="3" s="1"/>
  <c r="O1141" i="3"/>
  <c r="P1141" i="3" s="1"/>
  <c r="O1160" i="3"/>
  <c r="P1160" i="3" s="1"/>
  <c r="O1044" i="3"/>
  <c r="P1044" i="3" s="1"/>
  <c r="O991" i="3"/>
  <c r="P991" i="3" s="1"/>
  <c r="O1076" i="3"/>
  <c r="P1076" i="3" s="1"/>
  <c r="O1126" i="3"/>
  <c r="P1126" i="3" s="1"/>
  <c r="O1004" i="3"/>
  <c r="P1004" i="3" s="1"/>
  <c r="O1502" i="3"/>
  <c r="O1493" i="3" s="1"/>
  <c r="D48" i="4" s="1"/>
  <c r="O1099" i="3"/>
  <c r="P1099" i="3" s="1"/>
  <c r="O1108" i="3"/>
  <c r="P1108" i="3" s="1"/>
  <c r="I802" i="3"/>
  <c r="I899" i="3"/>
  <c r="I964" i="3"/>
  <c r="K991" i="3"/>
  <c r="K1043" i="3"/>
  <c r="K1076" i="3"/>
  <c r="K1099" i="3"/>
  <c r="I1118" i="3"/>
  <c r="I1139" i="3"/>
  <c r="I1148" i="3"/>
  <c r="K1160" i="3"/>
  <c r="K1486" i="3"/>
  <c r="I1043" i="3"/>
  <c r="I1486" i="3"/>
  <c r="K802" i="3"/>
  <c r="I855" i="3"/>
  <c r="K899" i="3"/>
  <c r="O909" i="3"/>
  <c r="P909" i="3" s="1"/>
  <c r="K964" i="3"/>
  <c r="I990" i="3"/>
  <c r="M991" i="3"/>
  <c r="I1030" i="3"/>
  <c r="I1065" i="3"/>
  <c r="M1076" i="3"/>
  <c r="I1086" i="3"/>
  <c r="M1099" i="3"/>
  <c r="I1105" i="3"/>
  <c r="K1118" i="3"/>
  <c r="K1139" i="3"/>
  <c r="K1148" i="3"/>
  <c r="I1152" i="3"/>
  <c r="M1160" i="3"/>
  <c r="I1481" i="3"/>
  <c r="I765" i="3"/>
  <c r="K855" i="3"/>
  <c r="K854" i="3" s="1"/>
  <c r="I895" i="3"/>
  <c r="I939" i="3"/>
  <c r="K990" i="3"/>
  <c r="K1030" i="3"/>
  <c r="K1065" i="3"/>
  <c r="K1086" i="3"/>
  <c r="K1105" i="3"/>
  <c r="I1109" i="3"/>
  <c r="I1130" i="3"/>
  <c r="I1147" i="3"/>
  <c r="K1152" i="3"/>
  <c r="K1481" i="3"/>
  <c r="K1871" i="3"/>
  <c r="K765" i="3"/>
  <c r="K895" i="3"/>
  <c r="K939" i="3"/>
  <c r="I967" i="3"/>
  <c r="I1017" i="3"/>
  <c r="I1064" i="3"/>
  <c r="I1081" i="3"/>
  <c r="I1101" i="3"/>
  <c r="K1109" i="3"/>
  <c r="K1130" i="3"/>
  <c r="K1147" i="3"/>
  <c r="I1151" i="3"/>
  <c r="I1162" i="3"/>
  <c r="K1491" i="3"/>
  <c r="I728" i="3"/>
  <c r="I858" i="3"/>
  <c r="I916" i="3"/>
  <c r="K967" i="3"/>
  <c r="K1017" i="3"/>
  <c r="K1064" i="3"/>
  <c r="K1081" i="3"/>
  <c r="I315" i="3"/>
  <c r="I320" i="3"/>
  <c r="K320" i="3"/>
  <c r="K319" i="3" s="1"/>
  <c r="I1483" i="3" l="1"/>
  <c r="C46" i="4" s="1"/>
  <c r="I1467" i="3"/>
  <c r="C44" i="4" s="1"/>
  <c r="I1472" i="3"/>
  <c r="C45" i="4" s="1"/>
  <c r="I1461" i="3"/>
  <c r="C43" i="4" s="1"/>
  <c r="O1470" i="3"/>
  <c r="O1467" i="3" s="1"/>
  <c r="D44" i="4" s="1"/>
  <c r="O390" i="3"/>
  <c r="O385" i="3" s="1"/>
  <c r="D21" i="4" s="1"/>
  <c r="I1837" i="3"/>
  <c r="K383" i="3"/>
  <c r="K358" i="3" s="1"/>
  <c r="O1847" i="3"/>
  <c r="D62" i="4" s="1"/>
  <c r="M383" i="3"/>
  <c r="M358" i="3" s="1"/>
  <c r="K1846" i="3"/>
  <c r="M1150" i="3"/>
  <c r="K727" i="3"/>
  <c r="O612" i="3"/>
  <c r="D25" i="4" s="1"/>
  <c r="P1100" i="3"/>
  <c r="O633" i="3"/>
  <c r="D26" i="4" s="1"/>
  <c r="M857" i="3"/>
  <c r="M1107" i="3"/>
  <c r="M1460" i="3"/>
  <c r="O1465" i="3"/>
  <c r="O1461" i="3" s="1"/>
  <c r="D43" i="4" s="1"/>
  <c r="K1150" i="3"/>
  <c r="O1843" i="3"/>
  <c r="K857" i="3"/>
  <c r="P628" i="3"/>
  <c r="P612" i="3" s="1"/>
  <c r="E25" i="4" s="1"/>
  <c r="O195" i="3"/>
  <c r="D16" i="4" s="1"/>
  <c r="K1460" i="3"/>
  <c r="M416" i="3"/>
  <c r="M392" i="3" s="1"/>
  <c r="M966" i="3"/>
  <c r="K416" i="3"/>
  <c r="K392" i="3" s="1"/>
  <c r="K966" i="3"/>
  <c r="K610" i="3"/>
  <c r="K428" i="3" s="1"/>
  <c r="M610" i="3"/>
  <c r="M428" i="3" s="1"/>
  <c r="I610" i="3"/>
  <c r="O416" i="3"/>
  <c r="O392" i="3" s="1"/>
  <c r="D22" i="4" s="1"/>
  <c r="I392" i="3"/>
  <c r="C22" i="4" s="1"/>
  <c r="O383" i="3"/>
  <c r="O358" i="3" s="1"/>
  <c r="D20" i="4" s="1"/>
  <c r="P634" i="3"/>
  <c r="P633" i="3" s="1"/>
  <c r="E26" i="4" s="1"/>
  <c r="O426" i="3"/>
  <c r="P426" i="3" s="1"/>
  <c r="P418" i="3" s="1"/>
  <c r="E23" i="4" s="1"/>
  <c r="O157" i="3"/>
  <c r="D15" i="4" s="1"/>
  <c r="P201" i="3"/>
  <c r="P195" i="3" s="1"/>
  <c r="E16" i="4" s="1"/>
  <c r="P157" i="3"/>
  <c r="E15" i="4" s="1"/>
  <c r="I1150" i="3"/>
  <c r="C33" i="4" s="1"/>
  <c r="O1151" i="3"/>
  <c r="I966" i="3"/>
  <c r="C31" i="4" s="1"/>
  <c r="O967" i="3"/>
  <c r="P967" i="3" s="1"/>
  <c r="O1147" i="3"/>
  <c r="P1147" i="3" s="1"/>
  <c r="O939" i="3"/>
  <c r="P939" i="3" s="1"/>
  <c r="O1486" i="3"/>
  <c r="O1483" i="3" s="1"/>
  <c r="D46" i="4" s="1"/>
  <c r="P1847" i="3"/>
  <c r="E62" i="4" s="1"/>
  <c r="O1481" i="3"/>
  <c r="O1472" i="3" s="1"/>
  <c r="D45" i="4" s="1"/>
  <c r="O916" i="3"/>
  <c r="P916" i="3" s="1"/>
  <c r="O1109" i="3"/>
  <c r="P1109" i="3" s="1"/>
  <c r="O1105" i="3"/>
  <c r="P1105" i="3" s="1"/>
  <c r="O1148" i="3"/>
  <c r="P1148" i="3" s="1"/>
  <c r="O899" i="3"/>
  <c r="P899" i="3" s="1"/>
  <c r="P1502" i="3"/>
  <c r="P1493" i="3" s="1"/>
  <c r="E48" i="4" s="1"/>
  <c r="I857" i="3"/>
  <c r="C30" i="4" s="1"/>
  <c r="O858" i="3"/>
  <c r="P858" i="3" s="1"/>
  <c r="K1107" i="3"/>
  <c r="O765" i="3"/>
  <c r="P765" i="3" s="1"/>
  <c r="O1139" i="3"/>
  <c r="P1139" i="3" s="1"/>
  <c r="O802" i="3"/>
  <c r="P802" i="3" s="1"/>
  <c r="P1470" i="3"/>
  <c r="P1467" i="3" s="1"/>
  <c r="E44" i="4" s="1"/>
  <c r="O1130" i="3"/>
  <c r="P1130" i="3" s="1"/>
  <c r="O728" i="3"/>
  <c r="I727" i="3"/>
  <c r="C28" i="4" s="1"/>
  <c r="O1101" i="3"/>
  <c r="P1101" i="3" s="1"/>
  <c r="O1871" i="3"/>
  <c r="D63" i="4" s="1"/>
  <c r="I1871" i="3"/>
  <c r="O1152" i="3"/>
  <c r="P1152" i="3" s="1"/>
  <c r="O1086" i="3"/>
  <c r="P1086" i="3" s="1"/>
  <c r="O1118" i="3"/>
  <c r="P1118" i="3" s="1"/>
  <c r="O990" i="3"/>
  <c r="P990" i="3" s="1"/>
  <c r="O1043" i="3"/>
  <c r="P1043" i="3" s="1"/>
  <c r="O1081" i="3"/>
  <c r="P1081" i="3" s="1"/>
  <c r="O1491" i="3"/>
  <c r="O1488" i="3" s="1"/>
  <c r="D47" i="4" s="1"/>
  <c r="O855" i="3"/>
  <c r="O854" i="3" s="1"/>
  <c r="D29" i="4" s="1"/>
  <c r="I854" i="3"/>
  <c r="C29" i="4" s="1"/>
  <c r="I1107" i="3"/>
  <c r="C32" i="4" s="1"/>
  <c r="O895" i="3"/>
  <c r="P895" i="3" s="1"/>
  <c r="O1064" i="3"/>
  <c r="P1064" i="3" s="1"/>
  <c r="O1065" i="3"/>
  <c r="P1065" i="3" s="1"/>
  <c r="O964" i="3"/>
  <c r="P964" i="3" s="1"/>
  <c r="O1162" i="3"/>
  <c r="P1162" i="3" s="1"/>
  <c r="O1017" i="3"/>
  <c r="P1017" i="3" s="1"/>
  <c r="O1030" i="3"/>
  <c r="P1030" i="3" s="1"/>
  <c r="O320" i="3"/>
  <c r="O319" i="3" s="1"/>
  <c r="D18" i="4" s="1"/>
  <c r="I319" i="3"/>
  <c r="C18" i="4" s="1"/>
  <c r="O315" i="3"/>
  <c r="O314" i="3" s="1"/>
  <c r="D17" i="4" s="1"/>
  <c r="I314" i="3"/>
  <c r="C17" i="4" s="1"/>
  <c r="M129" i="3"/>
  <c r="K129" i="3"/>
  <c r="I129" i="3"/>
  <c r="M128" i="3"/>
  <c r="K128" i="3"/>
  <c r="I128" i="3"/>
  <c r="O128" i="3" s="1"/>
  <c r="P128" i="3" s="1"/>
  <c r="C42" i="4" l="1"/>
  <c r="D42" i="4"/>
  <c r="I1527" i="3"/>
  <c r="C60" i="4"/>
  <c r="C53" i="4" s="1"/>
  <c r="I1846" i="3"/>
  <c r="C63" i="4"/>
  <c r="C61" i="4" s="1"/>
  <c r="D61" i="4"/>
  <c r="C27" i="4"/>
  <c r="O1846" i="3"/>
  <c r="P390" i="3"/>
  <c r="P385" i="3" s="1"/>
  <c r="E21" i="4" s="1"/>
  <c r="M726" i="3"/>
  <c r="I726" i="3"/>
  <c r="K726" i="3"/>
  <c r="O1837" i="3"/>
  <c r="O418" i="3"/>
  <c r="D23" i="4" s="1"/>
  <c r="P383" i="3"/>
  <c r="P358" i="3" s="1"/>
  <c r="E20" i="4" s="1"/>
  <c r="P855" i="3"/>
  <c r="P854" i="3" s="1"/>
  <c r="E29" i="4" s="1"/>
  <c r="P1843" i="3"/>
  <c r="P1871" i="3"/>
  <c r="P1491" i="3"/>
  <c r="P1488" i="3" s="1"/>
  <c r="E47" i="4" s="1"/>
  <c r="P1465" i="3"/>
  <c r="P1461" i="3" s="1"/>
  <c r="E43" i="4" s="1"/>
  <c r="O1460" i="3"/>
  <c r="O727" i="3"/>
  <c r="D28" i="4" s="1"/>
  <c r="P1481" i="3"/>
  <c r="P1472" i="3" s="1"/>
  <c r="E45" i="4" s="1"/>
  <c r="I1460" i="3"/>
  <c r="P416" i="3"/>
  <c r="P392" i="3" s="1"/>
  <c r="E22" i="4" s="1"/>
  <c r="O610" i="3"/>
  <c r="O428" i="3" s="1"/>
  <c r="D24" i="4" s="1"/>
  <c r="I428" i="3"/>
  <c r="C24" i="4" s="1"/>
  <c r="P1107" i="3"/>
  <c r="E32" i="4" s="1"/>
  <c r="P966" i="3"/>
  <c r="E31" i="4" s="1"/>
  <c r="O1107" i="3"/>
  <c r="D32" i="4" s="1"/>
  <c r="P728" i="3"/>
  <c r="P727" i="3" s="1"/>
  <c r="E28" i="4" s="1"/>
  <c r="O966" i="3"/>
  <c r="D31" i="4" s="1"/>
  <c r="P1486" i="3"/>
  <c r="P1483" i="3" s="1"/>
  <c r="E46" i="4" s="1"/>
  <c r="O1150" i="3"/>
  <c r="D33" i="4" s="1"/>
  <c r="P1151" i="3"/>
  <c r="P1150" i="3" s="1"/>
  <c r="E33" i="4" s="1"/>
  <c r="O857" i="3"/>
  <c r="D30" i="4" s="1"/>
  <c r="P857" i="3"/>
  <c r="E30" i="4" s="1"/>
  <c r="P315" i="3"/>
  <c r="P314" i="3" s="1"/>
  <c r="E17" i="4" s="1"/>
  <c r="P320" i="3"/>
  <c r="P319" i="3" s="1"/>
  <c r="E18" i="4" s="1"/>
  <c r="O129" i="3"/>
  <c r="P129" i="3" s="1"/>
  <c r="E27" i="4" l="1"/>
  <c r="D27" i="4"/>
  <c r="O1527" i="3"/>
  <c r="D60" i="4"/>
  <c r="D53" i="4" s="1"/>
  <c r="E42" i="4"/>
  <c r="P1846" i="3"/>
  <c r="E63" i="4"/>
  <c r="E61" i="4" s="1"/>
  <c r="P726" i="3"/>
  <c r="O726" i="3"/>
  <c r="P1837" i="3"/>
  <c r="P1460" i="3"/>
  <c r="P610" i="3"/>
  <c r="P428" i="3" s="1"/>
  <c r="E24" i="4" s="1"/>
  <c r="P1527" i="3" l="1"/>
  <c r="E60" i="4"/>
  <c r="E53" i="4" s="1"/>
  <c r="G10" i="3"/>
  <c r="I10" i="3" s="1"/>
  <c r="O10" i="3" s="1"/>
  <c r="G12" i="3"/>
  <c r="I12" i="3" s="1"/>
  <c r="G15" i="3"/>
  <c r="I15" i="3" s="1"/>
  <c r="O15" i="3" s="1"/>
  <c r="G20" i="3"/>
  <c r="I20" i="3" s="1"/>
  <c r="G24" i="3"/>
  <c r="G31" i="3"/>
  <c r="I31" i="3" s="1"/>
  <c r="O31" i="3" s="1"/>
  <c r="G35" i="3"/>
  <c r="G38" i="3"/>
  <c r="I38" i="3" s="1"/>
  <c r="O38" i="3" s="1"/>
  <c r="G42" i="3"/>
  <c r="G47" i="3"/>
  <c r="I47" i="3" s="1"/>
  <c r="G53" i="3"/>
  <c r="I53" i="3" s="1"/>
  <c r="G60" i="3"/>
  <c r="I60" i="3" s="1"/>
  <c r="G63" i="3"/>
  <c r="I63" i="3" s="1"/>
  <c r="O63" i="3" s="1"/>
  <c r="G66" i="3"/>
  <c r="I66" i="3" s="1"/>
  <c r="G77" i="3"/>
  <c r="M77" i="3" s="1"/>
  <c r="G94" i="3"/>
  <c r="I94" i="3" s="1"/>
  <c r="O94" i="3" s="1"/>
  <c r="G103" i="3"/>
  <c r="M103" i="3" s="1"/>
  <c r="G112" i="3"/>
  <c r="I112" i="3" s="1"/>
  <c r="G122" i="3"/>
  <c r="M122" i="3" s="1"/>
  <c r="G124" i="3"/>
  <c r="M124" i="3" s="1"/>
  <c r="G126" i="3"/>
  <c r="M126" i="3" s="1"/>
  <c r="G130" i="3"/>
  <c r="K130" i="3" s="1"/>
  <c r="G135" i="3"/>
  <c r="M135" i="3" s="1"/>
  <c r="G148" i="3"/>
  <c r="I148" i="3" s="1"/>
  <c r="O148" i="3" s="1"/>
  <c r="G150" i="3"/>
  <c r="M150" i="3" s="1"/>
  <c r="G155" i="3"/>
  <c r="I155" i="3" s="1"/>
  <c r="G325" i="3"/>
  <c r="I325" i="3" s="1"/>
  <c r="G329" i="3"/>
  <c r="M329" i="3" s="1"/>
  <c r="G333" i="3"/>
  <c r="I333" i="3" s="1"/>
  <c r="G336" i="3"/>
  <c r="M336" i="3" s="1"/>
  <c r="G339" i="3"/>
  <c r="G342" i="3"/>
  <c r="M342" i="3" s="1"/>
  <c r="G347" i="3"/>
  <c r="I347" i="3" s="1"/>
  <c r="G350" i="3"/>
  <c r="M350" i="3" s="1"/>
  <c r="G353" i="3"/>
  <c r="I353" i="3" s="1"/>
  <c r="O353" i="3" s="1"/>
  <c r="G1885" i="3"/>
  <c r="K1885" i="3" s="1"/>
  <c r="G1888" i="3"/>
  <c r="I1888" i="3" s="1"/>
  <c r="G1891" i="3"/>
  <c r="G1894" i="3"/>
  <c r="I1894" i="3" s="1"/>
  <c r="O1894" i="3" s="1"/>
  <c r="P1894" i="3" s="1"/>
  <c r="G1907" i="3"/>
  <c r="K1907" i="3" s="1"/>
  <c r="G1920" i="3"/>
  <c r="M1920" i="3" s="1"/>
  <c r="G1933" i="3"/>
  <c r="G1935" i="3"/>
  <c r="I1935" i="3" s="1"/>
  <c r="O1935" i="3" s="1"/>
  <c r="P1935" i="3" s="1"/>
  <c r="G1938" i="3"/>
  <c r="I1938" i="3" s="1"/>
  <c r="O1938" i="3" s="1"/>
  <c r="P1938" i="3" s="1"/>
  <c r="G1945" i="3"/>
  <c r="K1945" i="3" s="1"/>
  <c r="G1952" i="3"/>
  <c r="K1952" i="3" s="1"/>
  <c r="G1954" i="3"/>
  <c r="G1956" i="3"/>
  <c r="K1956" i="3" s="1"/>
  <c r="G1957" i="3"/>
  <c r="M1957" i="3" s="1"/>
  <c r="G1959" i="3"/>
  <c r="G1962" i="3"/>
  <c r="G1968" i="3"/>
  <c r="M1968" i="3" s="1"/>
  <c r="G1974" i="3"/>
  <c r="I1974" i="3" s="1"/>
  <c r="G1975" i="3"/>
  <c r="M1975" i="3" s="1"/>
  <c r="G1977" i="3"/>
  <c r="I1977" i="3" s="1"/>
  <c r="G1981" i="3"/>
  <c r="M1981" i="3" s="1"/>
  <c r="G1985" i="3"/>
  <c r="G1986" i="3"/>
  <c r="M1986" i="3" s="1"/>
  <c r="G1990" i="3"/>
  <c r="I1990" i="3" s="1"/>
  <c r="O1990" i="3" s="1"/>
  <c r="G2003" i="3"/>
  <c r="M2003" i="3" s="1"/>
  <c r="G2012" i="3"/>
  <c r="G2035" i="3"/>
  <c r="K2035" i="3" s="1"/>
  <c r="G2036" i="3"/>
  <c r="K2036" i="3" s="1"/>
  <c r="G2040" i="3"/>
  <c r="G2044" i="3"/>
  <c r="M2044" i="3" s="1"/>
  <c r="G2048" i="3"/>
  <c r="I2048" i="3" s="1"/>
  <c r="G2049" i="3"/>
  <c r="M2049" i="3" s="1"/>
  <c r="G2051" i="3"/>
  <c r="I2051" i="3" s="1"/>
  <c r="G2055" i="3"/>
  <c r="M2055" i="3" s="1"/>
  <c r="G2059" i="3"/>
  <c r="I2059" i="3" s="1"/>
  <c r="G2060" i="3"/>
  <c r="M2060" i="3" s="1"/>
  <c r="G2062" i="3"/>
  <c r="G2066" i="3"/>
  <c r="M2066" i="3" s="1"/>
  <c r="G2070" i="3"/>
  <c r="G2076" i="3"/>
  <c r="I2076" i="3" s="1"/>
  <c r="O2076" i="3" s="1"/>
  <c r="G2091" i="3"/>
  <c r="K2091" i="3" s="1"/>
  <c r="G2110" i="3"/>
  <c r="M2110" i="3" s="1"/>
  <c r="G2111" i="3"/>
  <c r="G2112" i="3"/>
  <c r="I2112" i="3" s="1"/>
  <c r="O2112" i="3" s="1"/>
  <c r="P2112" i="3" s="1"/>
  <c r="G2113" i="3"/>
  <c r="I2113" i="3" s="1"/>
  <c r="O2113" i="3" s="1"/>
  <c r="P2113" i="3" s="1"/>
  <c r="G2115" i="3"/>
  <c r="I2115" i="3" s="1"/>
  <c r="O2115" i="3" s="1"/>
  <c r="P2115" i="3" s="1"/>
  <c r="G2121" i="3"/>
  <c r="G2127" i="3"/>
  <c r="I2127" i="3" s="1"/>
  <c r="O2127" i="3" s="1"/>
  <c r="P2127" i="3" s="1"/>
  <c r="G2128" i="3"/>
  <c r="K2128" i="3" s="1"/>
  <c r="G2134" i="3"/>
  <c r="M2134" i="3" s="1"/>
  <c r="G2135" i="3"/>
  <c r="G2140" i="3"/>
  <c r="I2140" i="3" s="1"/>
  <c r="G2145" i="3"/>
  <c r="M2145" i="3" s="1"/>
  <c r="G2153" i="3"/>
  <c r="I2153" i="3" s="1"/>
  <c r="G2154" i="3"/>
  <c r="G2156" i="3"/>
  <c r="I2156" i="3" s="1"/>
  <c r="G2161" i="3"/>
  <c r="G2163" i="3"/>
  <c r="G2165" i="3"/>
  <c r="G2167" i="3"/>
  <c r="I2167" i="3" s="1"/>
  <c r="G2169" i="3"/>
  <c r="G2171" i="3"/>
  <c r="I2171" i="3" s="1"/>
  <c r="G2173" i="3"/>
  <c r="G2176" i="3"/>
  <c r="I2176" i="3" s="1"/>
  <c r="G2178" i="3"/>
  <c r="G2180" i="3"/>
  <c r="G2182" i="3"/>
  <c r="G2186" i="3"/>
  <c r="I2186" i="3" s="1"/>
  <c r="G2191" i="3"/>
  <c r="I2191" i="3" s="1"/>
  <c r="O2191" i="3" s="1"/>
  <c r="P2191" i="3" s="1"/>
  <c r="G2193" i="3"/>
  <c r="G2195" i="3"/>
  <c r="M2195" i="3" s="1"/>
  <c r="G2197" i="3"/>
  <c r="K2197" i="3" s="1"/>
  <c r="G2199" i="3"/>
  <c r="I2199" i="3" s="1"/>
  <c r="O2199" i="3" s="1"/>
  <c r="P2199" i="3" s="1"/>
  <c r="G2201" i="3"/>
  <c r="K2201" i="3" s="1"/>
  <c r="G2203" i="3"/>
  <c r="M2203" i="3" s="1"/>
  <c r="G2206" i="3"/>
  <c r="G2212" i="3"/>
  <c r="I2212" i="3" s="1"/>
  <c r="G2221" i="3"/>
  <c r="K2221" i="3" s="1"/>
  <c r="G2225" i="3"/>
  <c r="M2225" i="3" s="1"/>
  <c r="G2228" i="3"/>
  <c r="K2228" i="3" s="1"/>
  <c r="G2629" i="3"/>
  <c r="M2629" i="3" s="1"/>
  <c r="G2633" i="3"/>
  <c r="G2637" i="3"/>
  <c r="M2637" i="3" s="1"/>
  <c r="G2643" i="3"/>
  <c r="G2647" i="3"/>
  <c r="I2647" i="3" s="1"/>
  <c r="O2647" i="3" s="1"/>
  <c r="P2647" i="3" s="1"/>
  <c r="G2654" i="3"/>
  <c r="K2654" i="3" s="1"/>
  <c r="G2658" i="3"/>
  <c r="M2658" i="3" s="1"/>
  <c r="G2661" i="3"/>
  <c r="G2665" i="3"/>
  <c r="I2665" i="3" s="1"/>
  <c r="O2665" i="3" s="1"/>
  <c r="P2665" i="3" s="1"/>
  <c r="G2670" i="3"/>
  <c r="M2670" i="3" s="1"/>
  <c r="G2683" i="3"/>
  <c r="M2683" i="3" s="1"/>
  <c r="G2689" i="3"/>
  <c r="M2689" i="3" s="1"/>
  <c r="G2693" i="3"/>
  <c r="M2693" i="3" s="1"/>
  <c r="G2697" i="3"/>
  <c r="M2697" i="3" s="1"/>
  <c r="G2722" i="3"/>
  <c r="G2725" i="3"/>
  <c r="K2725" i="3" s="1"/>
  <c r="G2728" i="3"/>
  <c r="G2731" i="3"/>
  <c r="M2731" i="3" s="1"/>
  <c r="G2736" i="3"/>
  <c r="G2749" i="3"/>
  <c r="M2749" i="3" s="1"/>
  <c r="G3139" i="3"/>
  <c r="K3139" i="3" s="1"/>
  <c r="G3151" i="3"/>
  <c r="M3151" i="3" s="1"/>
  <c r="G3162" i="3"/>
  <c r="K3162" i="3" s="1"/>
  <c r="G3184" i="3"/>
  <c r="K3184" i="3" s="1"/>
  <c r="G3185" i="3"/>
  <c r="K3185" i="3" s="1"/>
  <c r="G3194" i="3"/>
  <c r="M3194" i="3" s="1"/>
  <c r="G3196" i="3"/>
  <c r="K3196" i="3" s="1"/>
  <c r="G3202" i="3"/>
  <c r="M3202" i="3" s="1"/>
  <c r="G3204" i="3"/>
  <c r="I3204" i="3" s="1"/>
  <c r="O3204" i="3" s="1"/>
  <c r="P3204" i="3" s="1"/>
  <c r="G3208" i="3"/>
  <c r="I3208" i="3" s="1"/>
  <c r="O3208" i="3" s="1"/>
  <c r="G3217" i="3"/>
  <c r="K3217" i="3" s="1"/>
  <c r="G3224" i="3"/>
  <c r="K3224" i="3" s="1"/>
  <c r="G3227" i="3"/>
  <c r="M3227" i="3" s="1"/>
  <c r="G3232" i="3"/>
  <c r="M3232" i="3" s="1"/>
  <c r="M3231" i="3" s="1"/>
  <c r="O325" i="3" l="1"/>
  <c r="P325" i="3" s="1"/>
  <c r="I2197" i="3"/>
  <c r="O2197" i="3" s="1"/>
  <c r="P2197" i="3" s="1"/>
  <c r="M2197" i="3"/>
  <c r="K2171" i="3"/>
  <c r="M112" i="3"/>
  <c r="K112" i="3"/>
  <c r="K2212" i="3"/>
  <c r="K2211" i="3" s="1"/>
  <c r="M1956" i="3"/>
  <c r="I1945" i="3"/>
  <c r="O1945" i="3" s="1"/>
  <c r="P1945" i="3" s="1"/>
  <c r="I3139" i="3"/>
  <c r="O3139" i="3" s="1"/>
  <c r="M2199" i="3"/>
  <c r="M155" i="3"/>
  <c r="I2195" i="3"/>
  <c r="O2195" i="3" s="1"/>
  <c r="P2195" i="3" s="1"/>
  <c r="M2128" i="3"/>
  <c r="I1952" i="3"/>
  <c r="O1952" i="3" s="1"/>
  <c r="P1952" i="3" s="1"/>
  <c r="M1945" i="3"/>
  <c r="K155" i="3"/>
  <c r="K2195" i="3"/>
  <c r="K2048" i="3"/>
  <c r="M2036" i="3"/>
  <c r="M1952" i="3"/>
  <c r="M1907" i="3"/>
  <c r="M325" i="3"/>
  <c r="M2201" i="3"/>
  <c r="K2199" i="3"/>
  <c r="M2076" i="3"/>
  <c r="I3227" i="3"/>
  <c r="O3227" i="3" s="1"/>
  <c r="M3208" i="3"/>
  <c r="I2725" i="3"/>
  <c r="O2725" i="3" s="1"/>
  <c r="P2725" i="3" s="1"/>
  <c r="I2201" i="3"/>
  <c r="O2201" i="3" s="1"/>
  <c r="P2201" i="3" s="1"/>
  <c r="M2127" i="3"/>
  <c r="K2076" i="3"/>
  <c r="K1974" i="3"/>
  <c r="M1894" i="3"/>
  <c r="K329" i="3"/>
  <c r="M31" i="3"/>
  <c r="M20" i="3"/>
  <c r="K3208" i="3"/>
  <c r="K2140" i="3"/>
  <c r="K2127" i="3"/>
  <c r="K1894" i="3"/>
  <c r="M1885" i="3"/>
  <c r="M148" i="3"/>
  <c r="M94" i="3"/>
  <c r="K31" i="3"/>
  <c r="M2736" i="3"/>
  <c r="M2735" i="3" s="1"/>
  <c r="I2736" i="3"/>
  <c r="O2736" i="3" s="1"/>
  <c r="K2661" i="3"/>
  <c r="I2661" i="3"/>
  <c r="O2661" i="3" s="1"/>
  <c r="P2661" i="3" s="1"/>
  <c r="I3196" i="3"/>
  <c r="O3196" i="3" s="1"/>
  <c r="M3196" i="3"/>
  <c r="K2722" i="3"/>
  <c r="I2722" i="3"/>
  <c r="O2722" i="3" s="1"/>
  <c r="K2643" i="3"/>
  <c r="I2643" i="3"/>
  <c r="O2643" i="3" s="1"/>
  <c r="K2193" i="3"/>
  <c r="M2193" i="3"/>
  <c r="M3204" i="3"/>
  <c r="M3201" i="3" s="1"/>
  <c r="K3204" i="3"/>
  <c r="I2728" i="3"/>
  <c r="O2728" i="3" s="1"/>
  <c r="P2728" i="3" s="1"/>
  <c r="K2728" i="3"/>
  <c r="M2728" i="3"/>
  <c r="I2203" i="3"/>
  <c r="O2203" i="3" s="1"/>
  <c r="P2203" i="3" s="1"/>
  <c r="K2203" i="3"/>
  <c r="I2003" i="3"/>
  <c r="O2003" i="3" s="1"/>
  <c r="P2003" i="3" s="1"/>
  <c r="K2003" i="3"/>
  <c r="K2121" i="3"/>
  <c r="M2121" i="3"/>
  <c r="I1962" i="3"/>
  <c r="O1962" i="3" s="1"/>
  <c r="P1962" i="3" s="1"/>
  <c r="K1962" i="3"/>
  <c r="I2658" i="3"/>
  <c r="O2658" i="3" s="1"/>
  <c r="K2658" i="3"/>
  <c r="K3232" i="3"/>
  <c r="K3231" i="3" s="1"/>
  <c r="I3224" i="3"/>
  <c r="O3224" i="3" s="1"/>
  <c r="P3224" i="3" s="1"/>
  <c r="I3185" i="3"/>
  <c r="O3185" i="3" s="1"/>
  <c r="P3185" i="3" s="1"/>
  <c r="I3162" i="3"/>
  <c r="O3162" i="3" s="1"/>
  <c r="M3162" i="3"/>
  <c r="M2633" i="3"/>
  <c r="M2628" i="3" s="1"/>
  <c r="I2633" i="3"/>
  <c r="O2633" i="3" s="1"/>
  <c r="P2633" i="3" s="1"/>
  <c r="K2633" i="3"/>
  <c r="K2191" i="3"/>
  <c r="M2191" i="3"/>
  <c r="K2115" i="3"/>
  <c r="M2115" i="3"/>
  <c r="I2035" i="3"/>
  <c r="O2035" i="3" s="1"/>
  <c r="P2035" i="3" s="1"/>
  <c r="M2035" i="3"/>
  <c r="I1954" i="3"/>
  <c r="O1954" i="3" s="1"/>
  <c r="P1954" i="3" s="1"/>
  <c r="K1954" i="3"/>
  <c r="M1954" i="3"/>
  <c r="I339" i="3"/>
  <c r="O339" i="3" s="1"/>
  <c r="K339" i="3"/>
  <c r="K2206" i="3"/>
  <c r="I2206" i="3"/>
  <c r="O2206" i="3" s="1"/>
  <c r="M2206" i="3"/>
  <c r="I2193" i="3"/>
  <c r="O2193" i="3" s="1"/>
  <c r="P2193" i="3" s="1"/>
  <c r="I2121" i="3"/>
  <c r="O2121" i="3" s="1"/>
  <c r="P2121" i="3" s="1"/>
  <c r="I2070" i="3"/>
  <c r="O2070" i="3" s="1"/>
  <c r="P2070" i="3" s="1"/>
  <c r="K2070" i="3"/>
  <c r="K2012" i="3"/>
  <c r="I2012" i="3"/>
  <c r="O2012" i="3" s="1"/>
  <c r="P2012" i="3" s="1"/>
  <c r="M2012" i="3"/>
  <c r="K1891" i="3"/>
  <c r="I1891" i="3"/>
  <c r="O1891" i="3" s="1"/>
  <c r="P1891" i="3" s="1"/>
  <c r="M1891" i="3"/>
  <c r="I3194" i="3"/>
  <c r="O3194" i="3" s="1"/>
  <c r="P3194" i="3" s="1"/>
  <c r="I3151" i="3"/>
  <c r="O3151" i="3" s="1"/>
  <c r="P3151" i="3" s="1"/>
  <c r="K2153" i="3"/>
  <c r="M2091" i="3"/>
  <c r="K2051" i="3"/>
  <c r="M1888" i="3"/>
  <c r="M353" i="3"/>
  <c r="I329" i="3"/>
  <c r="O329" i="3" s="1"/>
  <c r="K325" i="3"/>
  <c r="K148" i="3"/>
  <c r="I130" i="3"/>
  <c r="O130" i="3" s="1"/>
  <c r="K94" i="3"/>
  <c r="M66" i="3"/>
  <c r="K20" i="3"/>
  <c r="K1888" i="3"/>
  <c r="M333" i="3"/>
  <c r="M2647" i="3"/>
  <c r="I3232" i="3"/>
  <c r="O3232" i="3" s="1"/>
  <c r="O3231" i="3" s="1"/>
  <c r="D136" i="4" s="1"/>
  <c r="M3224" i="3"/>
  <c r="I3217" i="3"/>
  <c r="O3217" i="3" s="1"/>
  <c r="M3185" i="3"/>
  <c r="I3184" i="3"/>
  <c r="O3184" i="3" s="1"/>
  <c r="M3139" i="3"/>
  <c r="I2731" i="3"/>
  <c r="O2731" i="3" s="1"/>
  <c r="P2731" i="3" s="1"/>
  <c r="M2722" i="3"/>
  <c r="K2697" i="3"/>
  <c r="K2689" i="3"/>
  <c r="K2670" i="3"/>
  <c r="K2665" i="3"/>
  <c r="K2647" i="3"/>
  <c r="K2225" i="3"/>
  <c r="K2220" i="3" s="1"/>
  <c r="K2219" i="3" s="1"/>
  <c r="K2186" i="3"/>
  <c r="M2186" i="3"/>
  <c r="I2163" i="3"/>
  <c r="O2163" i="3" s="1"/>
  <c r="P2163" i="3" s="1"/>
  <c r="K2163" i="3"/>
  <c r="K2111" i="3"/>
  <c r="I2111" i="3"/>
  <c r="O2111" i="3" s="1"/>
  <c r="P2111" i="3" s="1"/>
  <c r="M2111" i="3"/>
  <c r="I1957" i="3"/>
  <c r="O1957" i="3" s="1"/>
  <c r="P1957" i="3" s="1"/>
  <c r="K1957" i="3"/>
  <c r="K1935" i="3"/>
  <c r="M1935" i="3"/>
  <c r="O155" i="3"/>
  <c r="P155" i="3" s="1"/>
  <c r="O112" i="3"/>
  <c r="P112" i="3" s="1"/>
  <c r="M2665" i="3"/>
  <c r="K2736" i="3"/>
  <c r="I2697" i="3"/>
  <c r="O2697" i="3" s="1"/>
  <c r="P2697" i="3" s="1"/>
  <c r="I2689" i="3"/>
  <c r="O2689" i="3" s="1"/>
  <c r="P2689" i="3" s="1"/>
  <c r="I2670" i="3"/>
  <c r="O2670" i="3" s="1"/>
  <c r="I2654" i="3"/>
  <c r="I2225" i="3"/>
  <c r="O2225" i="3" s="1"/>
  <c r="P2225" i="3" s="1"/>
  <c r="K2167" i="3"/>
  <c r="K2135" i="3"/>
  <c r="I2135" i="3"/>
  <c r="O2135" i="3" s="1"/>
  <c r="P2135" i="3" s="1"/>
  <c r="M2135" i="3"/>
  <c r="K2113" i="3"/>
  <c r="M2113" i="3"/>
  <c r="I2040" i="3"/>
  <c r="O2040" i="3" s="1"/>
  <c r="K2040" i="3"/>
  <c r="I1985" i="3"/>
  <c r="O1985" i="3" s="1"/>
  <c r="P1985" i="3" s="1"/>
  <c r="K1985" i="3"/>
  <c r="K1933" i="3"/>
  <c r="I1933" i="3"/>
  <c r="O1933" i="3" s="1"/>
  <c r="P1933" i="3" s="1"/>
  <c r="M1933" i="3"/>
  <c r="I2180" i="3"/>
  <c r="O2180" i="3" s="1"/>
  <c r="P2180" i="3" s="1"/>
  <c r="K2180" i="3"/>
  <c r="I2110" i="3"/>
  <c r="O2110" i="3" s="1"/>
  <c r="P2110" i="3" s="1"/>
  <c r="K2110" i="3"/>
  <c r="K1959" i="3"/>
  <c r="I1959" i="3"/>
  <c r="O1959" i="3" s="1"/>
  <c r="P1959" i="3" s="1"/>
  <c r="M1959" i="3"/>
  <c r="K1938" i="3"/>
  <c r="M1938" i="3"/>
  <c r="O1888" i="3"/>
  <c r="P1888" i="3" s="1"/>
  <c r="I2134" i="3"/>
  <c r="O2134" i="3" s="1"/>
  <c r="P2134" i="3" s="1"/>
  <c r="K2134" i="3"/>
  <c r="K2112" i="3"/>
  <c r="M2112" i="3"/>
  <c r="I2062" i="3"/>
  <c r="O2062" i="3" s="1"/>
  <c r="P2062" i="3" s="1"/>
  <c r="K2062" i="3"/>
  <c r="K1990" i="3"/>
  <c r="M1990" i="3"/>
  <c r="I1920" i="3"/>
  <c r="O1920" i="3" s="1"/>
  <c r="P1920" i="3" s="1"/>
  <c r="K1920" i="3"/>
  <c r="K2176" i="3"/>
  <c r="K2156" i="3"/>
  <c r="I2128" i="3"/>
  <c r="O2128" i="3" s="1"/>
  <c r="P2128" i="3" s="1"/>
  <c r="I2091" i="3"/>
  <c r="O2091" i="3" s="1"/>
  <c r="P2091" i="3" s="1"/>
  <c r="K2059" i="3"/>
  <c r="I2036" i="3"/>
  <c r="O2036" i="3" s="1"/>
  <c r="P2036" i="3" s="1"/>
  <c r="K1977" i="3"/>
  <c r="I1956" i="3"/>
  <c r="O1956" i="3" s="1"/>
  <c r="P1956" i="3" s="1"/>
  <c r="I1907" i="3"/>
  <c r="O1907" i="3" s="1"/>
  <c r="P1907" i="3" s="1"/>
  <c r="I1885" i="3"/>
  <c r="K353" i="3"/>
  <c r="I342" i="3"/>
  <c r="O342" i="3" s="1"/>
  <c r="P342" i="3" s="1"/>
  <c r="P148" i="3"/>
  <c r="M130" i="3"/>
  <c r="K124" i="3"/>
  <c r="P94" i="3"/>
  <c r="K66" i="3"/>
  <c r="M60" i="3"/>
  <c r="M47" i="3"/>
  <c r="M38" i="3"/>
  <c r="M12" i="3"/>
  <c r="K336" i="3"/>
  <c r="I124" i="3"/>
  <c r="K60" i="3"/>
  <c r="K47" i="3"/>
  <c r="K38" i="3"/>
  <c r="K12" i="3"/>
  <c r="M2669" i="3"/>
  <c r="M3217" i="3"/>
  <c r="P3208" i="3"/>
  <c r="K3202" i="3"/>
  <c r="M3184" i="3"/>
  <c r="K2749" i="3"/>
  <c r="M2725" i="3"/>
  <c r="K2693" i="3"/>
  <c r="K2683" i="3"/>
  <c r="M2661" i="3"/>
  <c r="M2654" i="3"/>
  <c r="M2643" i="3"/>
  <c r="K2637" i="3"/>
  <c r="K2629" i="3"/>
  <c r="K3227" i="3"/>
  <c r="I3202" i="3"/>
  <c r="K3194" i="3"/>
  <c r="K3151" i="3"/>
  <c r="I2749" i="3"/>
  <c r="K2731" i="3"/>
  <c r="I2693" i="3"/>
  <c r="I2683" i="3"/>
  <c r="I2637" i="3"/>
  <c r="I2629" i="3"/>
  <c r="I2228" i="3"/>
  <c r="I2221" i="3"/>
  <c r="I2211" i="3"/>
  <c r="C73" i="4" s="1"/>
  <c r="O2212" i="3"/>
  <c r="O2211" i="3" s="1"/>
  <c r="D73" i="4" s="1"/>
  <c r="O2186" i="3"/>
  <c r="M2182" i="3"/>
  <c r="I2182" i="3"/>
  <c r="K2182" i="3"/>
  <c r="M2178" i="3"/>
  <c r="I2178" i="3"/>
  <c r="K2178" i="3"/>
  <c r="M2173" i="3"/>
  <c r="I2173" i="3"/>
  <c r="K2173" i="3"/>
  <c r="M2169" i="3"/>
  <c r="I2169" i="3"/>
  <c r="K2169" i="3"/>
  <c r="M2165" i="3"/>
  <c r="I2165" i="3"/>
  <c r="K2165" i="3"/>
  <c r="M2161" i="3"/>
  <c r="I2161" i="3"/>
  <c r="K2161" i="3"/>
  <c r="M2154" i="3"/>
  <c r="I2154" i="3"/>
  <c r="K2154" i="3"/>
  <c r="P1990" i="3"/>
  <c r="O2140" i="3"/>
  <c r="P2140" i="3" s="1"/>
  <c r="O2048" i="3"/>
  <c r="P2048" i="3" s="1"/>
  <c r="I46" i="3"/>
  <c r="C13" i="4" s="1"/>
  <c r="O53" i="3"/>
  <c r="P53" i="3" s="1"/>
  <c r="I9" i="3"/>
  <c r="C9" i="4" s="1"/>
  <c r="M2228" i="3"/>
  <c r="M2221" i="3"/>
  <c r="O2176" i="3"/>
  <c r="P2176" i="3" s="1"/>
  <c r="O2171" i="3"/>
  <c r="P2171" i="3" s="1"/>
  <c r="O2167" i="3"/>
  <c r="P2167" i="3" s="1"/>
  <c r="O2156" i="3"/>
  <c r="P2156" i="3" s="1"/>
  <c r="O2153" i="3"/>
  <c r="P2153" i="3" s="1"/>
  <c r="P2076" i="3"/>
  <c r="O2051" i="3"/>
  <c r="P2051" i="3" s="1"/>
  <c r="O1974" i="3"/>
  <c r="P1974" i="3" s="1"/>
  <c r="O2059" i="3"/>
  <c r="P2059" i="3" s="1"/>
  <c r="O1977" i="3"/>
  <c r="P1977" i="3" s="1"/>
  <c r="K2145" i="3"/>
  <c r="K2066" i="3"/>
  <c r="K2060" i="3"/>
  <c r="K2055" i="3"/>
  <c r="K2049" i="3"/>
  <c r="K2044" i="3"/>
  <c r="K1986" i="3"/>
  <c r="K1981" i="3"/>
  <c r="K1975" i="3"/>
  <c r="K1968" i="3"/>
  <c r="K350" i="3"/>
  <c r="M347" i="3"/>
  <c r="P63" i="3"/>
  <c r="I42" i="3"/>
  <c r="K42" i="3"/>
  <c r="I35" i="3"/>
  <c r="K35" i="3"/>
  <c r="I24" i="3"/>
  <c r="K24" i="3"/>
  <c r="O20" i="3"/>
  <c r="P20" i="3" s="1"/>
  <c r="P15" i="3"/>
  <c r="M2212" i="3"/>
  <c r="M2211" i="3" s="1"/>
  <c r="M2180" i="3"/>
  <c r="M2176" i="3"/>
  <c r="M2171" i="3"/>
  <c r="M2167" i="3"/>
  <c r="M2163" i="3"/>
  <c r="M2156" i="3"/>
  <c r="M2153" i="3"/>
  <c r="I2145" i="3"/>
  <c r="M2140" i="3"/>
  <c r="M2070" i="3"/>
  <c r="I2066" i="3"/>
  <c r="M2062" i="3"/>
  <c r="I2060" i="3"/>
  <c r="M2059" i="3"/>
  <c r="I2055" i="3"/>
  <c r="M2051" i="3"/>
  <c r="I2049" i="3"/>
  <c r="M2048" i="3"/>
  <c r="I2044" i="3"/>
  <c r="M2040" i="3"/>
  <c r="I1986" i="3"/>
  <c r="M1985" i="3"/>
  <c r="I1981" i="3"/>
  <c r="M1977" i="3"/>
  <c r="I1975" i="3"/>
  <c r="M1974" i="3"/>
  <c r="I1968" i="3"/>
  <c r="M1962" i="3"/>
  <c r="P353" i="3"/>
  <c r="I350" i="3"/>
  <c r="K347" i="3"/>
  <c r="K342" i="3"/>
  <c r="M339" i="3"/>
  <c r="O333" i="3"/>
  <c r="P333" i="3" s="1"/>
  <c r="I150" i="3"/>
  <c r="K150" i="3"/>
  <c r="I135" i="3"/>
  <c r="K135" i="3"/>
  <c r="I126" i="3"/>
  <c r="K126" i="3"/>
  <c r="I122" i="3"/>
  <c r="K122" i="3"/>
  <c r="I103" i="3"/>
  <c r="K103" i="3"/>
  <c r="I77" i="3"/>
  <c r="K77" i="3"/>
  <c r="O47" i="3"/>
  <c r="P47" i="3" s="1"/>
  <c r="P38" i="3"/>
  <c r="P31" i="3"/>
  <c r="O60" i="3"/>
  <c r="P60" i="3" s="1"/>
  <c r="K53" i="3"/>
  <c r="M53" i="3"/>
  <c r="O12" i="3"/>
  <c r="P12" i="3" s="1"/>
  <c r="K10" i="3"/>
  <c r="M10" i="3"/>
  <c r="O347" i="3"/>
  <c r="P347" i="3" s="1"/>
  <c r="I336" i="3"/>
  <c r="K333" i="3"/>
  <c r="O66" i="3"/>
  <c r="P66" i="3" s="1"/>
  <c r="K63" i="3"/>
  <c r="M63" i="3"/>
  <c r="M42" i="3"/>
  <c r="M35" i="3"/>
  <c r="M24" i="3"/>
  <c r="K15" i="3"/>
  <c r="M15" i="3"/>
  <c r="E356" i="3" l="1"/>
  <c r="G356" i="3" s="1"/>
  <c r="P3139" i="3"/>
  <c r="P339" i="3"/>
  <c r="P2658" i="3"/>
  <c r="P3217" i="3"/>
  <c r="P2736" i="3"/>
  <c r="P3232" i="3"/>
  <c r="P3231" i="3" s="1"/>
  <c r="E136" i="4" s="1"/>
  <c r="I2642" i="3"/>
  <c r="C102" i="4" s="1"/>
  <c r="P3227" i="3"/>
  <c r="K3201" i="3"/>
  <c r="P130" i="3"/>
  <c r="K2735" i="3"/>
  <c r="P3162" i="3"/>
  <c r="O2075" i="3"/>
  <c r="D70" i="4" s="1"/>
  <c r="I3231" i="3"/>
  <c r="C136" i="4" s="1"/>
  <c r="K2721" i="3"/>
  <c r="K1989" i="3"/>
  <c r="M2185" i="3"/>
  <c r="I1989" i="3"/>
  <c r="C68" i="4" s="1"/>
  <c r="I3207" i="3"/>
  <c r="C135" i="4" s="1"/>
  <c r="O1989" i="3"/>
  <c r="D68" i="4" s="1"/>
  <c r="K2642" i="3"/>
  <c r="M1884" i="3"/>
  <c r="K1884" i="3"/>
  <c r="M76" i="3"/>
  <c r="O2654" i="3"/>
  <c r="P2654" i="3" s="1"/>
  <c r="P1989" i="3"/>
  <c r="E68" i="4" s="1"/>
  <c r="M3207" i="3"/>
  <c r="K3207" i="3"/>
  <c r="M2721" i="3"/>
  <c r="M2668" i="3" s="1"/>
  <c r="P3196" i="3"/>
  <c r="I2721" i="3"/>
  <c r="C106" i="4" s="1"/>
  <c r="K2075" i="3"/>
  <c r="K2185" i="3"/>
  <c r="O3207" i="3"/>
  <c r="D135" i="4" s="1"/>
  <c r="P2206" i="3"/>
  <c r="P329" i="3"/>
  <c r="I3138" i="3"/>
  <c r="C133" i="4" s="1"/>
  <c r="I2075" i="3"/>
  <c r="C70" i="4" s="1"/>
  <c r="P2075" i="3"/>
  <c r="E70" i="4" s="1"/>
  <c r="P3184" i="3"/>
  <c r="I2185" i="3"/>
  <c r="C72" i="4" s="1"/>
  <c r="P2722" i="3"/>
  <c r="P2721" i="3" s="1"/>
  <c r="E106" i="4" s="1"/>
  <c r="M3138" i="3"/>
  <c r="M1989" i="3"/>
  <c r="M2075" i="3"/>
  <c r="M46" i="3"/>
  <c r="K2669" i="3"/>
  <c r="K2668" i="3" s="1"/>
  <c r="I2139" i="3"/>
  <c r="C71" i="4" s="1"/>
  <c r="K19" i="3"/>
  <c r="K1961" i="3"/>
  <c r="K46" i="3"/>
  <c r="P46" i="3"/>
  <c r="E13" i="4" s="1"/>
  <c r="K76" i="3"/>
  <c r="I19" i="3"/>
  <c r="C10" i="4" s="1"/>
  <c r="C8" i="4" s="1"/>
  <c r="C7" i="4" s="1"/>
  <c r="C8" i="9" s="1"/>
  <c r="K2039" i="3"/>
  <c r="K3138" i="3"/>
  <c r="I1884" i="3"/>
  <c r="C66" i="4" s="1"/>
  <c r="O1885" i="3"/>
  <c r="M9" i="3"/>
  <c r="K2139" i="3"/>
  <c r="O124" i="3"/>
  <c r="P124" i="3" s="1"/>
  <c r="O350" i="3"/>
  <c r="P350" i="3" s="1"/>
  <c r="O1968" i="3"/>
  <c r="P1968" i="3" s="1"/>
  <c r="O1981" i="3"/>
  <c r="P1981" i="3" s="1"/>
  <c r="O2044" i="3"/>
  <c r="P2044" i="3" s="1"/>
  <c r="O2055" i="3"/>
  <c r="P2055" i="3" s="1"/>
  <c r="O2066" i="3"/>
  <c r="P2066" i="3" s="1"/>
  <c r="O35" i="3"/>
  <c r="P35" i="3" s="1"/>
  <c r="I1961" i="3"/>
  <c r="C67" i="4" s="1"/>
  <c r="O2154" i="3"/>
  <c r="P2154" i="3" s="1"/>
  <c r="O2173" i="3"/>
  <c r="P2173" i="3" s="1"/>
  <c r="P2212" i="3"/>
  <c r="P2211" i="3" s="1"/>
  <c r="E73" i="4" s="1"/>
  <c r="I2220" i="3"/>
  <c r="O2221" i="3"/>
  <c r="P2221" i="3" s="1"/>
  <c r="O2683" i="3"/>
  <c r="P2683" i="3" s="1"/>
  <c r="O2749" i="3"/>
  <c r="O2735" i="3" s="1"/>
  <c r="D107" i="4" s="1"/>
  <c r="I3201" i="3"/>
  <c r="C134" i="4" s="1"/>
  <c r="O3202" i="3"/>
  <c r="O3201" i="3" s="1"/>
  <c r="D134" i="4" s="1"/>
  <c r="O336" i="3"/>
  <c r="O46" i="3"/>
  <c r="D13" i="4" s="1"/>
  <c r="O103" i="3"/>
  <c r="P103" i="3" s="1"/>
  <c r="O126" i="3"/>
  <c r="P126" i="3" s="1"/>
  <c r="O150" i="3"/>
  <c r="P150" i="3" s="1"/>
  <c r="O2169" i="3"/>
  <c r="P2169" i="3" s="1"/>
  <c r="O2185" i="3"/>
  <c r="D72" i="4" s="1"/>
  <c r="P2186" i="3"/>
  <c r="O2228" i="3"/>
  <c r="P2228" i="3" s="1"/>
  <c r="O2693" i="3"/>
  <c r="P2693" i="3" s="1"/>
  <c r="I2669" i="3"/>
  <c r="K9" i="3"/>
  <c r="O1975" i="3"/>
  <c r="P1975" i="3" s="1"/>
  <c r="O1986" i="3"/>
  <c r="P1986" i="3" s="1"/>
  <c r="O2049" i="3"/>
  <c r="P2049" i="3" s="1"/>
  <c r="O2060" i="3"/>
  <c r="P2060" i="3" s="1"/>
  <c r="M2139" i="3"/>
  <c r="O24" i="3"/>
  <c r="P24" i="3" s="1"/>
  <c r="O42" i="3"/>
  <c r="P42" i="3" s="1"/>
  <c r="O9" i="3"/>
  <c r="D9" i="4" s="1"/>
  <c r="I2039" i="3"/>
  <c r="C69" i="4" s="1"/>
  <c r="O2165" i="3"/>
  <c r="P2165" i="3" s="1"/>
  <c r="O2182" i="3"/>
  <c r="P2182" i="3" s="1"/>
  <c r="I2628" i="3"/>
  <c r="C101" i="4" s="1"/>
  <c r="O2629" i="3"/>
  <c r="P2629" i="3" s="1"/>
  <c r="M2642" i="3"/>
  <c r="M2627" i="3" s="1"/>
  <c r="M2626" i="3" s="1"/>
  <c r="P2670" i="3"/>
  <c r="O2721" i="3"/>
  <c r="D106" i="4" s="1"/>
  <c r="M19" i="3"/>
  <c r="O77" i="3"/>
  <c r="P77" i="3" s="1"/>
  <c r="I76" i="3"/>
  <c r="C14" i="4" s="1"/>
  <c r="O122" i="3"/>
  <c r="P122" i="3" s="1"/>
  <c r="O135" i="3"/>
  <c r="P135" i="3" s="1"/>
  <c r="M1961" i="3"/>
  <c r="M2039" i="3"/>
  <c r="O2145" i="3"/>
  <c r="P2145" i="3" s="1"/>
  <c r="M2220" i="3"/>
  <c r="P10" i="3"/>
  <c r="P9" i="3" s="1"/>
  <c r="E9" i="4" s="1"/>
  <c r="P2040" i="3"/>
  <c r="O2161" i="3"/>
  <c r="P2161" i="3" s="1"/>
  <c r="O2178" i="3"/>
  <c r="P2178" i="3" s="1"/>
  <c r="O2637" i="3"/>
  <c r="P2637" i="3" s="1"/>
  <c r="I2735" i="3"/>
  <c r="C107" i="4" s="1"/>
  <c r="K2628" i="3"/>
  <c r="P2643" i="3"/>
  <c r="O3138" i="3"/>
  <c r="D133" i="4" s="1"/>
  <c r="C100" i="4" l="1"/>
  <c r="C99" i="4" s="1"/>
  <c r="C25" i="9" s="1"/>
  <c r="C132" i="4"/>
  <c r="C131" i="4" s="1"/>
  <c r="C27" i="9" s="1"/>
  <c r="D132" i="4"/>
  <c r="D131" i="4" s="1"/>
  <c r="D27" i="9" s="1"/>
  <c r="M2219" i="3"/>
  <c r="M2218" i="3" s="1"/>
  <c r="M2217" i="3" s="1"/>
  <c r="C105" i="4"/>
  <c r="I2668" i="3"/>
  <c r="I2219" i="3"/>
  <c r="C77" i="4"/>
  <c r="C76" i="4" s="1"/>
  <c r="C75" i="4" s="1"/>
  <c r="C65" i="4"/>
  <c r="C64" i="4" s="1"/>
  <c r="C10" i="9" s="1"/>
  <c r="P3207" i="3"/>
  <c r="E135" i="4" s="1"/>
  <c r="M356" i="3"/>
  <c r="M324" i="3" s="1"/>
  <c r="K356" i="3"/>
  <c r="K324" i="3" s="1"/>
  <c r="I356" i="3"/>
  <c r="M8" i="3"/>
  <c r="M7" i="3" s="1"/>
  <c r="K3137" i="3"/>
  <c r="O2642" i="3"/>
  <c r="D102" i="4" s="1"/>
  <c r="P2642" i="3"/>
  <c r="E102" i="4" s="1"/>
  <c r="P3138" i="3"/>
  <c r="E133" i="4" s="1"/>
  <c r="P2185" i="3"/>
  <c r="E72" i="4" s="1"/>
  <c r="M3137" i="3"/>
  <c r="M3136" i="3" s="1"/>
  <c r="I8" i="3"/>
  <c r="O2669" i="3"/>
  <c r="O19" i="3"/>
  <c r="D10" i="4" s="1"/>
  <c r="D8" i="4" s="1"/>
  <c r="D7" i="4" s="1"/>
  <c r="D8" i="9" s="1"/>
  <c r="K1883" i="3"/>
  <c r="P3202" i="3"/>
  <c r="P3201" i="3" s="1"/>
  <c r="E134" i="4" s="1"/>
  <c r="P2628" i="3"/>
  <c r="E101" i="4" s="1"/>
  <c r="P1885" i="3"/>
  <c r="P1884" i="3" s="1"/>
  <c r="E66" i="4" s="1"/>
  <c r="O1884" i="3"/>
  <c r="D66" i="4" s="1"/>
  <c r="O1961" i="3"/>
  <c r="D67" i="4" s="1"/>
  <c r="M1883" i="3"/>
  <c r="M1882" i="3" s="1"/>
  <c r="O2139" i="3"/>
  <c r="D71" i="4" s="1"/>
  <c r="P19" i="3"/>
  <c r="E10" i="4" s="1"/>
  <c r="E8" i="4" s="1"/>
  <c r="E7" i="4" s="1"/>
  <c r="E8" i="9" s="1"/>
  <c r="P2139" i="3"/>
  <c r="E71" i="4" s="1"/>
  <c r="P2220" i="3"/>
  <c r="P1961" i="3"/>
  <c r="E67" i="4" s="1"/>
  <c r="K2218" i="3"/>
  <c r="O2628" i="3"/>
  <c r="D101" i="4" s="1"/>
  <c r="P2749" i="3"/>
  <c r="P2735" i="3" s="1"/>
  <c r="E107" i="4" s="1"/>
  <c r="I1883" i="3"/>
  <c r="O3137" i="3"/>
  <c r="K2627" i="3"/>
  <c r="P76" i="3"/>
  <c r="E14" i="4" s="1"/>
  <c r="K8" i="3"/>
  <c r="P2039" i="3"/>
  <c r="E69" i="4" s="1"/>
  <c r="O76" i="3"/>
  <c r="D14" i="4" s="1"/>
  <c r="P2669" i="3"/>
  <c r="I2627" i="3"/>
  <c r="I3137" i="3"/>
  <c r="O2039" i="3"/>
  <c r="D69" i="4" s="1"/>
  <c r="P336" i="3"/>
  <c r="O2220" i="3"/>
  <c r="C74" i="4" l="1"/>
  <c r="C19" i="9"/>
  <c r="C18" i="9" s="1"/>
  <c r="D100" i="4"/>
  <c r="D99" i="4" s="1"/>
  <c r="D25" i="9" s="1"/>
  <c r="O2219" i="3"/>
  <c r="D77" i="4"/>
  <c r="D76" i="4" s="1"/>
  <c r="D75" i="4" s="1"/>
  <c r="E65" i="4"/>
  <c r="E64" i="4" s="1"/>
  <c r="E10" i="9" s="1"/>
  <c r="E77" i="4"/>
  <c r="E76" i="4" s="1"/>
  <c r="E75" i="4" s="1"/>
  <c r="P2219" i="3"/>
  <c r="E100" i="4"/>
  <c r="E99" i="4" s="1"/>
  <c r="E25" i="9" s="1"/>
  <c r="E132" i="4"/>
  <c r="E131" i="4" s="1"/>
  <c r="E27" i="9" s="1"/>
  <c r="D65" i="4"/>
  <c r="D64" i="4" s="1"/>
  <c r="D10" i="9" s="1"/>
  <c r="E105" i="4"/>
  <c r="P2668" i="3"/>
  <c r="D105" i="4"/>
  <c r="O2668" i="3"/>
  <c r="M45" i="3"/>
  <c r="M44" i="3" s="1"/>
  <c r="M6" i="3" s="1"/>
  <c r="K45" i="3"/>
  <c r="K44" i="3" s="1"/>
  <c r="K3136" i="3"/>
  <c r="P2627" i="3"/>
  <c r="O356" i="3"/>
  <c r="I324" i="3"/>
  <c r="O8" i="3"/>
  <c r="P8" i="3"/>
  <c r="I7" i="3"/>
  <c r="P3137" i="3"/>
  <c r="K1882" i="3"/>
  <c r="O1883" i="3"/>
  <c r="K2626" i="3"/>
  <c r="I3136" i="3"/>
  <c r="I1882" i="3"/>
  <c r="K2217" i="3"/>
  <c r="P1883" i="3"/>
  <c r="I2626" i="3"/>
  <c r="K7" i="3"/>
  <c r="O3136" i="3"/>
  <c r="O2627" i="3"/>
  <c r="I2218" i="3"/>
  <c r="D74" i="4" l="1"/>
  <c r="D19" i="9"/>
  <c r="D18" i="9" s="1"/>
  <c r="E74" i="4"/>
  <c r="E19" i="9"/>
  <c r="E18" i="9" s="1"/>
  <c r="I45" i="3"/>
  <c r="C19" i="4"/>
  <c r="C12" i="4" s="1"/>
  <c r="C11" i="4" s="1"/>
  <c r="P2626" i="3"/>
  <c r="P356" i="3"/>
  <c r="P324" i="3" s="1"/>
  <c r="O324" i="3"/>
  <c r="O7" i="3"/>
  <c r="P3136" i="3"/>
  <c r="P7" i="3"/>
  <c r="O1882" i="3"/>
  <c r="K6" i="3"/>
  <c r="P1882" i="3"/>
  <c r="I2217" i="3"/>
  <c r="O2626" i="3"/>
  <c r="P2218" i="3"/>
  <c r="O2218" i="3"/>
  <c r="C6" i="4" l="1"/>
  <c r="C9" i="9"/>
  <c r="C7" i="9" s="1"/>
  <c r="O45" i="3"/>
  <c r="D19" i="4"/>
  <c r="D12" i="4" s="1"/>
  <c r="D11" i="4" s="1"/>
  <c r="P45" i="3"/>
  <c r="E19" i="4"/>
  <c r="E12" i="4" s="1"/>
  <c r="E11" i="4" s="1"/>
  <c r="I44" i="3"/>
  <c r="O2217" i="3"/>
  <c r="P2217" i="3"/>
  <c r="E6" i="4" l="1"/>
  <c r="E9" i="9"/>
  <c r="E7" i="9" s="1"/>
  <c r="D6" i="4"/>
  <c r="D9" i="9"/>
  <c r="D7" i="9" s="1"/>
  <c r="O44" i="3"/>
  <c r="I6" i="3"/>
  <c r="P44" i="3"/>
  <c r="O6" i="3" l="1"/>
  <c r="P6" i="3"/>
  <c r="G3092" i="3" l="1"/>
  <c r="M3092" i="3" s="1"/>
  <c r="I3092" i="3" l="1"/>
  <c r="O3092" i="3" s="1"/>
  <c r="M3074" i="3"/>
  <c r="M2667" i="3" s="1"/>
  <c r="M2625" i="3" s="1"/>
  <c r="M5" i="3" s="1"/>
  <c r="K3092" i="3"/>
  <c r="I3089" i="3" l="1"/>
  <c r="K3074" i="3"/>
  <c r="O3089" i="3"/>
  <c r="P3092" i="3"/>
  <c r="O3074" i="3" l="1"/>
  <c r="D127" i="4"/>
  <c r="D125" i="4" s="1"/>
  <c r="D104" i="4" s="1"/>
  <c r="D103" i="4" s="1"/>
  <c r="I3074" i="3"/>
  <c r="I2667" i="3" s="1"/>
  <c r="I2625" i="3" s="1"/>
  <c r="I5" i="3" s="1"/>
  <c r="C127" i="4"/>
  <c r="C125" i="4" s="1"/>
  <c r="C104" i="4" s="1"/>
  <c r="C103" i="4" s="1"/>
  <c r="O2667" i="3"/>
  <c r="O2625" i="3" s="1"/>
  <c r="O5" i="3" s="1"/>
  <c r="K2667" i="3"/>
  <c r="P3089" i="3"/>
  <c r="D98" i="4" l="1"/>
  <c r="D26" i="9"/>
  <c r="D24" i="9" s="1"/>
  <c r="D6" i="9" s="1"/>
  <c r="D5" i="9" s="1"/>
  <c r="C98" i="4"/>
  <c r="C26" i="9"/>
  <c r="C24" i="9" s="1"/>
  <c r="C6" i="9" s="1"/>
  <c r="C5" i="9" s="1"/>
  <c r="C5" i="4"/>
  <c r="D5" i="4"/>
  <c r="P3074" i="3"/>
  <c r="P2667" i="3" s="1"/>
  <c r="P2625" i="3" s="1"/>
  <c r="P5" i="3" s="1"/>
  <c r="E127" i="4"/>
  <c r="E125" i="4" s="1"/>
  <c r="E104" i="4" s="1"/>
  <c r="E103" i="4" s="1"/>
  <c r="K2625" i="3"/>
  <c r="K5" i="3" s="1"/>
  <c r="E98" i="4" l="1"/>
  <c r="E5" i="4" s="1"/>
  <c r="E26" i="9"/>
  <c r="E24" i="9" s="1"/>
  <c r="E6" i="9" s="1"/>
  <c r="E5" i="9" s="1"/>
  <c r="D33" i="9" l="1"/>
  <c r="D41" i="9" s="1"/>
  <c r="C33" i="9"/>
  <c r="C41" i="9" s="1"/>
  <c r="E33" i="9"/>
  <c r="E41" i="9" l="1"/>
</calcChain>
</file>

<file path=xl/sharedStrings.xml><?xml version="1.0" encoding="utf-8"?>
<sst xmlns="http://schemas.openxmlformats.org/spreadsheetml/2006/main" count="9716" uniqueCount="3559">
  <si>
    <t>%</t>
  </si>
  <si>
    <t>.</t>
  </si>
  <si>
    <t>=</t>
  </si>
  <si>
    <t>_</t>
  </si>
  <si>
    <t>m</t>
  </si>
  <si>
    <t>t</t>
  </si>
  <si>
    <t>MJ</t>
  </si>
  <si>
    <t>kg</t>
  </si>
  <si>
    <t>m2</t>
  </si>
  <si>
    <t>m3</t>
  </si>
  <si>
    <t>DPH</t>
  </si>
  <si>
    <t>Kód</t>
  </si>
  <si>
    <t>SVV</t>
  </si>
  <si>
    <t>kpl</t>
  </si>
  <si>
    <t>kus</t>
  </si>
  <si>
    <t>1.np</t>
  </si>
  <si>
    <t>Cena</t>
  </si>
  <si>
    <t>LD 01</t>
  </si>
  <si>
    <t>LD 02</t>
  </si>
  <si>
    <t>LT.1a</t>
  </si>
  <si>
    <t>LT.1b</t>
  </si>
  <si>
    <t>Popis</t>
  </si>
  <si>
    <t>SCH.F</t>
  </si>
  <si>
    <t>SCH.H</t>
  </si>
  <si>
    <t>VV1.2</t>
  </si>
  <si>
    <t>vlevo</t>
  </si>
  <si>
    <t>Suť</t>
  </si>
  <si>
    <t>ISO 01</t>
  </si>
  <si>
    <t>vpravo</t>
  </si>
  <si>
    <t>SCH.D.1</t>
  </si>
  <si>
    <t>SCH.D.2</t>
  </si>
  <si>
    <t>SCH.E.1</t>
  </si>
  <si>
    <t>SCH.E.2</t>
  </si>
  <si>
    <t>Ztratné</t>
  </si>
  <si>
    <t>Poř.</t>
  </si>
  <si>
    <t>13021012</t>
  </si>
  <si>
    <t>55344004</t>
  </si>
  <si>
    <t>58933330</t>
  </si>
  <si>
    <t>69311068</t>
  </si>
  <si>
    <t>69311082</t>
  </si>
  <si>
    <t>Hmotnost</t>
  </si>
  <si>
    <t>dilatace</t>
  </si>
  <si>
    <t>hh.-0,28</t>
  </si>
  <si>
    <t>hh.-0,63</t>
  </si>
  <si>
    <t>od -0,63</t>
  </si>
  <si>
    <t>základny</t>
  </si>
  <si>
    <t>121151125</t>
  </si>
  <si>
    <t>131251104</t>
  </si>
  <si>
    <t>132251103</t>
  </si>
  <si>
    <t>132251253</t>
  </si>
  <si>
    <t>132251254</t>
  </si>
  <si>
    <t>162351103</t>
  </si>
  <si>
    <t>162351104</t>
  </si>
  <si>
    <t>162751117</t>
  </si>
  <si>
    <t>162751119</t>
  </si>
  <si>
    <t>167151101</t>
  </si>
  <si>
    <t>167151111</t>
  </si>
  <si>
    <t>171151103</t>
  </si>
  <si>
    <t>171201231</t>
  </si>
  <si>
    <t>171251201</t>
  </si>
  <si>
    <t>174151101</t>
  </si>
  <si>
    <t>181951112</t>
  </si>
  <si>
    <t>211531111</t>
  </si>
  <si>
    <t>211971110</t>
  </si>
  <si>
    <t>212755213</t>
  </si>
  <si>
    <t>213141111</t>
  </si>
  <si>
    <t>213311113</t>
  </si>
  <si>
    <t>226212214</t>
  </si>
  <si>
    <t>231212112</t>
  </si>
  <si>
    <t>231611114</t>
  </si>
  <si>
    <t>239111112</t>
  </si>
  <si>
    <t>271532212</t>
  </si>
  <si>
    <t>273321611</t>
  </si>
  <si>
    <t>273351121</t>
  </si>
  <si>
    <t>273351122</t>
  </si>
  <si>
    <t>273361821</t>
  </si>
  <si>
    <t>274322511</t>
  </si>
  <si>
    <t>274351121</t>
  </si>
  <si>
    <t>274351122</t>
  </si>
  <si>
    <t>274361821</t>
  </si>
  <si>
    <t>311321611</t>
  </si>
  <si>
    <t>311322611</t>
  </si>
  <si>
    <t>311351121</t>
  </si>
  <si>
    <t>311351122</t>
  </si>
  <si>
    <t>311361821</t>
  </si>
  <si>
    <t>327324128</t>
  </si>
  <si>
    <t>327351211</t>
  </si>
  <si>
    <t>327351221</t>
  </si>
  <si>
    <t>327361006</t>
  </si>
  <si>
    <t>330321610</t>
  </si>
  <si>
    <t>330321615</t>
  </si>
  <si>
    <t>331351125</t>
  </si>
  <si>
    <t>331351126</t>
  </si>
  <si>
    <t>331361821</t>
  </si>
  <si>
    <t>332351115</t>
  </si>
  <si>
    <t>332351116</t>
  </si>
  <si>
    <t>332361821</t>
  </si>
  <si>
    <t>411321616</t>
  </si>
  <si>
    <t>411351021</t>
  </si>
  <si>
    <t>411351022</t>
  </si>
  <si>
    <t>411354315</t>
  </si>
  <si>
    <t>411354316</t>
  </si>
  <si>
    <t>411361821</t>
  </si>
  <si>
    <t>413321616</t>
  </si>
  <si>
    <t>413351111</t>
  </si>
  <si>
    <t>413351112</t>
  </si>
  <si>
    <t>413352111</t>
  </si>
  <si>
    <t>413352112</t>
  </si>
  <si>
    <t>413361821</t>
  </si>
  <si>
    <t>430321616</t>
  </si>
  <si>
    <t>430361821</t>
  </si>
  <si>
    <t>431351121</t>
  </si>
  <si>
    <t>431351122</t>
  </si>
  <si>
    <t>435121011</t>
  </si>
  <si>
    <t>435121111</t>
  </si>
  <si>
    <t>631311113</t>
  </si>
  <si>
    <t>631311116</t>
  </si>
  <si>
    <t>631311123</t>
  </si>
  <si>
    <t>631311224</t>
  </si>
  <si>
    <t>631319011</t>
  </si>
  <si>
    <t>631319012</t>
  </si>
  <si>
    <t>711491171</t>
  </si>
  <si>
    <t>711491172</t>
  </si>
  <si>
    <t>711491271</t>
  </si>
  <si>
    <t>711491272</t>
  </si>
  <si>
    <t>711494002</t>
  </si>
  <si>
    <t>953312112</t>
  </si>
  <si>
    <t>953312122</t>
  </si>
  <si>
    <t>953312125</t>
  </si>
  <si>
    <t>953961213</t>
  </si>
  <si>
    <t>953965121</t>
  </si>
  <si>
    <t>985331212</t>
  </si>
  <si>
    <t>997013501</t>
  </si>
  <si>
    <t>997013509</t>
  </si>
  <si>
    <t>997013861</t>
  </si>
  <si>
    <t>998012021</t>
  </si>
  <si>
    <t>998153131</t>
  </si>
  <si>
    <t>998711201</t>
  </si>
  <si>
    <t>SCH.H;  1</t>
  </si>
  <si>
    <t>Sazba DPH</t>
  </si>
  <si>
    <t>násyp HTÚ</t>
  </si>
  <si>
    <t>po 2,00 m</t>
  </si>
  <si>
    <t>stěny</t>
  </si>
  <si>
    <t>Cena s DPH</t>
  </si>
  <si>
    <t>Jedn. cena</t>
  </si>
  <si>
    <t>pro násypy</t>
  </si>
  <si>
    <t>pro piloty</t>
  </si>
  <si>
    <t>pro zásypy</t>
  </si>
  <si>
    <t>273391122_1</t>
  </si>
  <si>
    <t>293390101_1</t>
  </si>
  <si>
    <t>311101001_1</t>
  </si>
  <si>
    <t>313351911_1</t>
  </si>
  <si>
    <t>327324128_1</t>
  </si>
  <si>
    <t>331001101_1</t>
  </si>
  <si>
    <t>435121111_1</t>
  </si>
  <si>
    <t>53,538 *1,8</t>
  </si>
  <si>
    <t>711479000_1</t>
  </si>
  <si>
    <t>711479001_1</t>
  </si>
  <si>
    <t>953301101_1</t>
  </si>
  <si>
    <t>SCH.D.1;  1</t>
  </si>
  <si>
    <t>SCH.D.2;  1</t>
  </si>
  <si>
    <t>SCH.E.1;  1</t>
  </si>
  <si>
    <t>SCH.E.2;  1</t>
  </si>
  <si>
    <t>Výměra</t>
  </si>
  <si>
    <t>(1,55) *0,25</t>
  </si>
  <si>
    <t>(8,37) *0,20</t>
  </si>
  <si>
    <t>Jedn. hmotn.</t>
  </si>
  <si>
    <t>(1,216 +36,61)</t>
  </si>
  <si>
    <t>atika nad 1.np</t>
  </si>
  <si>
    <t>na mezideponii</t>
  </si>
  <si>
    <t>strop nad 1.np</t>
  </si>
  <si>
    <t>výkop pro pasy</t>
  </si>
  <si>
    <t>základové pasy</t>
  </si>
  <si>
    <t>zásyp pro pasy</t>
  </si>
  <si>
    <t>podkladní beton</t>
  </si>
  <si>
    <t>zásyp;  (22,31)</t>
  </si>
  <si>
    <t>mč. 1.02</t>
  </si>
  <si>
    <t>mč. 1.03</t>
  </si>
  <si>
    <t>mč. 1.05</t>
  </si>
  <si>
    <t>mč. 1.06</t>
  </si>
  <si>
    <t>mč. 1.08</t>
  </si>
  <si>
    <t>mč. 1.09</t>
  </si>
  <si>
    <t>mč. 1.13</t>
  </si>
  <si>
    <t>hloubení jam HTÚ</t>
  </si>
  <si>
    <t>násyp;  (37,388)</t>
  </si>
  <si>
    <t>násyp;  (830,20)</t>
  </si>
  <si>
    <t>(1,55) *0,25*0,45</t>
  </si>
  <si>
    <t>(8,37) *0,20*0,37</t>
  </si>
  <si>
    <t>pilotovací rovina</t>
  </si>
  <si>
    <t>výkopek;  (33,79)</t>
  </si>
  <si>
    <t>zásyp;  (372,248)</t>
  </si>
  <si>
    <t>Jedn. suť</t>
  </si>
  <si>
    <t>po obvodě</t>
  </si>
  <si>
    <t>schodiště</t>
  </si>
  <si>
    <t>(4,65+61,65) *0,20</t>
  </si>
  <si>
    <t>001.3: Zemní práce</t>
  </si>
  <si>
    <t>1.np;  (6,60*4,08)</t>
  </si>
  <si>
    <t>ochranná - 300g/m2</t>
  </si>
  <si>
    <t>ochranná - 500g/m2</t>
  </si>
  <si>
    <t>výkopek;  (244,96)</t>
  </si>
  <si>
    <t>výkopek;  (856,10)</t>
  </si>
  <si>
    <t>01.1.02: KONSTRUKCE</t>
  </si>
  <si>
    <t>podkladní - 300g/m2</t>
  </si>
  <si>
    <t>podkladní - 500g/m2</t>
  </si>
  <si>
    <t>výkopek;  (277,197)</t>
  </si>
  <si>
    <t>výkopek;  (500,638)</t>
  </si>
  <si>
    <t>(1,55) *(0,25+2*0,45)</t>
  </si>
  <si>
    <t>(8,37) *(0,20+2*0,37)</t>
  </si>
  <si>
    <t>-(0,80*0,80)*19 *0,10</t>
  </si>
  <si>
    <t>na mezideponii ornice</t>
  </si>
  <si>
    <t>pod pilotovací rovinu</t>
  </si>
  <si>
    <t>opěrky;  31</t>
  </si>
  <si>
    <t>(40,60 +70,40 +5,00*2)</t>
  </si>
  <si>
    <t>59,45*(0,60+0,60)*1,50</t>
  </si>
  <si>
    <t>SCH.F - 0,391 *2,5;  5</t>
  </si>
  <si>
    <t>SO_07 - plocha viz HTÚ</t>
  </si>
  <si>
    <t>základna;  (0,60*0,30)</t>
  </si>
  <si>
    <t>(4,65+61,65) *0,20*0,45</t>
  </si>
  <si>
    <t>plocha viz dwg;  520,00</t>
  </si>
  <si>
    <t>(10,17+2,31)*2*1,05*0,60</t>
  </si>
  <si>
    <t>001.2: Zemní práce - HTÚ</t>
  </si>
  <si>
    <t>hluché vrtání pro piloty</t>
  </si>
  <si>
    <t>základna;  (1,45*0,30*3)</t>
  </si>
  <si>
    <t>003.3: Sloupy monolitické</t>
  </si>
  <si>
    <t>S.11.3;  (0,88*0,20)*3,63</t>
  </si>
  <si>
    <t xml:space="preserve">hluché vrtání pro piloty </t>
  </si>
  <si>
    <t>mezipodesta;  (2,40*0,92)</t>
  </si>
  <si>
    <t>plocha vodorovná;  415,82</t>
  </si>
  <si>
    <t>tl.310mm;  (2,91)*0,25 *2</t>
  </si>
  <si>
    <t>výkop pro zákl pasy ploty</t>
  </si>
  <si>
    <t>zásyp pro zákl pasy ploty</t>
  </si>
  <si>
    <t>vnitřní stěny</t>
  </si>
  <si>
    <t>002.2: Základy monolitické</t>
  </si>
  <si>
    <t>DN100;  (24,94) *0,50*0,30</t>
  </si>
  <si>
    <t>plocha viz dwg;  (2785,00)</t>
  </si>
  <si>
    <t>podkladní beton - mezipasy</t>
  </si>
  <si>
    <t>tl.250mm;  (1,50)*1,185 *2</t>
  </si>
  <si>
    <t>tl.250mm;  (1,515)*0,50 *2</t>
  </si>
  <si>
    <t>tl.250mm;  (1,515)*2,34 *2</t>
  </si>
  <si>
    <t>(4,65+61,65) *(0,20+2*0,45)</t>
  </si>
  <si>
    <t>59,45*(0,60+0,25+0,60)*1,50</t>
  </si>
  <si>
    <t>od +3,65 po +3,90  tj.0,25m</t>
  </si>
  <si>
    <t>od +3,65 po +4,15  tj.0,50m</t>
  </si>
  <si>
    <t>od -0,28 po +3,35  tj.3,63m</t>
  </si>
  <si>
    <t>od -0,63 po +3,35  tj.3,98m</t>
  </si>
  <si>
    <t>od -0,90 po -1,18  tj.0,28m</t>
  </si>
  <si>
    <t>od -1,18 po -0,63  tj.0,55m</t>
  </si>
  <si>
    <t>vykop ryh na zaklady skladu</t>
  </si>
  <si>
    <t>základový pas;  (0,50*0,45)</t>
  </si>
  <si>
    <t>S.11.1,2;  (pi*0,30)*2 *3,98</t>
  </si>
  <si>
    <t>tl.310mm;  (2,91)*0,25 *0,31</t>
  </si>
  <si>
    <t>01.0.01: HRUBÉ TERÉNNÍ ÚPRAVY</t>
  </si>
  <si>
    <t>LT.1a - 0,4926 *1,61 *2,5;  5</t>
  </si>
  <si>
    <t>S.11.3;  (2*0,88+2*0,20)*3,63</t>
  </si>
  <si>
    <t>od -0,28 po +1,825  tj.2,105m</t>
  </si>
  <si>
    <t>plocha viz dwg HTÚ;  (810,00)</t>
  </si>
  <si>
    <t>plocha viz dwg;  520,00 *0,30</t>
  </si>
  <si>
    <t>sh.+3,245;  (4,57*1,35) *0,30</t>
  </si>
  <si>
    <t>sh.+3,245;  (4,77*1,55) *0,05</t>
  </si>
  <si>
    <t>sh.+3,545;  (8,80*1,10) *0,30</t>
  </si>
  <si>
    <t>sh.+3,545;  (9,00*1,30) *0,05</t>
  </si>
  <si>
    <t>sh.+3,845;  (8,80*0,85) *0,30</t>
  </si>
  <si>
    <t>sh.+3,845;  (9,00*1,05) *0,05</t>
  </si>
  <si>
    <t>sh.+4,145;  (7,98*0,60) *0,30</t>
  </si>
  <si>
    <t>sh.+4,145;  (8,18*0,80) *0,05</t>
  </si>
  <si>
    <t>tl.250mm;  (1,50)*1,185 *0,25</t>
  </si>
  <si>
    <t>tl.250mm;  (1,515)*0,50 *0,25</t>
  </si>
  <si>
    <t>tl.250mm;  (1,515)*2,34 *0,25</t>
  </si>
  <si>
    <t>Výměra bez ztr.</t>
  </si>
  <si>
    <t>(5,10+61,65  +61,65+1,76+6,86)</t>
  </si>
  <si>
    <t>LT.1b - 0,4926 *1,61 *2,5;  24</t>
  </si>
  <si>
    <t>S.11.1,2;  (pi*0,15^2)*2 *3,98</t>
  </si>
  <si>
    <t>sh.+4,445;  (11,64*0,50) *0,30</t>
  </si>
  <si>
    <t>sh.+4,445;  (11,84*0,70) *0,05</t>
  </si>
  <si>
    <t>tl.250mm;  (2,65+4,86)*3,63 *2</t>
  </si>
  <si>
    <t>tl.250mm;  (8,51+4,49)*0,50 *2</t>
  </si>
  <si>
    <t>mezipodesta;  (2,40*0,92) *0,30</t>
  </si>
  <si>
    <t>plocha svislá;          156,872</t>
  </si>
  <si>
    <t>004.3: Schodiště</t>
  </si>
  <si>
    <t>SCH.D.1 - (1,6434)*1,50 *2,5;  1</t>
  </si>
  <si>
    <t>SCH.D.2 - (1,4258)*1,50 *2,5;  1</t>
  </si>
  <si>
    <t>SCH.E.1 - (1,4117)*1,17 *2,5;  1</t>
  </si>
  <si>
    <t>SCH.E.2 - (1,4393)*1,17 *2,5;  1</t>
  </si>
  <si>
    <t>plocha viz dwg;  (2785,00) *0,30</t>
  </si>
  <si>
    <t>strop;  (8,75*0,30 +0,25*0,25*2)</t>
  </si>
  <si>
    <t>(40,60 +70,40 +5,00*2) *0,30*0,40</t>
  </si>
  <si>
    <t>sh.+3,245;  (2*4,57+2*1,35) *0,30</t>
  </si>
  <si>
    <t>sh.+3,545;  (2*8,80+2*1,10) *0,30</t>
  </si>
  <si>
    <t>sh.+3,845;  (2*8,80+2*0,85) *0,30</t>
  </si>
  <si>
    <t>sh.+4,145;  (2*7,98+2*0,60) *0,30</t>
  </si>
  <si>
    <t>tl.250mm;  (2,65+4,86)*3,63 *0,25</t>
  </si>
  <si>
    <t>tl.250mm;  (8,51+4,49)*0,50 *0,25</t>
  </si>
  <si>
    <t>0095.1: Ostatní konstrukce a práce</t>
  </si>
  <si>
    <t>ornice - tl.300mm;  (810,00) *0,30</t>
  </si>
  <si>
    <t>sh.+4,445;  (2*11,64+2*0,50) *0,30</t>
  </si>
  <si>
    <t>tl.250mm;  (3,145)*(0,50+2,34)/2 *2</t>
  </si>
  <si>
    <t>opěrná stěna - JIH</t>
  </si>
  <si>
    <t>ve stropě nad 1.np</t>
  </si>
  <si>
    <t>vytažení po obvodu</t>
  </si>
  <si>
    <t>(19,89+10,06+20,16)*(0,60+0,60)*1,50</t>
  </si>
  <si>
    <t>(40,60  +70,30+2,25+5,15)/2,00 +2,85</t>
  </si>
  <si>
    <t>003.1: Svislé konstrukce monolitické</t>
  </si>
  <si>
    <t>plocha viz dwg HTÚ;  (1186,00) *0,70</t>
  </si>
  <si>
    <t>plocha viz dwg HTÚ;  (1223,00) *0,70</t>
  </si>
  <si>
    <t>0998.1: Přesun hmot</t>
  </si>
  <si>
    <t>tl.250mm;  (3,145)*(0,50+2,34)/2 *0,25</t>
  </si>
  <si>
    <t>004.1: Vodorovné konstrukce monolitické</t>
  </si>
  <si>
    <t>(19,89+10,06+20,16)*(0,60+0,25+0,60)*1,50</t>
  </si>
  <si>
    <t>deska tl.250mm;  (16,30*4,40 +31,88*4,40)</t>
  </si>
  <si>
    <t>pod podkladní beton - mezipasy - tl.150mm</t>
  </si>
  <si>
    <t>opěrná stěna - VÝCHOD</t>
  </si>
  <si>
    <t>výkop rýh pro drenáže</t>
  </si>
  <si>
    <t>začištěná hlava pilot</t>
  </si>
  <si>
    <t>004.2: Vodorovné konstrukce prefabrikované</t>
  </si>
  <si>
    <t>pilota - P05,13,17 - délka 6,00m;  (6,00)*3</t>
  </si>
  <si>
    <t>tl.200mm;  (32,34+4,40 +4,40+8,135)*3,63 *2</t>
  </si>
  <si>
    <t>01.1.01: STAVEBNÍ ČÁST</t>
  </si>
  <si>
    <t>výkop pro opěrné stěny</t>
  </si>
  <si>
    <t>zásyp pro opěrné stěny</t>
  </si>
  <si>
    <t>plocha viz dwg HTÚ;  (152,35+146,75)/2 *0,25</t>
  </si>
  <si>
    <t>plocha viz dwg HTÚ;  (360,77+442,70)/2 *0,69</t>
  </si>
  <si>
    <t>tl.250mm;  (49,63 +17,27+6,75+71,84)*0,25 *2</t>
  </si>
  <si>
    <t>vodorovná hydroizolace - viz podkladní beton</t>
  </si>
  <si>
    <t>podkladní beton a základny;  -(8,373 +42,462)</t>
  </si>
  <si>
    <t>tl.250mm - pod mezipodestou;  (0,92)*2,105 *2</t>
  </si>
  <si>
    <t>z mezideponie do násypů</t>
  </si>
  <si>
    <t>z mezideponie do zásypů</t>
  </si>
  <si>
    <t>(40,60 +70,40 +5,00*2) *(0,30*2+0,40*2+0,10*2)</t>
  </si>
  <si>
    <t>tl.200mm;  (32,34+4,40 +4,40+8,135)*3,63 *0,20</t>
  </si>
  <si>
    <t>tl.250mm;  (4,40+32,34  +22,355 +4,28)*3,63 *2</t>
  </si>
  <si>
    <t>deska tl.250mm;  (16,30*4,40 +31,88*4,40) *0,25</t>
  </si>
  <si>
    <t>tl.250mm;  (49,63 +17,27+6,75+71,84)*0,25 *0,25</t>
  </si>
  <si>
    <t>drenáž za opěrnou stěnou</t>
  </si>
  <si>
    <t>odpočet - základové pasy</t>
  </si>
  <si>
    <t>tl.250mm - pod mezipodestou;  (0,92)*2,105 *0,25</t>
  </si>
  <si>
    <t>pilota - P08,09,12,18,22 - délka 5,00m;  (5,00)*5</t>
  </si>
  <si>
    <t>tl.250mm;  (4,40+32,34  +22,355 +4,28)*3,63 *0,25</t>
  </si>
  <si>
    <t>001.4: Odvodnění, drenáže</t>
  </si>
  <si>
    <t>SO 07.2.0: PŘÍPRAVA ÚZEMÍ</t>
  </si>
  <si>
    <t>viz pohled - plocha viz dwg - tl.250mm;  (93,45) *1</t>
  </si>
  <si>
    <t>viz pohled - plocha viz dwg - tl.250mm;  (93,45) *2</t>
  </si>
  <si>
    <t>š.1010mm;  (2,275)*1,01 *2</t>
  </si>
  <si>
    <t>Beton C30/37-XC2-XA2, kamenivo frakce 0/22 - dodávka</t>
  </si>
  <si>
    <t>viz pohled - plocha viz dwg - tl.250mm;  (194,20) *1</t>
  </si>
  <si>
    <t>viz pohled - plocha viz dwg - tl.250mm;  (194,20) *2</t>
  </si>
  <si>
    <t>SO 07.2.2: KONSTRUKČNÍ ČÁST</t>
  </si>
  <si>
    <t>schodiště H;  (1,96*0,30*2)</t>
  </si>
  <si>
    <t>viz pohled - plocha viz dwg - tl.250mm;  (93,45) *0,25</t>
  </si>
  <si>
    <t>viz pohled - plocha viz dwg - tl.250mm;  (194,20) *0,25</t>
  </si>
  <si>
    <t>pilota - P05,13,17 - délka 6,00m;  (6,00)*3  *(pi*0,30^2)</t>
  </si>
  <si>
    <t>š.1010mm;  (2,275)*1,01 *0,55</t>
  </si>
  <si>
    <t>pilota - P01,16,19,36,38,39,41,42 - délka 3,00m;  (3,00)*8</t>
  </si>
  <si>
    <t>pilota - P02-04,14,23,25,30,33,37 - délka 4,00m;  (4,00)*9</t>
  </si>
  <si>
    <t>pilota - P06,10,11,15,27,28,31,34 - délka 4,50m;  (4,50)*8</t>
  </si>
  <si>
    <t>tl.300mm - plocha viz dwg, obvod: 137,02m;  (137,02) *0,30</t>
  </si>
  <si>
    <t>tl.300mm - plocha viz dwg, obvod: 137,02m;  (401,54) *0,30</t>
  </si>
  <si>
    <t>prefa tribuna;  (0,20*1,60*5  +0,20*0,70*10  +0,25*1,00*85)</t>
  </si>
  <si>
    <t>Nosníky ze ŽB třída C30/37-XC1</t>
  </si>
  <si>
    <t>š.1010mm;  -(2,275)*1,01 *0,28</t>
  </si>
  <si>
    <t>podkladní beton - opěrné stěny</t>
  </si>
  <si>
    <t>pilota - P07,20,21,24,26,29,32,35,40 - délka 3,50m;  (3,50)*9</t>
  </si>
  <si>
    <t>koeficient pro přepočet - x 1,8</t>
  </si>
  <si>
    <t>odpočet - začištěná hlava pilot</t>
  </si>
  <si>
    <t>odpočet zasahujících konstrukcí</t>
  </si>
  <si>
    <t>viz výkaz prvků - statika - VŠE</t>
  </si>
  <si>
    <t>hh.+3,65 - tl.300mm - plocha viz dwg, obvod: 161,69m;  (603,86)</t>
  </si>
  <si>
    <t>od pilotovací roviny - cca -0,43 po -0,63  tj.0,20m;  (0,20)*23</t>
  </si>
  <si>
    <t>od pilotovací roviny - cca -0,43 po -1,18  tj.0,75m;  (0,75)*19</t>
  </si>
  <si>
    <t>pilota - P08,09,12,18,22 - délka 5,00m;  (5,00)*5  *(pi*0,30^2)</t>
  </si>
  <si>
    <t>plocha viz dwg - viz základová deska, obvod: 137,02m;  (401,54)</t>
  </si>
  <si>
    <t>sh.+3,545;  (69,24*1,45 +5,43*0,85 +1,40*0,85 +1,40*1,00) *0,30</t>
  </si>
  <si>
    <t>sh.+3,545;  (69,44*1,65 +5,63*1,05 +1,60*1,05 +1,60*1,20) *0,05</t>
  </si>
  <si>
    <t>Nosná zeď ze ŽB třída C30/37-XC1</t>
  </si>
  <si>
    <t>nosník u schodiště;  (0,20*0,45)</t>
  </si>
  <si>
    <t>stěny pod vnější prefa schodiště</t>
  </si>
  <si>
    <t>sh.+3,545;  (2*69,24+2*1,45 +2*5,43+2*0,85 +2*1,40 +2*1,40) *0,30</t>
  </si>
  <si>
    <t>zadní strana - 300mm nad terén;  (61,65+1,76+6,86)* (0,95+1,90)/2</t>
  </si>
  <si>
    <t>Zřízení bednění základových desek</t>
  </si>
  <si>
    <t>odpočet - plocha základových pasů</t>
  </si>
  <si>
    <t>opěrka sever;  (70,00)*2,00 *1,10</t>
  </si>
  <si>
    <t>předpoklad 20 km;   3,585 *(20-1)</t>
  </si>
  <si>
    <t>002.1: Zvláštní zakládání - piloty</t>
  </si>
  <si>
    <t>opěrka východ;  (42,10)*2,00 *1,10</t>
  </si>
  <si>
    <t>přední strana;  (5,10+61,65) *0,85</t>
  </si>
  <si>
    <t>hh.+3,65 - tl.300mm - plocha viz dwg, obvod: 161,69m;  (603,86) *0,30</t>
  </si>
  <si>
    <t>plocha viz dwg - viz základová deska, obvod: 137,02m;  (401,54) *0,05</t>
  </si>
  <si>
    <t>plocha viz dwg - viz základová deska, obvod: 137,02m;  (401,54) *0,10</t>
  </si>
  <si>
    <t>plocha viz dwg - viz základová deska, obvod: 137,02m;  (401,54) *0,15</t>
  </si>
  <si>
    <t>předpoklad 20 km;   53,538 *(20-10)</t>
  </si>
  <si>
    <t>pas - š.1010mm;  (2,275)*2,01 *0,28</t>
  </si>
  <si>
    <t>průměr 600mm;  (0,80*0,80)*19 *0,10</t>
  </si>
  <si>
    <t>Odstranění bednění základových desek</t>
  </si>
  <si>
    <t>pilota - P01,16,19,36,38,39,41,42 - délka 3,00m;  (3,00)*8  *(pi*0,30^2)</t>
  </si>
  <si>
    <t>pilota - P02-04,14,23,25,30,33,37 - délka 4,00m;  (4,00)*9  *(pi*0,30^2)</t>
  </si>
  <si>
    <t>pilota - P06,10,11,15,27,28,31,34 - délka 4,50m;  (4,50)*8  *(pi*0,30^2)</t>
  </si>
  <si>
    <t>Stropy deskové ze ŽB třída C30/37-XC1</t>
  </si>
  <si>
    <t>Výztuž stropů betonářskou ocelí B500B</t>
  </si>
  <si>
    <t>okolo schodiště;  (5,13+1,99)*2,71 *2</t>
  </si>
  <si>
    <t>pilota - P07,20,21,24,26,29,32,35,40 - délka 3,50m;  (3,50)*9  *(pi*0,30^2)</t>
  </si>
  <si>
    <t>čelo - mezipodesta;  (2,40+0,92) *0,30</t>
  </si>
  <si>
    <t>stěna - tl.250mm;  (2,71*8+3,14) *0,25</t>
  </si>
  <si>
    <t>od pilotovací roviny - cca -0,43 po -0,63  tj.0,20m;  (0,20)*23  *(pi*0,30^2)</t>
  </si>
  <si>
    <t>od pilotovací roviny - cca -0,43 po -1,18  tj.0,75m;  (0,75)*19  *(pi*0,30^2)</t>
  </si>
  <si>
    <t>001.1: Přípravné práce - sejmutí ornice</t>
  </si>
  <si>
    <t>002.3: Úprava podloží a základové spáry</t>
  </si>
  <si>
    <t>SO 04.2.1: ARCHITEKTONICKO STAVEBNÍ ČÁST</t>
  </si>
  <si>
    <t>SO 07.2.1: ARCHITEKTONICKO STAVEBNÍ ČÁST</t>
  </si>
  <si>
    <t>Zřízení bednění základových pasů rovného</t>
  </si>
  <si>
    <t>odpočet prostupu schodiště; -(2,66*4,86)</t>
  </si>
  <si>
    <t>okolo schodiště;  (5,13+1,99)*2,71 *0,25</t>
  </si>
  <si>
    <t>schodiště D;  (1,50*0,25*2 +1,50*0,10*1)</t>
  </si>
  <si>
    <t>711.1: Izolace proti vodě - spodní stavba</t>
  </si>
  <si>
    <t>Sloupy nebo pilíře ze ŽB třída C30/37-XC1</t>
  </si>
  <si>
    <t>odpočet - bednění dna nosníků;  -(15,321)</t>
  </si>
  <si>
    <t>viz výkaz prvků - statika v.č.D.2.2.2;  2</t>
  </si>
  <si>
    <t>Výztuž nosných zdí betonářskou ocelí B500B</t>
  </si>
  <si>
    <t>viz výkaz prvků - statika v.č.D.2.2.2;  14</t>
  </si>
  <si>
    <t>viz výkaz prvků - statika v.č.D.2.2.2;  66</t>
  </si>
  <si>
    <t>Odstranění bednění základových pasů rovného</t>
  </si>
  <si>
    <t>Přesun hmot pro budovy monolitické v do 6 m</t>
  </si>
  <si>
    <t>š.500mm;  (3,52+5,875 +61,65 +6,36)*0,50 *2</t>
  </si>
  <si>
    <t>viz výkaz statika - v.č.D.2.2.2;  (6248,00)</t>
  </si>
  <si>
    <t>Uložení sypaniny na skládky nebo meziskládky</t>
  </si>
  <si>
    <t>Výztuž sloupů oblých betonářskou ocelí B500B</t>
  </si>
  <si>
    <t>b prostupu schodiště;  (2*2,66+2*4,86) *0,30</t>
  </si>
  <si>
    <t>stěna - tl.250mm;  (2*(2,71*8+3,14) +9*0,25)</t>
  </si>
  <si>
    <t>Montáž schodišťových ramen hmotnosti přes 3 t</t>
  </si>
  <si>
    <t>Ukončení textilie nebo izolace na svislé stěně</t>
  </si>
  <si>
    <t>š.500mm;  (3,52+5,875 +61,65 +6,36)*0,50 *0,55</t>
  </si>
  <si>
    <t>odpočet prostupu schodiště; -(2,66*4,86) *0,30</t>
  </si>
  <si>
    <t>Kotevní šroub pro chemické kotvy M 12 dl 160 mm</t>
  </si>
  <si>
    <t>Výztuž sloupů hranatých betonářskou ocelí B500B</t>
  </si>
  <si>
    <t>Výztuž základových pasů betonářskou ocelí B500B</t>
  </si>
  <si>
    <t>š.500mm;  -(3,52+5,875 +61,65 +6,36)*0,50 *0,28</t>
  </si>
  <si>
    <t>š.500mm;  -(4,60 +61,65 +6,36  +2,00+0,51)*0,50</t>
  </si>
  <si>
    <t>odpočet otvorů; -(7,80*1,20 +(1,50*1,20)*11) *2</t>
  </si>
  <si>
    <t>stěna - tl.250mm;  (2,71 +2,41*2 +1,81*2) *0,25</t>
  </si>
  <si>
    <t>Výztuž základových desek betonářskou ocelí B500B</t>
  </si>
  <si>
    <t>bednění smykové drážky SD;  (0,92) *(0,25+2*0,03)</t>
  </si>
  <si>
    <t>předpoklad vyztužení - 120 kg/m3;  (22,55) *0,120</t>
  </si>
  <si>
    <t>předpoklad vyztužení - 70 kg/m3;  (48,208) *0,070</t>
  </si>
  <si>
    <t>pod schodiště - stěna - tl.300mm;  (2,00)*0,95 *2</t>
  </si>
  <si>
    <t>odpočet otvorů; -(7,80*1,20 +(1,50*1,20)*11) *0,25</t>
  </si>
  <si>
    <t>šikmá deska pod schodištěm - tl.250mm;  (1,50*5,56)</t>
  </si>
  <si>
    <t>odpočet - deska tl.250mm; -(16,30*4,40 +31,88*4,40)</t>
  </si>
  <si>
    <t>předpoklad vyztužení - 130 kg/m3;  (120,462) *0,130</t>
  </si>
  <si>
    <t>pod schodiště - trám - tl.300mm;  (2,00) *0,30*0,80</t>
  </si>
  <si>
    <t>b otvorů;  (2*7,80+2*1,20 +(2*1,50+2*1,20)*11) *0,25</t>
  </si>
  <si>
    <t>předpoklad vyztužení - 125,00 kg/m3;  (0,662) *0,125</t>
  </si>
  <si>
    <t>přesah na spodní straně - viz řez 2-2;  (57,12)*0,25</t>
  </si>
  <si>
    <t>pod schodiště - stěna - tl.300mm;  (2,00)*0,95 *0,30</t>
  </si>
  <si>
    <t>Schodišťová konstrukce a rampa ze ŽB třída C30/37-XC1</t>
  </si>
  <si>
    <t>š.500mm;  -(4,60 +61,65 +6,36  +2,00+0,51)*0,50 *0,10</t>
  </si>
  <si>
    <t>š.500mm;  -(4,60 +61,65 +6,36  +2,00+0,51)*0,50 *0,15</t>
  </si>
  <si>
    <t>pasy - š.500mm;  (3,52+5,875 +61,65 +6,36)*1,50 *0,28</t>
  </si>
  <si>
    <t>schodiště E;  (1,20*0,57*1 +1,20*0,10*2 +1,20*0,31*1)</t>
  </si>
  <si>
    <t>stěna - tl.250mm;  (2*(2,71 +2,41*2 +1,81*2) +5*0,25)</t>
  </si>
  <si>
    <t>Montáž schodišťových ramen bez podest hmotnosti do 3 t</t>
  </si>
  <si>
    <t>pod schodiště - trám - tl.300mm;  (2,00) *(0,30+2*0,80)</t>
  </si>
  <si>
    <t>Montáž schodišťových ramen bez podest hmotnosti do 1,5 t</t>
  </si>
  <si>
    <t>Zřízení oboustranného bednění nosných nadzákladových zdí</t>
  </si>
  <si>
    <t>DN80;  (35,48+42,65+46,93+49,70+51,38+52,16+52,23*16+52,10+51,61+50,59+47,88+44,20+38,36+8,59*24+3,25) *0,50*0,30</t>
  </si>
  <si>
    <t>část stěn - opěrka sever - tl.250mm;  -(70,04)*0,75 *0,25</t>
  </si>
  <si>
    <t>Bednění opěrných zdí a valů svislých i skloněných zřízení</t>
  </si>
  <si>
    <t>Příplatek k cenám bednění opěrných zdí za pohledový beton</t>
  </si>
  <si>
    <t>šikmá deska pod schodištěm - tl.250mm;  (1,50*5,56) *0,25</t>
  </si>
  <si>
    <t>odpočet - deska tl.250mm; -(16,30*4,40 +31,88*4,40) *0,30</t>
  </si>
  <si>
    <t>část stěn - opěrka východ - tl.250mm;  -(40,60)*0,75 *0,25</t>
  </si>
  <si>
    <t>odpočet otvorů; -(0,80*2,98 +(0,90*2,98)*10 +1,00*2,98) *2</t>
  </si>
  <si>
    <t>předpoklad vyztužení - 115 kg/m3;  (42,462 +77,786) *0,115</t>
  </si>
  <si>
    <t>předpoklad vyztužení - sloupy - 250 kg/m3;  (0,563) *0,250</t>
  </si>
  <si>
    <t>předpoklad vyztužení - sloupy - 250 kg/m3;  (0,639) *0,250</t>
  </si>
  <si>
    <t>přesah na spodní straně - viz řez 2-2;  (57,12)*0,25 *0,05</t>
  </si>
  <si>
    <t>přesah na spodní straně - viz řez 2-2;  (57,12)*0,25 *0,10</t>
  </si>
  <si>
    <t>přesah na spodní straně - viz řez 2-2;  (57,12)*0,25 *0,15</t>
  </si>
  <si>
    <t>Odstranění oboustranného bednění nosných nadzákladových zdí</t>
  </si>
  <si>
    <t>Výztuž opěrných zdí a valů D 12 mm z betonářské oceli B500B</t>
  </si>
  <si>
    <t>Zřízení bednění podest schodišť a ramp přímočarých v do 4 m</t>
  </si>
  <si>
    <t>předpoklad vyztužení - nosníky - 180 kg/m3;  (6,761) *0,180</t>
  </si>
  <si>
    <t>Bednění opěrných zdí a valů svislých i skloněných odstranění</t>
  </si>
  <si>
    <t>předpoklad vyztužení - stropy - 125 kg/m3;  (179,709) *0,125</t>
  </si>
  <si>
    <t>Výztuž schodišťové konstrukce a rampy betonářskou ocelí B500B</t>
  </si>
  <si>
    <t>do úrovně po sejmutí ornice po -0,90  tj. v průměru cca 0,25m</t>
  </si>
  <si>
    <t>lišta stěnová vyhnutá z poplastovaného plechu (PVC-P) rš 70mm</t>
  </si>
  <si>
    <t>od úrovně po sejmutí ornice po +....  tj. v průměru cca 0,70m</t>
  </si>
  <si>
    <t>od úrovně po sejmutí ornice po -0,90  tj. v průměru cca 0,69m</t>
  </si>
  <si>
    <t>odpočet otvorů; -(0,80*2,98 +(0,90*2,98)*10 +1,00*2,98) *0,20</t>
  </si>
  <si>
    <t>Odstranění bednění podest schodišť a ramp přímočarých v do 4 m</t>
  </si>
  <si>
    <t>Příplatek k mazanině tl přes 50 do 80 mm za přehlazení povrchu</t>
  </si>
  <si>
    <t>Příplatek k mazanině tl přes 80 do 120 mm za přehlazení povrchu</t>
  </si>
  <si>
    <t>Výztuž pilot betonovaných do země ocel z betonářské oceli B500B</t>
  </si>
  <si>
    <t>Zřízení bednění kruhových sloupů v do 4 m D přes 0,25 do 0,40 m</t>
  </si>
  <si>
    <t>Zásyp jam, šachet rýh nebo kolem objektů sypaninou se zhutněním</t>
  </si>
  <si>
    <t>Uložení sypaniny z hornin soudržných do násypů zhutněných strojně</t>
  </si>
  <si>
    <t>od úrovně po sejmutí ornice po +........  tj. v průměru cca 0,70m</t>
  </si>
  <si>
    <t>předpoklad vyztužení - stěny - 115 kg/m3;  (9,492 +80,004) *0,115</t>
  </si>
  <si>
    <t>Odstranění bednění kruhových sloupů v do 4 m D přes 0,25 do 0,40 m</t>
  </si>
  <si>
    <t>průměr 600mm - 42 kus - viz tabulka pilot - součet;  (42,00) *0,15</t>
  </si>
  <si>
    <t>Zřízení bednění nosníků a průvlaků bez podpěrné kce výšky do 100 cm</t>
  </si>
  <si>
    <t>Zřízení podpěrné konstrukce stropů výšky do 4 m tl přes 25 do 35 cm</t>
  </si>
  <si>
    <t>b otvorů;  (2*0,80+2*2,98 +(2*0,90+2*2,98)*10 +2*1,00+2*2,98) *0,20</t>
  </si>
  <si>
    <t>Smykový dilatační trn - LD-16-P-A4 - dodávka a montáž - např: Schöck</t>
  </si>
  <si>
    <t>Smykový dilatační trn - LD-20-P-A4 - dodávka a montáž - např: Schöck</t>
  </si>
  <si>
    <t>Zřízení vrstvy z geotextilie v rovině nebo ve sklonu do 1:5 š do 3 m</t>
  </si>
  <si>
    <t>Zřízení bednění stropů deskových tl přes 25 do 50 cm bez podpěrné kce</t>
  </si>
  <si>
    <t>Odstranění bednění nosníků a průvlaků bez podpěrné kce výšky do 100 cm</t>
  </si>
  <si>
    <t>Odstranění podpěrné konstrukce stropů výšky do 4 m tl přes 25 do 35 cm</t>
  </si>
  <si>
    <t>Sejmutí ornice plochy přes 500 m2 tl vrstvy přes 250 do 300 mm strojně</t>
  </si>
  <si>
    <t>Trativody z drenážních trubek plastových flexibilních D 80 mm bez lože</t>
  </si>
  <si>
    <t>sloupy - JA 150x10(8) - viz detail statika - v.č.D.2.2.2;  (2*3 +42*2)</t>
  </si>
  <si>
    <t>Nakládání výkopku z hornin třídy těžitelnosti I skupiny 1 až 3 do 100 m3</t>
  </si>
  <si>
    <t>Odstranění bednění stropů deskových tl přes 25 do 50 cm bez podpěrné kce</t>
  </si>
  <si>
    <t>Příplatek k odvozu suti a vybouraných hmot na skládku ZKD 1 km přes 1 km</t>
  </si>
  <si>
    <t>Základové desky ze ŽB bez zvýšených nároků na prostředí třída C30/37-XC1</t>
  </si>
  <si>
    <t>viz v.č.D.2.2.2 - pozn.3 - ve smykové drážce - 2x5 R10/150;  (0,150) *2*5</t>
  </si>
  <si>
    <t>Nakládání výkopku z hornin třídy těžitelnosti I skupiny 1 až 3 přes 100 m3</t>
  </si>
  <si>
    <t>čelo - hh.+3,65 - tl.300mm - plocha viz dwg, obvod: 161,69m;  (161,69) *0,30</t>
  </si>
  <si>
    <t>Odvoz suti a vybouraných hmot na skládku nebo meziskládku do 1 km se složením</t>
  </si>
  <si>
    <t>Zřízení bednění čtyřúhelníkových sloupů v do 4 m průřezu přes 0,16 do 0,36 m2</t>
  </si>
  <si>
    <t>Ocelové svařované podpěrné sloupy - kompletní provedení včetně povrchové úpravy</t>
  </si>
  <si>
    <t>Vylamovací výztuž STA25B1215, délka 1250mm - dodávka a montáž - např: Max Frank</t>
  </si>
  <si>
    <t>Úprava pláně v hornině třídy těžitelnosti I skupiny 1 až 3 se zhutněním strojně</t>
  </si>
  <si>
    <t>Odstranění bednění čtyřúhelníkových sloupů v do 4 m průřezu přes 0,16 do 0,36 m2</t>
  </si>
  <si>
    <t>Provedení doplňků izolace proti vodě na ploše svislé z textilií vrstva podkladní</t>
  </si>
  <si>
    <t>Geotextilie netkaná separační, ochranná, filtrační, drenážní PP 300g/m2 - dodávka</t>
  </si>
  <si>
    <t>Geotextilie netkaná separační, ochranná, filtrační, drenážní PP 500g/m2 - dodávka</t>
  </si>
  <si>
    <t>Výztuž nosníků, volných trámů nebo průvlaků volných trámů betonářskou ocelí B500B</t>
  </si>
  <si>
    <t>Podsyp pod základové konstrukce se zhutněním z hrubého kameniva frakce 16 až 32 mm</t>
  </si>
  <si>
    <t>Provedení doplňků izolace proti vodě na vodorovné ploše z textilií vrstva ochranná</t>
  </si>
  <si>
    <t>Provedení doplňků izolace proti vodě na vodorovné ploše z textilií vrstva podkladní</t>
  </si>
  <si>
    <t>Vrty velkoprofilové svislé zapažené D přes 550 do 650 mm hl od 0 do 10 m hornina IV</t>
  </si>
  <si>
    <t>Zřízení opláštění žeber nebo trativodů geotextilií v rýze nebo zářezu sklonu do 1:2</t>
  </si>
  <si>
    <t>viz v.č.D.2.2.2 - pozn.3 - ve smykové drážce - 2x5 R10/150;  (0,70) *2*5 *0,62/1000</t>
  </si>
  <si>
    <t>Kotvy chemickou patronou M 12 hl 110 mm do betonu, ŽB nebo kamene s vyvrtáním otvoru</t>
  </si>
  <si>
    <t>Přesun hmot procentní pro izolace proti vodě, vlhkosti a plynům v objektech v do 6 m</t>
  </si>
  <si>
    <t>Výplň odvodňovacích žeber nebo trativodů kamenivem hrubým drceným frakce 16 až 63 mm</t>
  </si>
  <si>
    <t>Zřízení podpěrné konstrukce nosníků výšky podepření do 4 m pro nosník výšky do 100 cm</t>
  </si>
  <si>
    <t>Dodatečné vlepování betonářské výztuže D 10 mm do chemické malty včetně vyvrtání otvoru</t>
  </si>
  <si>
    <t>Smykový dilatační trn - LD-20-P-A4 - dodávka a montáž - technický standard např: Schöck</t>
  </si>
  <si>
    <t>Odstranění podpěrné konstrukce nosníků výšky podepření do 4 m pro nosník výšky do 100 cm</t>
  </si>
  <si>
    <t>Hloubení jam nezapažených v hornině třídy těžitelnosti I skupiny 3 objem do 500 m3 strojně</t>
  </si>
  <si>
    <t>Poplatek za uložení zeminy a kamení na recyklační skládce (skládkovné) kód odpadu 17 05 04</t>
  </si>
  <si>
    <t>Vložky do svislých dilatačních spár z fasádních polystyrénových desek tl. přes 10 do 20 mm</t>
  </si>
  <si>
    <t>přivyztužení nosníku nad ocelovým sloupem - viz výkaz statika v.č.D.2.2.2;  (187,55) /1000</t>
  </si>
  <si>
    <t>Mazanina tl přes 50 do 80 mm z betonu prostého bez zvýšených nároků na prostředí tř. C 12/15</t>
  </si>
  <si>
    <t>Mazanina tl přes 50 do 80 mm z betonu prostého bez zvýšených nároků na prostředí tř. C 25/30</t>
  </si>
  <si>
    <t>Tyč ocelová kruhová žebírková DIN 488 jakost B500B (10 505) výztuž do betonu D 10mm - dodávka</t>
  </si>
  <si>
    <t>Mazanina tl přes 80 do 120 mm z betonu prostého bez zvýšených nároků na prostředí třída C12/15</t>
  </si>
  <si>
    <t>Vložky do svislých dilatačních spár z extrudovaných polystyrénových desek tl. přes 10 do 20 mm</t>
  </si>
  <si>
    <t>Vložky do svislých dilatačních spár z extrudovaných polystyrénových desek tl. přes 40 do 50 mm</t>
  </si>
  <si>
    <t>od úrovně po sejmutí ornice po sh. podkladního betonu - předpoklad v půměru viz řezy  tj.1,10m</t>
  </si>
  <si>
    <t>Přesun hmot pro samostatné zdi a valy zděné z cihel, kamene, tvárnic nebo monolitické v do 12 m</t>
  </si>
  <si>
    <t>Mazanina tl přes 80 do 120 mm z betonu prostého se zvýšenými nároky na prostředí třída C25/30-XC2-XA</t>
  </si>
  <si>
    <t>Odbourání vrchní části znehodnocené výplně pilot D piloty přes 450 do 650 mm - předpoklad 0,15 m/kus</t>
  </si>
  <si>
    <t>Vodorovné přemístění přes 50 do 500 m výkopku/sypaniny z horniny třídy těžitelnosti I skupiny 1 až 3</t>
  </si>
  <si>
    <t>Opěrné zdi a valy ze ŽB odolného proti agresivnímu prostředí třída C30/37-XC2-XA1 - max. průsak 30 mm</t>
  </si>
  <si>
    <t>Hloubení rýh nezapažených š do 800 mm v hornině třídy těžitelnosti I skupiny 3 objem do 100 m3 - strojně</t>
  </si>
  <si>
    <t>Vodorovné přemístění přes 500 do 1000 m výkopku/sypaniny z horniny třídy těžitelnosti I skupiny 1 - až 3</t>
  </si>
  <si>
    <t>Hloubení rýh nezapažených š do 2000 mm v hornině třídy těžitelnosti I skupiny 3 objem do 100 m3 - strojně</t>
  </si>
  <si>
    <t>Hloubení rýh nezapažených š do 2000 mm v hornině třídy těžitelnosti I skupiny 3 objem do 500 m3 - strojně</t>
  </si>
  <si>
    <t>Opěrné zdi a valy ze ŽB odolného proti agresivnímu prostředí třída C30/37-XC4-XF2-XD1 - max. průsak 30 mm</t>
  </si>
  <si>
    <t>Vodorovné přemístění přes 9 000 do 10000 m výkopku/sypaniny z horniny třídy těžitelnosti I skupiny - 1 až 3</t>
  </si>
  <si>
    <t>Prvek pro přerušení tepelného mostu, isonosník typ DL-MM2-REI120-CV1-H280 - dodávka a montáž - např: Schöck T</t>
  </si>
  <si>
    <t>Základové pasy ze ŽB se zvýšenými nároky na prostředí třída C25/30-XC2-XA1 - max. průsak do 30mm (Permacrete)</t>
  </si>
  <si>
    <t>Nosná zeď ze ŽB odolného proti agresivnímu prostředí třída C30/37-XC4-XF3 - PERMACRETE R90 s max průsakem 30mm</t>
  </si>
  <si>
    <t>Sloupy nebo pilíře z betonu pohledového pro prostředí s mrazovými cykly třída C30/37-XC4-XF1 - max. průsak 30mm</t>
  </si>
  <si>
    <t>Zřízení pilot svislých zapažených D přes 450 do 650 mm hl od 0 do 10 m s vytažením pažnic z betonu - železového</t>
  </si>
  <si>
    <t>Poplatek za uložení stavebního odpadu na recyklační skládce (skládkovné) z prostého betonu kód - odpadu 17 01 01</t>
  </si>
  <si>
    <t>Prostup stěnou pro odvodnění, PVC DN 50 mm po 2,0m, délka cca 500mm - včetně napojení na drenáž DN100 a utěsnění</t>
  </si>
  <si>
    <t>Pohledová úprava dilatační spáry opěrných zdí - gumový těsnící profil + zatmelení pružným PU tmelem, dodávka a montáž</t>
  </si>
  <si>
    <t>Polštáře zhutněné pod základy z kameniva drceného frakce 16 až 63 mm - vytvoření pilotovací roviny v tloušťce cca 300 mm</t>
  </si>
  <si>
    <t>Příplatek k vodorovnému přemístění výkopku/sypaniny z horniny třídy těžitelnosti I skupiny 1 až 3 - ZKD 1000 m přes 10000 m</t>
  </si>
  <si>
    <t>Antivibrační podložka pro uložení prefabrikovaných prvků tribuny - tloušťka 50 mm - technický standard např: Belar AR BE 0,65</t>
  </si>
  <si>
    <t>Provedení svislé izolace proti vodě včetně dodávky fólie a provedení veškerých detailů - fólie hydroizolační pro spodní stavbu mPVC tloušťka 2 mm</t>
  </si>
  <si>
    <t>Antivibrační podložka pro uložení prefabrikovaných schodišťových ramen, celoplošně lepená - tloušťka 15 mm - technický standard např: Belar AR BE 0,65</t>
  </si>
  <si>
    <t>Provedení vodorovné izolace proti vodě včetně dodávky fólie a provedení veškerých detailů - fólie hydroizolační pro spodní stavbu mPVC tloušťka 1,5 mm</t>
  </si>
  <si>
    <t>Prefabrikovaný ŽB "h" dílec tribuny, beton C35/45-XC4-XF3-XD1, výztuž B500B 150 kg/m3 - šířka 1610mm, délka 1000mm, výška cca 1200mm, objem 0,793 m3, hmotnost 1982 kg / dodávka</t>
  </si>
  <si>
    <t>Sklolaminátová spojovací výztuž průměr 10 mm, délka 725 mm, vlepeno pomocí chemické kotvy - délka vlepení 250 mm / dodávka a montáž, včetně vrtu - tmel např: Hilti HIT-HY 200-A</t>
  </si>
  <si>
    <t>Prefabrikované ŽB schodišťové rameno, beton C35/45-XC4-XF3-XD1, výztuž B500B 150 kg/m3 - šířka 1610mm, délka cca 920 mm, 3 stupně 150x310 mm, objem 0,391 m3, hmotnost 977 kg / dodávka</t>
  </si>
  <si>
    <t>Prefabrikované ŽB schodišťové rameno, beton C35/45-XC4-XF3-XD1, výztuž B500B 125 kg/m3 - šířka 1960mm, délka cca 3460 mm, 10 stupňů 151x320 mm, objem 2,262 m3, hmotnost 5655 kg / dodávka</t>
  </si>
  <si>
    <t>Prefabrikované ŽB schodišťové rameno, beton C35/45-XC4-XF3-XD1, výztuž B500B 125 kg/m3 - šířka 1170mm, délka cca 4030 mm, 13 stupňů 163,5x310 mm, objem 1,652 m3, hmotnost 4129 kg / dodávka</t>
  </si>
  <si>
    <t>Prefabrikované ŽB schodišťové rameno, beton C35/45-XC4-XF3-XD1, výztuž B500B 125 kg/m3 - šířka 1170mm, délka cca 4340 mm, 13 stupňů 163,5x310 mm, objem 1,684 m3, hmotnost 4210 kg / dodávka</t>
  </si>
  <si>
    <t>Prefabrikované ŽB schodišťové rameno, beton C35/45-XC4-XF3-XD1, výztuž B500B 125 kg/m3 - šířka 1500mm, délka cca 4540 mm, 13 stupňů 163,5x310 mm, objem 2,139 m3, hmotnost 5348 kg / dodávka</t>
  </si>
  <si>
    <t>Prefabrikované ŽB schodišťové rameno, beton C35/45-XC4-XF3-XD1, výztuž B500B 125 kg/m3 - šířka 1500mm, délka cca 4920 mm, 13 stupňů 163,5x310 mm, objem 2,466 m3, hmotnost 6164 kg / dodávka</t>
  </si>
  <si>
    <t>218111112_1</t>
  </si>
  <si>
    <t>218111122_1</t>
  </si>
  <si>
    <t>218121113_1</t>
  </si>
  <si>
    <t>Odvětrání radonu vodorovné drenážní kladené do štěrkového podsypu z plastových perforovaných trubek - DN 100 mm - viz výrobek OS.26</t>
  </si>
  <si>
    <t>Odvětrání radonu vodorovné sběrné kladené do štěrkového podsypu z plastových trubek DN 100 mm - viz výrobek OS.26</t>
  </si>
  <si>
    <t>Odvětrání radonu svislé z plastových trubek DN 125 mm - viz výrobek OS.26</t>
  </si>
  <si>
    <t>viz výkaz na výkrese základů - AS část a OS.26;  170,00</t>
  </si>
  <si>
    <t>viz výkaz na výkrese základů - AS část a OS.26;  11,00</t>
  </si>
  <si>
    <t>002.3: Úprava podloží, odvětrání radonu</t>
  </si>
  <si>
    <t>218120101_1</t>
  </si>
  <si>
    <t>218120102_1</t>
  </si>
  <si>
    <t>Ovětrání radonu nad střechu
 - prostupová ventilační tvarovka střechou, DN 125 - viz výrobek OS.26</t>
  </si>
  <si>
    <t>Ovětrání radonu nad střechu
 - ventilační turbína DN 125 - viz výrobek OS.26</t>
  </si>
  <si>
    <t>003.2: Svislé konstrukce zděné</t>
  </si>
  <si>
    <t>SO 02.0: PŘÍPRAVA ÚZEMÍ</t>
  </si>
  <si>
    <t>SO 02.1: ARCHITEKTONICKO STAVEBNÍ ČÁST</t>
  </si>
  <si>
    <t>SO 02.2: KONSTRUKČNÍ ČÁST</t>
  </si>
  <si>
    <t xml:space="preserve">SO 04.2: ATLETICKÉ HŘIŠTĚ </t>
  </si>
  <si>
    <t xml:space="preserve">SO 07: TENISOVÉ KURTY </t>
  </si>
  <si>
    <t>SO 02: ZÁZEMÍ SPORTOVIŠTĚ</t>
  </si>
  <si>
    <t>949101111</t>
  </si>
  <si>
    <t>Lešení pomocné pro objekty pozemních staveb s lešeňovou podlahou v do 1,9 m zatížení do 150 kg/m2</t>
  </si>
  <si>
    <t>novostavba, podlahová plocha 2x</t>
  </si>
  <si>
    <t>7</t>
  </si>
  <si>
    <t>0095: Dokončovací konstrukce a práce</t>
  </si>
  <si>
    <t>952901111</t>
  </si>
  <si>
    <t>Vyčištění budov bytové a občanské výstavby při výšce podlaží do 4 m</t>
  </si>
  <si>
    <t>01.1.02: PODLAHY</t>
  </si>
  <si>
    <t>0063: Mazaniny a potěry</t>
  </si>
  <si>
    <t>632451234</t>
  </si>
  <si>
    <t>Potěr cementový samonivelační litý C25 tl přes 45 do 50 mm</t>
  </si>
  <si>
    <t>PD1b - 55 mm</t>
  </si>
  <si>
    <t>PD1c - 59 mm</t>
  </si>
  <si>
    <t>632451292</t>
  </si>
  <si>
    <t>Příplatek k cementovému samonivelačnímu litému potěru C25 ZKD 5 mm tl přes 50 mm</t>
  </si>
  <si>
    <t>634112123</t>
  </si>
  <si>
    <t>Obvodová dilatace podlahovým páskem z pěnového PE s fólií mezi stěnou a mazaninou nebo potěrem v 80 mm</t>
  </si>
  <si>
    <t>obvody místností</t>
  </si>
  <si>
    <t>632481213</t>
  </si>
  <si>
    <t>Separační vrstva z PE fólie</t>
  </si>
  <si>
    <t>0998: Přesun hmot</t>
  </si>
  <si>
    <t>713.3: Izolace tepelné v podlahách</t>
  </si>
  <si>
    <t>713121121</t>
  </si>
  <si>
    <t>Montáž izolace tepelné podlah volně kladenými rohožemi, pásy, dílci, deskami 2 vrstvy</t>
  </si>
  <si>
    <t>28375924</t>
  </si>
  <si>
    <t>deska EPS 200 pro konstrukce s velmi vysokým zatížením lambda=0,034 tl 80mm</t>
  </si>
  <si>
    <t>28375925</t>
  </si>
  <si>
    <t>deska EPS 200 pro konstrukce s velmi vysokým zatížením lambda=0,034 tl 90mm</t>
  </si>
  <si>
    <t>28375926</t>
  </si>
  <si>
    <t>deska EPS 200 pro konstrukce s velmi vysokým zatížením lambda=0,034 tl 100mm</t>
  </si>
  <si>
    <t>28375040</t>
  </si>
  <si>
    <t>deska EPS 200 pro konstrukce s velmi vysokým zatížením lambda=0,034 tl 110mm</t>
  </si>
  <si>
    <t>713121111</t>
  </si>
  <si>
    <t>Montáž izolace tepelné podlah volně kladenými rohožemi, pásy, dílci, deskami 1 vrstva</t>
  </si>
  <si>
    <t>28375919</t>
  </si>
  <si>
    <t>771.: Dlažby keramické</t>
  </si>
  <si>
    <t>771111011</t>
  </si>
  <si>
    <t>Vysátí podkladu před pokládkou dlažby</t>
  </si>
  <si>
    <t>771121011</t>
  </si>
  <si>
    <t>Nátěr penetrační na podlahu</t>
  </si>
  <si>
    <t>771591112</t>
  </si>
  <si>
    <t>Izolace pod dlažbu nátěrem nebo stěrkou ve dvou vrstvách</t>
  </si>
  <si>
    <t>771591264</t>
  </si>
  <si>
    <t>Izolace těsnícími pásy mezi podlahou a stěnou</t>
  </si>
  <si>
    <t>771591241</t>
  </si>
  <si>
    <t>Izolace těsnícími pásy vnitřní kout</t>
  </si>
  <si>
    <t>771591242</t>
  </si>
  <si>
    <t>Izolace těsnícími pásy vnější roh</t>
  </si>
  <si>
    <t>771574153</t>
  </si>
  <si>
    <t>Montáž podlah keramických velkoformátových hladkých lepených flexibilním lepidlem přes 2 do 4 ks/m2</t>
  </si>
  <si>
    <t>771577111</t>
  </si>
  <si>
    <t>Příplatek k montáži podlah keramických lepených flexibilním lepidlem za plochu do 5 m2</t>
  </si>
  <si>
    <t>PD1e</t>
  </si>
  <si>
    <t>771591115</t>
  </si>
  <si>
    <t>Podlahy spárování silikonem</t>
  </si>
  <si>
    <t>771474112</t>
  </si>
  <si>
    <t>Montáž soklů z dlaždic keramických rovných flexibilní lepidlo v přes 65 do 90 mm</t>
  </si>
  <si>
    <t>771592011</t>
  </si>
  <si>
    <t>Čištění vnitřních ploch podlah nebo schodišť po položení dlažby chemickými prostředky</t>
  </si>
  <si>
    <t>776.: Podlahy povlakové</t>
  </si>
  <si>
    <t>776111115</t>
  </si>
  <si>
    <t>Broušení podkladu povlakových podlah před litím stěrky</t>
  </si>
  <si>
    <t>776111311</t>
  </si>
  <si>
    <t>Vysátí podkladu povlakových podlah</t>
  </si>
  <si>
    <t>776121112</t>
  </si>
  <si>
    <t>Vodou ředitelná penetrace savého podkladu povlakových podlah</t>
  </si>
  <si>
    <t>776141121</t>
  </si>
  <si>
    <t>Stěrka podlahová nivelační pro vyrovnání podkladu povlakových podlah pevnosti 30 MPa tl do 3 mm</t>
  </si>
  <si>
    <t>776141122</t>
  </si>
  <si>
    <t>Stěrka podlahová nivelační pro vyrovnání podkladu povlakových podlah pevnosti 30 MPa tl přes 3 do 5 mm</t>
  </si>
  <si>
    <t>776262111</t>
  </si>
  <si>
    <t>Lepení pásů z pryže 2-složkovým lepidlem</t>
  </si>
  <si>
    <t>776.01</t>
  </si>
  <si>
    <t>Kaučuková podlaha tl 3 mm, vysoká odolnost proti oděru, voděodolnost odolnost proti chemickým a čistícím prostředkům, bakteriím, plísním, houbám, UV záření / dodávka</t>
  </si>
  <si>
    <t>776223112_1</t>
  </si>
  <si>
    <t>Spoj povlakových podlahovin svařováním za studena</t>
  </si>
  <si>
    <t>776.11</t>
  </si>
  <si>
    <t>Hliníková zapuštěná soklová lišta s nacvakávací krycí MDF lištou, výška 70 mm / dodávka a montáž</t>
  </si>
  <si>
    <t>776991121</t>
  </si>
  <si>
    <t>Základní čištění nově položených podlahovin vysátím a setřením vlhkým mopem</t>
  </si>
  <si>
    <t>771151021</t>
  </si>
  <si>
    <t>Samonivelační stěrka podlah pevnosti 30 MPa tl 3 mm</t>
  </si>
  <si>
    <t>779.: Čistící zóny</t>
  </si>
  <si>
    <t>771591112_1</t>
  </si>
  <si>
    <t>Izolace nátěrem nebo stěrkou ve dvou vrstvách</t>
  </si>
  <si>
    <t>Čistící rohož,  hliníkové profily výška a šířka 27 mm, profily spojené ocelovým lankem hliníkový rám z profilu 30x30x2 mm, do hliníkový profilů vkládány pryžové a textilní pásky / kompletní provedení</t>
  </si>
  <si>
    <t>01.1.05: VÝPLNĚ OTVORŮ, KOMPLETAČNÍ PRVKY</t>
  </si>
  <si>
    <t>764.: Klempířské výrobky</t>
  </si>
  <si>
    <t>998764201</t>
  </si>
  <si>
    <t>Přesun hmot procentní pro konstrukce klempířské v objektech v do 6 m</t>
  </si>
  <si>
    <t>766.01: Truhlářské výrobky</t>
  </si>
  <si>
    <t>766.12: Dveře vnitřní dřevěné</t>
  </si>
  <si>
    <t>01.1.06: FASÁDY</t>
  </si>
  <si>
    <t>767.51: Fasádní výplně otvorů hliníkové</t>
  </si>
  <si>
    <t>01.1.09: INTERIÉR</t>
  </si>
  <si>
    <t>0094: Lešení</t>
  </si>
  <si>
    <t>1NP; 306,79*2</t>
  </si>
  <si>
    <t>obestavěný prostor+balkony</t>
  </si>
  <si>
    <t>1NP; 406,25</t>
  </si>
  <si>
    <t>PD1a - 54 mm</t>
  </si>
  <si>
    <t>mč 1.04; 8,3</t>
  </si>
  <si>
    <t>mč 1.05; 3,99</t>
  </si>
  <si>
    <t>mč 1.06; 11,71</t>
  </si>
  <si>
    <t>mč 1.07; 13,02</t>
  </si>
  <si>
    <t>mč 1.08; 1,86</t>
  </si>
  <si>
    <t>mč 1.10; 8,25</t>
  </si>
  <si>
    <t>mč 1.11; 8,25</t>
  </si>
  <si>
    <t>mč 1.13; 8,16</t>
  </si>
  <si>
    <t>mč 1.18; 12,36</t>
  </si>
  <si>
    <t>mč 1.20; 6,2</t>
  </si>
  <si>
    <t>mč 1.09; 15,18</t>
  </si>
  <si>
    <t>mč 1.12; 15,07</t>
  </si>
  <si>
    <t>mč 1.14; 15,16</t>
  </si>
  <si>
    <t>mč 1.15; 9,37</t>
  </si>
  <si>
    <t>mč 1.16; 9,37</t>
  </si>
  <si>
    <t>mč 1.03; 68,88</t>
  </si>
  <si>
    <t>PD1d - 55 mm</t>
  </si>
  <si>
    <t>mč 1.01; 42,17</t>
  </si>
  <si>
    <t>mč 1.02; 49,81</t>
  </si>
  <si>
    <t>mč 1.17; 13,31</t>
  </si>
  <si>
    <t>PD1e - 57 mm</t>
  </si>
  <si>
    <t>mč 1.01; 19,22</t>
  </si>
  <si>
    <t>PD1f - 55 mm</t>
  </si>
  <si>
    <t>mč 1.01; 2,06</t>
  </si>
  <si>
    <t>PD1g - 51 mm</t>
  </si>
  <si>
    <t>mč 1.03; 2,78</t>
  </si>
  <si>
    <t>PD1a - 54 mm - 1x</t>
  </si>
  <si>
    <t>PD1b - 55 mm - 1x</t>
  </si>
  <si>
    <t>PD1c - 59 mm - 2x</t>
  </si>
  <si>
    <t>mč 1.03; 68,88*2</t>
  </si>
  <si>
    <t>PD1d - 55 mm - 1x</t>
  </si>
  <si>
    <t>PD1e - 57 mm - 2x</t>
  </si>
  <si>
    <t>mč 1.01; 19,22*2</t>
  </si>
  <si>
    <t>PD1f - 55 mm - 1x</t>
  </si>
  <si>
    <t>PD1g - 51 mm - 1x</t>
  </si>
  <si>
    <t>mč 1.01; 57,81</t>
  </si>
  <si>
    <t>mč 1.02; 21,08</t>
  </si>
  <si>
    <t>mč 1.03; 82,18</t>
  </si>
  <si>
    <t>mč 1.04; 8,14</t>
  </si>
  <si>
    <t>mč 1.05; 8,02</t>
  </si>
  <si>
    <t>mč 1.06; 22</t>
  </si>
  <si>
    <t>mč 1.07; 22,23</t>
  </si>
  <si>
    <t>mč 1.08; 5,57</t>
  </si>
  <si>
    <t>mč 1.09; 15,7</t>
  </si>
  <si>
    <t>mč 1.10; 14,6</t>
  </si>
  <si>
    <t>mč 1.11; 14,6</t>
  </si>
  <si>
    <t>mč 1.12; 15,65</t>
  </si>
  <si>
    <t>mč 1.13; 14,52</t>
  </si>
  <si>
    <t>mč 1.14; 15,69</t>
  </si>
  <si>
    <t>mč 1.15; 13,06</t>
  </si>
  <si>
    <t>mč 1.16; 13,06</t>
  </si>
  <si>
    <t>mč 1.17; 14,85</t>
  </si>
  <si>
    <t>mč 1.18; 14,47</t>
  </si>
  <si>
    <t>mč 1.20; 12,61</t>
  </si>
  <si>
    <t>nevytápěné</t>
  </si>
  <si>
    <t>998011001</t>
  </si>
  <si>
    <t>Přesun hmot pro budovy zděné v do 6 m</t>
  </si>
  <si>
    <t>PD1a - 210 mm - 100+110</t>
  </si>
  <si>
    <t>PD1b - 210 mm - 100+110</t>
  </si>
  <si>
    <t>PD1c - 160 mm - 80+80</t>
  </si>
  <si>
    <t>PD1d - 220 mm - 110+110</t>
  </si>
  <si>
    <t>PD1e - 170 mm - 80+90</t>
  </si>
  <si>
    <t>PD1f - 190 mm - 90+100</t>
  </si>
  <si>
    <t>PD1g - 150 mm - 70+80</t>
  </si>
  <si>
    <t>28375923</t>
  </si>
  <si>
    <t>deska EPS 200 pro konstrukce s velmi vysokým zatížením lambda=0,034 tl 70mm</t>
  </si>
  <si>
    <t>mč 1.01; 42,17*2</t>
  </si>
  <si>
    <t>mč 1.02; 49,81*2</t>
  </si>
  <si>
    <t>mč 1.17; 13,31*2</t>
  </si>
  <si>
    <t>998713201</t>
  </si>
  <si>
    <t>Přesun hmot procentní pro izolace tepelné v objektech v do 6 m</t>
  </si>
  <si>
    <t xml:space="preserve">PD1a </t>
  </si>
  <si>
    <t>PD1b</t>
  </si>
  <si>
    <t>PD1c</t>
  </si>
  <si>
    <t>PD1a</t>
  </si>
  <si>
    <t>PD1a obvody-otvory</t>
  </si>
  <si>
    <t>mč 1.04; 8,14-(0,80+0,70)</t>
  </si>
  <si>
    <t>mč 1.05; 8,02-(0,90)</t>
  </si>
  <si>
    <t>mč 1.06; 22-(0,80)</t>
  </si>
  <si>
    <t>mč 1.07; 22,23-(0,80)</t>
  </si>
  <si>
    <t>mč 1.08; 5,57-(0,70)</t>
  </si>
  <si>
    <t>mč 1.10; 14,6-(0,70)</t>
  </si>
  <si>
    <t>mč 1.11; 14,6-(0,70)</t>
  </si>
  <si>
    <t>mč 1.13; 14,52-(0,70)</t>
  </si>
  <si>
    <t>mč 1.18; 14,47-(0,80)</t>
  </si>
  <si>
    <t>mč 1.20; 12,61-(0,80)</t>
  </si>
  <si>
    <t>PD1a vnitřní kout</t>
  </si>
  <si>
    <t>mč 1.04; 6</t>
  </si>
  <si>
    <t>mč 1.05; 4</t>
  </si>
  <si>
    <t>mč 1.06; 16</t>
  </si>
  <si>
    <t>mč 1.07; 16</t>
  </si>
  <si>
    <t>mč 1.08; 5</t>
  </si>
  <si>
    <t>mč 1.10; 6</t>
  </si>
  <si>
    <t>mč 1.11; 6</t>
  </si>
  <si>
    <t>mč 1.13; 6</t>
  </si>
  <si>
    <t>mč 1.18; 5</t>
  </si>
  <si>
    <t>mč 1.20; 6</t>
  </si>
  <si>
    <t>PD1a vnější kout</t>
  </si>
  <si>
    <t>mč 1.04; 0</t>
  </si>
  <si>
    <t>mč 1.05; 0</t>
  </si>
  <si>
    <t>mč 1.06; 0</t>
  </si>
  <si>
    <t>mč 1.07; 0</t>
  </si>
  <si>
    <t>mč 1.08; 1</t>
  </si>
  <si>
    <t>mč 1.10; 2</t>
  </si>
  <si>
    <t>mč 1.11; 2</t>
  </si>
  <si>
    <t>mč 1.13; 2</t>
  </si>
  <si>
    <t>mč 1.18; 1</t>
  </si>
  <si>
    <t>mč 1.20; 2</t>
  </si>
  <si>
    <t>771.01</t>
  </si>
  <si>
    <t>Keramická dlažba velkoformátová, 600 x 600 x 10 mm, vysoká odolnost proti oděru PEI 5, voděodolnost odolnost proti chemickým a čistícím prostředkům / dodávka / PD01a+b</t>
  </si>
  <si>
    <t>771.02</t>
  </si>
  <si>
    <t>Sokl z keramické dlažby pro dlažbu KD 01 výška 70 mm / dodávka / PD01a+b</t>
  </si>
  <si>
    <t>PD1a+b bez obkladu</t>
  </si>
  <si>
    <t>mč 1.09; 15,7-(0,80+0,70)</t>
  </si>
  <si>
    <t>mč 1.12; 15,65-(0,80+0,70)</t>
  </si>
  <si>
    <t>mč 1.14; 15,69-(0,80+0,70)</t>
  </si>
  <si>
    <t>mč 1.15; 13,06-(0,80)</t>
  </si>
  <si>
    <t>mč 1.16; 13,06-(0,80)</t>
  </si>
  <si>
    <t>771574152</t>
  </si>
  <si>
    <t>Montáž podlah keramických velkoformátových hladkých lepených flexibilním lepidlem přes 0,5 do 2 ks/m2</t>
  </si>
  <si>
    <t>771.03</t>
  </si>
  <si>
    <t>Keramická dlažba velkoformátová, 1200x1200x10 mm, vysoká odolnost proti oděru PEI 5, voděodolnost odolnost proti chemickým a čistícím prostředkům / dodávka / PD01c</t>
  </si>
  <si>
    <t>771.04</t>
  </si>
  <si>
    <t>mč 1.03; 82,18-(39,22-0,80*10-0,90-0,70)</t>
  </si>
  <si>
    <t>998771201</t>
  </si>
  <si>
    <t>Přesun hmot procentní pro podlahy z dlaždic v objektech v do 6 m</t>
  </si>
  <si>
    <t>PD1d</t>
  </si>
  <si>
    <t>PD1d - 2 mm</t>
  </si>
  <si>
    <t>PD1e - 4 mm</t>
  </si>
  <si>
    <t>PD1d+e</t>
  </si>
  <si>
    <t>mč 1.01; 57,81-(8,37+2,90+0,80+4,92+19,58+1,75)</t>
  </si>
  <si>
    <t>mč 1.02; 21,08-(8,37+2,90)</t>
  </si>
  <si>
    <t>mč 1.17; 14,85-(0,80)</t>
  </si>
  <si>
    <t>998776201</t>
  </si>
  <si>
    <t>Přesun hmot procentní pro podlahy povlakové v objektech v do 6 m</t>
  </si>
  <si>
    <t>ČZ</t>
  </si>
  <si>
    <t>PD1f - 3 mm</t>
  </si>
  <si>
    <t>PD1g - 1 mm</t>
  </si>
  <si>
    <t>998767201</t>
  </si>
  <si>
    <t>Přesun hmot procentní pro zámečnické konstrukce v objektech v do 6 m</t>
  </si>
  <si>
    <t>998766201</t>
  </si>
  <si>
    <t>Přesun hmot procentní pro kce truhlářské v objektech v do 6 m</t>
  </si>
  <si>
    <t>311236121</t>
  </si>
  <si>
    <t>Zdivo jednovrstvé zvukově izolační na cementovou maltu M10 z cihel děrovaných do P15 tl 250 mm - W01</t>
  </si>
  <si>
    <t>Výkaz výměr:</t>
  </si>
  <si>
    <t>342244201</t>
  </si>
  <si>
    <t>Příčka z cihel broušených na tenkovrstvou maltu tloušťky 80 mm - W03</t>
  </si>
  <si>
    <t>342244311</t>
  </si>
  <si>
    <t>Příčka zvukově izolační pevnosti P15 z broušených cihel na tenkovrstvou maltu tloušťky 115 mm - W02</t>
  </si>
  <si>
    <t>mč. 1.04</t>
  </si>
  <si>
    <t>-0,80*2,10</t>
  </si>
  <si>
    <t>mč. 1.16</t>
  </si>
  <si>
    <t>317168012</t>
  </si>
  <si>
    <t>Překlad keramický plochý š 115 mm dl 1250 mm</t>
  </si>
  <si>
    <t>viz tabulka překladů</t>
  </si>
  <si>
    <t>317168016</t>
  </si>
  <si>
    <t>Překlad keramický plochý š 115 mm dl 2250 mm</t>
  </si>
  <si>
    <t>0061: Omítky a zateplovací systémy vnitřní</t>
  </si>
  <si>
    <t>612131321</t>
  </si>
  <si>
    <t>Penetrační disperzní nátěr vnitřních stěn nanášený strojně</t>
  </si>
  <si>
    <t>612321321_01</t>
  </si>
  <si>
    <t>Vápenocementová omítka hladká jednovrstvá vnitřních stěn nanášená strojně - pod obklady - PU1</t>
  </si>
  <si>
    <t>mč. 1.15</t>
  </si>
  <si>
    <t>mč. 1.20</t>
  </si>
  <si>
    <t>-0,70*2,10*3</t>
  </si>
  <si>
    <t>-0,90*2,10</t>
  </si>
  <si>
    <t>612321391_01</t>
  </si>
  <si>
    <t>Příplatek k vápenocementové omítce vnitřních stěn za každých dalších 5 mm tloušťky strojně - pod obklady - PU1</t>
  </si>
  <si>
    <t>612321321</t>
  </si>
  <si>
    <t>mč. 1.07</t>
  </si>
  <si>
    <t>PU3</t>
  </si>
  <si>
    <t>612321391</t>
  </si>
  <si>
    <t>Příplatek k vápenocementové omítce vnitřních stěn za každých dalších 5 mm tloušťky strojně - PU2b</t>
  </si>
  <si>
    <t>612341321</t>
  </si>
  <si>
    <t>Sádrová nebo vápenosádrová omítka hladká jednovrstvá vnitřních stěn nanášená strojně - PU2a</t>
  </si>
  <si>
    <t>mč. 1.01</t>
  </si>
  <si>
    <t>mč. 1.10</t>
  </si>
  <si>
    <t>mč. 1.11</t>
  </si>
  <si>
    <t>mč. 1.12</t>
  </si>
  <si>
    <t>mč. 1.14</t>
  </si>
  <si>
    <t>612341391</t>
  </si>
  <si>
    <t>Příplatek k sádrové omítce vnitřních stěn za každých dalších 5 mm tloušťky strojně - PU2a</t>
  </si>
  <si>
    <t>763.1: Podhledy sádrokartonové a minerální</t>
  </si>
  <si>
    <t>763131411</t>
  </si>
  <si>
    <t>SDK podhled desky 1xA 12,5 bez izolace dvouvrstvá spodní kce profil CD+UD - P01a</t>
  </si>
  <si>
    <t>dle tabulek místností a projektu interiéru</t>
  </si>
  <si>
    <t>763131451</t>
  </si>
  <si>
    <t>SDK podhled deska 1xH2 12,5 bez izolace dvouvrstvá spodní kce profil CD+UD - P01b</t>
  </si>
  <si>
    <t>763131714</t>
  </si>
  <si>
    <t>SDK podhled základní penetrační nátěr</t>
  </si>
  <si>
    <t>Ztratné:</t>
  </si>
  <si>
    <t>763.2: Podhledy akustické</t>
  </si>
  <si>
    <t>P03</t>
  </si>
  <si>
    <t>763.3: Stěny a obklady sádrokartonové</t>
  </si>
  <si>
    <t>763121451_02</t>
  </si>
  <si>
    <t>763121714</t>
  </si>
  <si>
    <t>SDK stěna předsazená základní penetrační nátěr</t>
  </si>
  <si>
    <t>763111421_01</t>
  </si>
  <si>
    <t>SDK nadpraží tl 100 mm profil CW+UW 50 desky 2xDF 12,5 mm, včetně minerální izolace tl. 40 mm - nadpraží prosklených stěn</t>
  </si>
  <si>
    <t>763111717</t>
  </si>
  <si>
    <t>SDK příčka základní penetrační nátěr (oboustranně)</t>
  </si>
  <si>
    <t>766.8: Obklady vnitřní akustické</t>
  </si>
  <si>
    <t>Dřevěný akustický obklad - lamela 30x22 mm, mezera 8 mm,  atypické lamely z bukové překližky se sníženou hořlavostí, bílá tenkovrstvá lazura min. ve dvou vrstvách, nosný dřevěný rošt vodorovný tl. 40 mm a svislý tl. 50 mm, dělící přepážky ve svislém směru po max. 3 m, přepážky z ocelových plechů tl. 3 mm, vložené desky minerální izolace ze skelných vláken tl. 40 mm, včetně černé netkané textilie vypnuté a připevněné k nosným latím, kompletní dodávka a montáž</t>
  </si>
  <si>
    <t>781.1: Obklady vnitřní keramické</t>
  </si>
  <si>
    <t>781111011</t>
  </si>
  <si>
    <t>Ometení (oprášení) stěny při přípravě podkladu</t>
  </si>
  <si>
    <t>781121011</t>
  </si>
  <si>
    <t>Nátěr penetrační na stěnu</t>
  </si>
  <si>
    <t>781131112</t>
  </si>
  <si>
    <t>Izolace pod obklad nátěrem nebo stěrkou ve dvou vrstvách</t>
  </si>
  <si>
    <t>obvod do výšky 150 mm</t>
  </si>
  <si>
    <t>-0,70*0,15*3</t>
  </si>
  <si>
    <t>-0,90*0,15</t>
  </si>
  <si>
    <t>-0,80*0,15*3-0,70*0,15*4</t>
  </si>
  <si>
    <t>-0,70*0,15</t>
  </si>
  <si>
    <t>kolem sprch do výšky 2100 mm, přesah 500 mm</t>
  </si>
  <si>
    <t>781474117</t>
  </si>
  <si>
    <t>59761250_01</t>
  </si>
  <si>
    <t>obklad keramický glazovaný matný, rozměr 75 x 300 mm - barva bílá RAL 9003, PU1-a</t>
  </si>
  <si>
    <t>59761250_02</t>
  </si>
  <si>
    <t>obklad keramický glazovaný matný, rozměr 75 x 300 mm - barva zelená RAL 130 80 10, PU1-b</t>
  </si>
  <si>
    <t>59761250_03</t>
  </si>
  <si>
    <t>obklad keramický glazovaný matný, rozměr 75 x 300 mm - barva růžová RAL 040 70 20, PU1-c</t>
  </si>
  <si>
    <t>59761250_04</t>
  </si>
  <si>
    <t>obklad keramický glazovaný matný, rozměr 75 x 300 mm - barva modrá RAL 260 80 10, PU1-d</t>
  </si>
  <si>
    <t>781494110_01</t>
  </si>
  <si>
    <t>Hliníkové profily rohové lepené flexibilním lepidlem</t>
  </si>
  <si>
    <t>781494110_02</t>
  </si>
  <si>
    <t>Hliníkové profily koutové lepené flexibilním lepidlem</t>
  </si>
  <si>
    <t>781494511_01</t>
  </si>
  <si>
    <t>Hliníkové profily ukončovací lepené flexibilním lepidlem</t>
  </si>
  <si>
    <t>781495115</t>
  </si>
  <si>
    <t>Spárování vnitřních obkladů silikonem</t>
  </si>
  <si>
    <t>-0,70*3</t>
  </si>
  <si>
    <t>-0,90</t>
  </si>
  <si>
    <t>-0,80*3-0,70*4</t>
  </si>
  <si>
    <t>-0,70</t>
  </si>
  <si>
    <t>781495211</t>
  </si>
  <si>
    <t>Čištění vnitřních ploch stěn po provedení obkladu chemickými prostředky</t>
  </si>
  <si>
    <t>783.: Nátěry</t>
  </si>
  <si>
    <t>783823101</t>
  </si>
  <si>
    <t>784.: Malby</t>
  </si>
  <si>
    <t>784111001</t>
  </si>
  <si>
    <t>Oprášení (ometení ) podkladu v místnostech v do 3,80 m</t>
  </si>
  <si>
    <t>784181121</t>
  </si>
  <si>
    <t>Hloubková jednonásobná bezbarvá penetrace podkladu v místnostech v do 3,80 m</t>
  </si>
  <si>
    <t>784211101</t>
  </si>
  <si>
    <t>Dvojnásobné bílé malby ze směsí za mokra výborně oděruvzdorných v místnostech v do 3,80 m</t>
  </si>
  <si>
    <t>malba na VPC omítku PU2b</t>
  </si>
  <si>
    <t>mč. 1.17/18</t>
  </si>
  <si>
    <t>4,40*3,68</t>
  </si>
  <si>
    <t>1,98*2*3,68</t>
  </si>
  <si>
    <t>1,735*3,68*2</t>
  </si>
  <si>
    <t>(1,385+0,315*2+0,32+4,72)*3,68</t>
  </si>
  <si>
    <t>mč. 1.04 - 1.06</t>
  </si>
  <si>
    <t>(4,40*2+2,035*2+4,04+2,035)*3,68</t>
  </si>
  <si>
    <t>-0,80*2,10-0,70*2,10*4</t>
  </si>
  <si>
    <t>mč. 1.07+1.08</t>
  </si>
  <si>
    <t>(4,40+1,735+0,32+0,265)*3,68</t>
  </si>
  <si>
    <t>mč. 1.09-1.17</t>
  </si>
  <si>
    <t>(4,40*9+1,15*2+1,13)*3,68</t>
  </si>
  <si>
    <t>mč. 1.18</t>
  </si>
  <si>
    <t>(0,265+0,32)*3,68</t>
  </si>
  <si>
    <t>4,07*1,28</t>
  </si>
  <si>
    <t>V1;  8</t>
  </si>
  <si>
    <t>V2;  2</t>
  </si>
  <si>
    <t>PU1;   226,151</t>
  </si>
  <si>
    <t>PU2b+PU3;   125,694</t>
  </si>
  <si>
    <t>PU2a;  617,41</t>
  </si>
  <si>
    <t>Omítka pod obklad</t>
  </si>
  <si>
    <t>(1,885*4+1,12+1,015)*2,98</t>
  </si>
  <si>
    <t>(1,83+2,18)*2,98</t>
  </si>
  <si>
    <t>(1,885*4+1,865+2,42+1,78*4+0,93*2)*2,98</t>
  </si>
  <si>
    <t>-0,80*2,10*3-0,70*2,10*4-1,50*1,20</t>
  </si>
  <si>
    <t>(4,40+1,88*2+0,96*2+0,955+1,535*6)*2,98</t>
  </si>
  <si>
    <t>-0,80*2,10-0,70*2,10*6-1,50*1,20</t>
  </si>
  <si>
    <t>(1,535*2+1,25*2-0,985)*2,98</t>
  </si>
  <si>
    <t>-0,70*2,10</t>
  </si>
  <si>
    <t>(1,90*2+4,40+0,115+1,00*2)*2,98</t>
  </si>
  <si>
    <t>-0,70*2,10-1,50*1,20</t>
  </si>
  <si>
    <t>(1,88*2+0,98*2+4,40+0,115)*2,98</t>
  </si>
  <si>
    <t>Vápenocementová omítka hladká jednovrstvá vnitřních stěn nanášená strojně - PU2b, PU3</t>
  </si>
  <si>
    <t>(2,835*2+4,40*2)*3,68</t>
  </si>
  <si>
    <t>(4,605+1,385+0,315*2+0,41)*3,68</t>
  </si>
  <si>
    <t>(0,975+0,60)*2,18</t>
  </si>
  <si>
    <t>3,69*(2,18+3,68)/2</t>
  </si>
  <si>
    <t>pod PU3</t>
  </si>
  <si>
    <t>(4,07+0,60*2)*1,28</t>
  </si>
  <si>
    <t>(4,72-0,90)*1,78</t>
  </si>
  <si>
    <t>(1,50+10,94)*1,78</t>
  </si>
  <si>
    <t>(4,355+0,20+0,93+1,28)*3,63+4,705*(3,40-1,50)</t>
  </si>
  <si>
    <t>2,90*0,075-0,80*0,60</t>
  </si>
  <si>
    <t>(1,50+10,94+4,40+1,74+0,10*2+0,83)*3,68</t>
  </si>
  <si>
    <t>(7,80+1,20*2)*0,26</t>
  </si>
  <si>
    <t>-7,80*1,20-(1,50+10,94)*1,78</t>
  </si>
  <si>
    <t>39,14*3,63</t>
  </si>
  <si>
    <t>2,9*0,075</t>
  </si>
  <si>
    <t>-0,90*2,10-0,80*2,10*10-0,70*2,10</t>
  </si>
  <si>
    <t>2,035*4*3,68</t>
  </si>
  <si>
    <t>-0,80*2,1-0,70*2,10</t>
  </si>
  <si>
    <t>(1,50+1,20*2)*0,26</t>
  </si>
  <si>
    <t>(4,40*2+3,45*2)*3,68</t>
  </si>
  <si>
    <t>-1,50*1,20-0,80*2,10-0,70*2,10</t>
  </si>
  <si>
    <t>mč. 1.10+11</t>
  </si>
  <si>
    <t>(1,50+1,20*2)*0,26*2</t>
  </si>
  <si>
    <t>(4,40*2+3,425*2)*3,68</t>
  </si>
  <si>
    <t>(4,40*2+3,445*2)*3,68</t>
  </si>
  <si>
    <t>(4,40*2+2,13*2)*3,68</t>
  </si>
  <si>
    <t>-1,50*1,20-0,80*2,10</t>
  </si>
  <si>
    <t>mč. 1.17</t>
  </si>
  <si>
    <t>(4,40*2+3,025*2)*3,68</t>
  </si>
  <si>
    <t>nad obklady</t>
  </si>
  <si>
    <t>(1,885*4+1,12+1,015)*(3,60-2,70)</t>
  </si>
  <si>
    <t>(1,83+2,18)*(3,60-2,70)</t>
  </si>
  <si>
    <t>(1,885*4+1,865+2,42+1,78*4+0,93*2)*(3,60-2,70)</t>
  </si>
  <si>
    <t>(4,40+1,88*2+0,96*2+0,955+1,535*6)*(3,60-2,70)</t>
  </si>
  <si>
    <t>(1,535*2+1,25*2-0,985)*(3,60-2,70)</t>
  </si>
  <si>
    <t>(1,90*2+4,40+0,115+1,00*2)*(3,60-2,70)</t>
  </si>
  <si>
    <t>(1,88*2+0,98*2+4,40+0,115)*(3,60-2,70)</t>
  </si>
  <si>
    <t>mč. 1.03;   71,66</t>
  </si>
  <si>
    <t>mč. 1.09;  15,18</t>
  </si>
  <si>
    <t>mč. 1.12;   15,07</t>
  </si>
  <si>
    <t>mč. 1.14;  15,16</t>
  </si>
  <si>
    <t>mč. 1.15;   9,37</t>
  </si>
  <si>
    <t>mč. 1.16;   9,37</t>
  </si>
  <si>
    <t>mč. 1.17;   13,31</t>
  </si>
  <si>
    <t>mč. 1.04;   8,30</t>
  </si>
  <si>
    <t>mč. 1.05;  3,99</t>
  </si>
  <si>
    <t>mč. 1.06;  11,71</t>
  </si>
  <si>
    <t>mč. 1.07;   13,02</t>
  </si>
  <si>
    <t>mč. 1.08;   1,86</t>
  </si>
  <si>
    <t>mč. 1.10+11;  8,25*2</t>
  </si>
  <si>
    <t>mč. 1.13;   8,16</t>
  </si>
  <si>
    <t>P01a;   149,12</t>
  </si>
  <si>
    <t>P01b;   63,54</t>
  </si>
  <si>
    <t>998763401</t>
  </si>
  <si>
    <t>Přesun hmot procentní pro sádrokartonové konstrukce v objektech v do 6 m</t>
  </si>
  <si>
    <t>Akustický podhled - dvouúrovňový ocelový zavěšený rošt, minerální izolace ze skelných vláken tl. 40 mm ( třída reakce na oheň A1, objemová hmotnost 40 kg/m3), akustická deska z dřevité vlny tl. 25 mm,  vlákna propojená magnezitem, jemná pórovitá struktura, opatřena finálním povrchovou úpravou nástřikem, plošná hmotnost 15 kg/m2, formát 1250x625 mm, kompletní systém výrobce akustických desek - dodávka a montáž</t>
  </si>
  <si>
    <t>mč. 1.01+02;   63,45+49,81</t>
  </si>
  <si>
    <t>998763401_01</t>
  </si>
  <si>
    <t>Přesun hmot procentní pro podhledy akustické v objektech v do 6 m</t>
  </si>
  <si>
    <t>SDK stěna předsazená tl 150/200 mm profil CW+UW 50 desky 2xH2 12,5 mm bez izolace, instalační dutina tl. 75/125 mm - W04</t>
  </si>
  <si>
    <t>(1,12+1,015)*3,68</t>
  </si>
  <si>
    <t>(1,83+2,18)*3,68</t>
  </si>
  <si>
    <t>(0,93*2+2,42+1,865)*3,68</t>
  </si>
  <si>
    <t>(4,4+0,96*2+0,955+0,985)*3,68</t>
  </si>
  <si>
    <t>mč. 1.10+1.11</t>
  </si>
  <si>
    <t>(1,285*2+3,00*2)*3,68</t>
  </si>
  <si>
    <t>(1,285+3,00)*3,68</t>
  </si>
  <si>
    <t>W04;  122,93</t>
  </si>
  <si>
    <t>nad prosklenou stěnou mezi mč. 1.01/1.03;  1,59*0,45</t>
  </si>
  <si>
    <t>SDK nadpraží;   0,716</t>
  </si>
  <si>
    <t>(4,07+0,60*2)*1,00</t>
  </si>
  <si>
    <t>(4,72-0,90)*1,50</t>
  </si>
  <si>
    <t>(1,50+10,94)*1,50</t>
  </si>
  <si>
    <t>Přesun hmot procentní pro obklady akustické v objektech v do 6 m</t>
  </si>
  <si>
    <t>viz položka 781474117;   287,457</t>
  </si>
  <si>
    <t>(1,885*4+1,12*2+1,015*2)*0,15</t>
  </si>
  <si>
    <t>(1,83*2+2,18*2)*0,15</t>
  </si>
  <si>
    <t>(1,885*4+1,865*2+2,42*2+1,78*4+0,93*4)*0,15</t>
  </si>
  <si>
    <t>(4,40*2+1,88*2+0,96*4+0,955*2+1,535*6)*0,15</t>
  </si>
  <si>
    <t>-0,80*0,15-0,70*0,15*6</t>
  </si>
  <si>
    <t>(1,535*2+1,25*2)*0,15</t>
  </si>
  <si>
    <t>(1,90*2+4,40*2+1,00*2)*0,15</t>
  </si>
  <si>
    <t>(1,88*2+0,98*2+4,40*2)*0,15</t>
  </si>
  <si>
    <t>(3,00+1,00+1,50)*1,95</t>
  </si>
  <si>
    <t>(3,00+0,98+1,48)*1,95</t>
  </si>
  <si>
    <t>781131264</t>
  </si>
  <si>
    <t>Izolace pod obklad těsnícími pásy mezi podlahou a stěnou</t>
  </si>
  <si>
    <t>1,885*4+1,12*2+1,015*2</t>
  </si>
  <si>
    <t>(1,83*2+2,18*2)</t>
  </si>
  <si>
    <t>(1,885*4+1,865*2+2,42*2+1,78*4+0,93*4)</t>
  </si>
  <si>
    <t>(4,40*2+1,88*2+0,96*4+0,955*2+1,535*6)</t>
  </si>
  <si>
    <t>-0,80-0,70*6</t>
  </si>
  <si>
    <t>(1,535*2+1,25*2)</t>
  </si>
  <si>
    <t>(1,90*2+4,40*2+1,00*2)</t>
  </si>
  <si>
    <t>(1,88*2+0,98*2+4,40*2)</t>
  </si>
  <si>
    <t>781131241</t>
  </si>
  <si>
    <t>Izolace pod obklad těsnícími pásy vnitřní kout</t>
  </si>
  <si>
    <t>mč. 1.04-06;  28</t>
  </si>
  <si>
    <t>mč. 1.07+08;   21</t>
  </si>
  <si>
    <t>mč. 1.10+11;   12</t>
  </si>
  <si>
    <t>mč. 1.13;   6</t>
  </si>
  <si>
    <t>781131242</t>
  </si>
  <si>
    <t>Izolace pod obklad těsnícími pásy vnější roh</t>
  </si>
  <si>
    <t>mč. 1.10+11+13;   2*3</t>
  </si>
  <si>
    <t>mč. 1.08;  1</t>
  </si>
  <si>
    <t>Montáž obkladů vnitřních keramických hladkých přes 35 do 45 ks/m2 lepených flexibilním lepidlem, barevná spárovka</t>
  </si>
  <si>
    <t>PU1-a;  39,498</t>
  </si>
  <si>
    <t>PU1-b;   93,36</t>
  </si>
  <si>
    <t>PU1-c;  100,957</t>
  </si>
  <si>
    <t>PU1-d;   53,642</t>
  </si>
  <si>
    <t>(1,835*4+1,12*2+1,015*2)*2,70</t>
  </si>
  <si>
    <t>-0,70*2,10*3-1,12*0,90</t>
  </si>
  <si>
    <t>(1,535*2+1,25*2)*2,70</t>
  </si>
  <si>
    <t>(1,885*4+1,865*2+2,42*2+1,78*4+0,93*4)*2,70</t>
  </si>
  <si>
    <t>-0,80*2,10*3-0,70*2,10*4-1,50*1,20-1,865*0,90</t>
  </si>
  <si>
    <t>(1,90*2+4,40*2+1,00*2)*2,70</t>
  </si>
  <si>
    <t>-0,70*2,10-1,50*1,20-1,285*0,90</t>
  </si>
  <si>
    <t>(4,40*2+1,88*2+0,96*4+0,955*2+1,535*6)*2,70</t>
  </si>
  <si>
    <t>-0,80*2,10-0,70*2,10*6-1,50*1,20+4,40*0,90</t>
  </si>
  <si>
    <t>(1,83*2+2,18*2)*2,70</t>
  </si>
  <si>
    <t>-0,90*2,10-1,00*0,90</t>
  </si>
  <si>
    <t>(1,88*2+0,98*2+4,40*2)*2,70</t>
  </si>
  <si>
    <t>mč. 1.04-06</t>
  </si>
  <si>
    <t>2,70*28</t>
  </si>
  <si>
    <t>mč. 1.07+08</t>
  </si>
  <si>
    <t>2,70*21</t>
  </si>
  <si>
    <t>2,70*12</t>
  </si>
  <si>
    <t>2,70*6</t>
  </si>
  <si>
    <t>mč. 1.10+11+13</t>
  </si>
  <si>
    <t>2,70*2*3</t>
  </si>
  <si>
    <t>2,70</t>
  </si>
  <si>
    <t>1,885*4+1,12*2+1,015*2+1,12*2</t>
  </si>
  <si>
    <t>(1,83*2+2,18*2)+1,00*2+0,90</t>
  </si>
  <si>
    <t>(1,885*4+1,865*2+2,42*2+1,78*4+0,93*4)+1,865*2+1,50+1,20*2</t>
  </si>
  <si>
    <t>(4,40*2+1,88*2+0,96*4+0,955*2+1,535*6)+4,40*2+1,50+1,20*2</t>
  </si>
  <si>
    <t>(1,90*2+4,40*2+1,00*2)+1,50+1,20*2+1,285*2</t>
  </si>
  <si>
    <t>(1,88*2+0,98*2+4,40*2)+1,50+1,20*2+1,285*2</t>
  </si>
  <si>
    <t>998781201</t>
  </si>
  <si>
    <t>Přesun hmot procentní pro obklady keramické v objektech v do 6 m</t>
  </si>
  <si>
    <t>Penetrační akrylátový nátěr hladkých betonových povrchů - PU5</t>
  </si>
  <si>
    <t>PU5;  384,748</t>
  </si>
  <si>
    <t>783827401_03</t>
  </si>
  <si>
    <t>Flexibilní ochranný nátěrový systém na beton na bázi akrylátové disperze vodou ředitelný, bezbarvý, paropropustný, matný - 2-3 x krycí vrstva - PU5</t>
  </si>
  <si>
    <t>místnosti bez podhledu</t>
  </si>
  <si>
    <t>mč. 1.18;   12,36</t>
  </si>
  <si>
    <t>mč. 1.20; 6,20*1,20</t>
  </si>
  <si>
    <t>pod podhled P01a+b;   212,66</t>
  </si>
  <si>
    <t>pod podhledu P03;   122,93</t>
  </si>
  <si>
    <t>obvod</t>
  </si>
  <si>
    <t>(4,85+19,50)*0,45</t>
  </si>
  <si>
    <t>(39,14+1,75)*0,45</t>
  </si>
  <si>
    <t>783347101_01</t>
  </si>
  <si>
    <t>Antikorozní polyuretanový nátěr ocelových konstrukcí v interiéru bez rizika kondenzace, nízká agresivita C2, vysoká životnost H, barva bílá, 2-3 nátěry - PU4</t>
  </si>
  <si>
    <t>0,15*4*3,18*44</t>
  </si>
  <si>
    <t>viz malby;   781,249</t>
  </si>
  <si>
    <t>viz malba na omítku;  559,77</t>
  </si>
  <si>
    <t>(2,835*2+4,40*2)*3,40</t>
  </si>
  <si>
    <t>(4,605+1,385+0,315*2+0,41)*3,40</t>
  </si>
  <si>
    <t>(0,975+0,60)*1,90</t>
  </si>
  <si>
    <t>3,69*(1,90+3,40)/2</t>
  </si>
  <si>
    <t>malba na sádrovou omítku</t>
  </si>
  <si>
    <t>(4,355+0,20+0,93+1,28)*2,85+4,705*(2,85-1,50)</t>
  </si>
  <si>
    <t>(1,50+10,94+4,40+1,74+0,10*2+0,83)*2,85</t>
  </si>
  <si>
    <t>-7,80*1,20-(1,50+10,94)*1,50</t>
  </si>
  <si>
    <t>2,035*4*3,00</t>
  </si>
  <si>
    <t>(4,40*2+3,45*2)*3,00</t>
  </si>
  <si>
    <t>(4,40*2+3,425*2)*3,00</t>
  </si>
  <si>
    <t>(4,40*2+3,445*2)*3,00</t>
  </si>
  <si>
    <t>(4,40*2+2,13*2)*3,00</t>
  </si>
  <si>
    <t>(4,40*2+3,025*2)*3,00</t>
  </si>
  <si>
    <t>(1,885*4+1,12+1,015)*(3,00-2,70)</t>
  </si>
  <si>
    <t>(1,83+2,18)*(3,00-2,70)</t>
  </si>
  <si>
    <t>(1,885*4+1,865+2,42+1,78*4+0,93*2)*(3,00-2,70)</t>
  </si>
  <si>
    <t>(4,40+1,88*2+0,96*2+0,955+1,535*6)*(3,00-2,70)</t>
  </si>
  <si>
    <t>(1,535*2+1,25*2-0,985)*(3,00-2,70)</t>
  </si>
  <si>
    <t>(1,90*2+4,40+0,115+1,00*2)*(3,00-2,70)</t>
  </si>
  <si>
    <t>(1,88*2+0,98*2+4,40+0,115)*(3,00-2,70)</t>
  </si>
  <si>
    <t>malba na SDK</t>
  </si>
  <si>
    <t>mč. 1.04+05+06;  (1,12+1,015+0,93*2+1,865+2,42)*0,30</t>
  </si>
  <si>
    <t>mč. 1.07-08;  (0,955+0,96*2+4,40+0,985)*0,30</t>
  </si>
  <si>
    <t>mč. 1.10+1.11;   (4,40-0,115)*2*0,30</t>
  </si>
  <si>
    <t>mč. 1.13;  (4,40-0,115)*0,30</t>
  </si>
  <si>
    <t>malba na SDK podhled P01a+P01b;  149,12+63,54</t>
  </si>
  <si>
    <t xml:space="preserve">01.1.03: STŘECHY 
</t>
  </si>
  <si>
    <t xml:space="preserve">712.: Povlakové krytiny 
</t>
  </si>
  <si>
    <t>712311101</t>
  </si>
  <si>
    <t>Provedení povlakové krytiny střech do 10° za studena lakem penetračním nebo asfaltovým</t>
  </si>
  <si>
    <t>11163150</t>
  </si>
  <si>
    <t>lak penetrační asfaltový - dodávka</t>
  </si>
  <si>
    <t>712341559</t>
  </si>
  <si>
    <t>Provedení povlakové krytiny střech do 10° pásy NAIP přitavením v plné ploše - parozábrana</t>
  </si>
  <si>
    <t>712742559</t>
  </si>
  <si>
    <t>Provedení povlakové krytiny střech zesílením pásy přitavením NAIP š 500 mm</t>
  </si>
  <si>
    <t>62836110_1</t>
  </si>
  <si>
    <t>pás asfaltový natavitelný oxidovaný tl 4,0mm s vložkou z hliníkové fólie, se spalitelnou PE folií, jemnozrnným minerálním posypem - dodávka</t>
  </si>
  <si>
    <t>712391171</t>
  </si>
  <si>
    <t>Provedení povlakové krytiny střech do 10° podkladní textilní vrstvy</t>
  </si>
  <si>
    <t>odměřeno z dwg</t>
  </si>
  <si>
    <t>712964700_1</t>
  </si>
  <si>
    <t>Provedení povlakové krytiny zesílením PVC fólií</t>
  </si>
  <si>
    <t>28322000_1</t>
  </si>
  <si>
    <t>fólie PVC-P, tl. 1,8 mm, s výztužnou vložkou PES, UV odolná, plošná hmotnost 2,20 kg/m2 - dodávka</t>
  </si>
  <si>
    <t>plocha odměřena z dwg</t>
  </si>
  <si>
    <t>712391172</t>
  </si>
  <si>
    <t>Provedení povlakové krytiny střech do 10° ochranné textilní vrstvy</t>
  </si>
  <si>
    <t>69311081</t>
  </si>
  <si>
    <t>geotextilie netkaná separační, ochranná, filtrační, drenážní PES 300g/m2 - dodávka</t>
  </si>
  <si>
    <t>712361701_1</t>
  </si>
  <si>
    <t>Hydroizolační souvrství z fólie PVC-P, tl. 1,8 mm, s vložkou ze skleněné rohože, plošná hmotnost 2,15 kg/m2, určená pro přitížení, systémové provedení včetně detailů</t>
  </si>
  <si>
    <t>712361702_1</t>
  </si>
  <si>
    <t>Hydroizolační souvrství z fólie PVC-P, tl. 1,5 mm, s vložkou ze skleněné rohože, určená pro přitížení, systémové provedení včetně detailů</t>
  </si>
  <si>
    <t>ODVODNĚNÍ</t>
  </si>
  <si>
    <t>712900000_1</t>
  </si>
  <si>
    <t>Systémový prostup s integrovanou manžetou (v úrovni parozábrany + v úrovni hlavní hydroizolace), ukončený systémovou těsnicí vložkou</t>
  </si>
  <si>
    <t xml:space="preserve">713.4: Izolace tepelné ve střechách 
</t>
  </si>
  <si>
    <t>713141136</t>
  </si>
  <si>
    <t>Montáž izolace tepelné střech plochých lepené za studena PU lepidlem 1 vrstva desek</t>
  </si>
  <si>
    <t>713141336</t>
  </si>
  <si>
    <t>Montáž izolace tepelné střech plochých lepené za studena PU lepidlem, spádová vrstva</t>
  </si>
  <si>
    <t>28376142</t>
  </si>
  <si>
    <t>klín izolační EPS 150 spád do 5% - dodávka</t>
  </si>
  <si>
    <t>713141212</t>
  </si>
  <si>
    <t>Montáž izolace tepelné střech plochých lepené nízkoexpanzní (PUR) pěnou atikový klín</t>
  </si>
  <si>
    <t>63152000_1</t>
  </si>
  <si>
    <t>klín atikový náběhový plochých střech tl 50x50mm - dodávka</t>
  </si>
  <si>
    <t>28376418</t>
  </si>
  <si>
    <t>deska XPS 300kPA, ʎu =0,033 W/mK, tl 60mm - dodávka</t>
  </si>
  <si>
    <t>28375963</t>
  </si>
  <si>
    <t>deska EPS 200 pro konstrukce s velmi vysokým zatížením λ=0,034 tl 200mm - dodávka</t>
  </si>
  <si>
    <t>odpočet 2x2m kolem vpustí - nahrazeno PIR</t>
  </si>
  <si>
    <t>-2,00*2,00*9</t>
  </si>
  <si>
    <t>28376530_1</t>
  </si>
  <si>
    <t>deska izolační PIR pro ploché střechy tl 200mm - dodávka</t>
  </si>
  <si>
    <t>2,00*2,00*9</t>
  </si>
  <si>
    <t>28376143</t>
  </si>
  <si>
    <t>klín izolační EPS 200 spád do 5% - dodávka</t>
  </si>
  <si>
    <t>-2,00*2,00*2</t>
  </si>
  <si>
    <t>2x2m kolem vpustí - nahrazeno PIR</t>
  </si>
  <si>
    <t>2,00*2,00*2</t>
  </si>
  <si>
    <t xml:space="preserve">771.9: Dlažby na střechách 
</t>
  </si>
  <si>
    <t>636311110_1</t>
  </si>
  <si>
    <t>Kladení dlažby z betonových dlaždic 40x40 cm na sucho na terče z umělé hmoty do výšky přes 100 do 150 mm, včetně podkladů přířezy PVC v místě terčů</t>
  </si>
  <si>
    <t>712771333_1</t>
  </si>
  <si>
    <t>Provedení hydroakumulační a drenážní vrstvy z nopových fólií střechy sklon do 5°</t>
  </si>
  <si>
    <t>69334152_1</t>
  </si>
  <si>
    <t>fólie profilovaná (nopová) perforovaná HDPE s hydroakumulační a drenážní funkcí s výškou nopů 20mm, plošná hmotnost 1000g/m2 - dodávka</t>
  </si>
  <si>
    <t>69311080_1</t>
  </si>
  <si>
    <t>geotextilie netkaná separační, ochranná, filtrační, drenážní PES 200g/m2 - dodávka</t>
  </si>
  <si>
    <t xml:space="preserve">01.1.04: STŘECHY VEGETAČNÍ 
</t>
  </si>
  <si>
    <t>vytažení na atiku</t>
  </si>
  <si>
    <t>vytažení na atiky</t>
  </si>
  <si>
    <t>712771101</t>
  </si>
  <si>
    <t>Provedení ochranné vrstvy z textilií nebo rohoží volně s přesahem vegetační střechy sklon do 5°</t>
  </si>
  <si>
    <t>zesil.pásy</t>
  </si>
  <si>
    <t>712771271</t>
  </si>
  <si>
    <t>Provedení filtrační vrstvy vegetační střechy z textilií sklon do 5°</t>
  </si>
  <si>
    <t>712771400_1</t>
  </si>
  <si>
    <t>Provedení vegetační vrstvy ze substrátu tl do 100 mm vegetační střechy sklon do 5°, včetně ukončujících a lemujících profilů v uceleném systému určenému pro střešní zahrady</t>
  </si>
  <si>
    <t>10321220_1</t>
  </si>
  <si>
    <t>substrát vegetačních střech extenzivní pro suchomilnou vegetaci snášející extrémní podmínky, vyjímečně pochozí v rámci údržby, objemová hmotnost v suchém stavu cca 850 g/l - dodávka</t>
  </si>
  <si>
    <t xml:space="preserve">0062.1: Zateplovací systémy 
</t>
  </si>
  <si>
    <t>622131121_1</t>
  </si>
  <si>
    <t>Penetrační nátěr vnějších stěn nanášený ručně, na bázi modifikované syntetické disperze/emulze</t>
  </si>
  <si>
    <t>skladba S01a</t>
  </si>
  <si>
    <t>skladba S03</t>
  </si>
  <si>
    <t>deska tepelně izolační minerální kontaktních fasád podélné vlákno λ=0,037 tl 260mm - dodávka</t>
  </si>
  <si>
    <t>28376650_1</t>
  </si>
  <si>
    <t>deska tepelně izolační XPS 300kPa tl 260mm - dodávka</t>
  </si>
  <si>
    <t>622251101</t>
  </si>
  <si>
    <t>Příplatek k cenám kontaktního zateplení vnějších stěn za zápustnou montáž a použití tepelněizolačních zátek z polystyrenu</t>
  </si>
  <si>
    <t>621131121_1</t>
  </si>
  <si>
    <t>Penetrační nátěr vnějších podhledů nanášený ručně, na bázi modifikované syntetické disperze/emulze</t>
  </si>
  <si>
    <t>621221061_1</t>
  </si>
  <si>
    <t>Montáž kontaktního zateplení vnějších podhledů lepením a mechanickým kotvením TI z minerální vlny s podélnou orientací do betonu a zdiva tl přes 240 mm, včetně dodávky a montáže systémových lišt</t>
  </si>
  <si>
    <t>63152200_1</t>
  </si>
  <si>
    <t>sever</t>
  </si>
  <si>
    <t>východ</t>
  </si>
  <si>
    <t>západ</t>
  </si>
  <si>
    <t>622000_1</t>
  </si>
  <si>
    <t>Odtrhové zkoušky zateplovacích systémů</t>
  </si>
  <si>
    <t xml:space="preserve">0062.2: Omítky vnější 
</t>
  </si>
  <si>
    <t>622151000_1</t>
  </si>
  <si>
    <t>Základní nátěr stěn pod omítku - probarvený pigmentový systémový nátěr - kombinace pojiva z akrylátového kopolymeru, silikonové pryskyřice a křemičitanů, probarvený dle odstínu finální omítky</t>
  </si>
  <si>
    <t>622531012_1</t>
  </si>
  <si>
    <t>Tenkovrstvá silikonová zrnitá omítka zrnitost 1,5 mm vnějších stěn, probarvená, s obsahem uhlíkových vláken</t>
  </si>
  <si>
    <t>622531000_1</t>
  </si>
  <si>
    <t>Tenkovrstvá silikonová jemnozrnná modelační omítka vnějších stěn, pojivová báze: emulze silikonových pryskyřic, povrch přebroušen excentrickou bruskou - imitace pohledového betonu</t>
  </si>
  <si>
    <t>783827200_1</t>
  </si>
  <si>
    <t>Transparentní lazura stěn na bázi nano-křemenné mřížky, materiálová báze: silikát/organické hybridní pojivo</t>
  </si>
  <si>
    <t>622151100_1</t>
  </si>
  <si>
    <t>Základní nátěr podhledů pod omítku - probarvený pigmentový systémový nátěr - kombinace pojiva z akrylátového kopolymeru, silikonové pryskyřice a křemičitanů, probarvený dle odstínu finální omítky</t>
  </si>
  <si>
    <t>621531912_1</t>
  </si>
  <si>
    <t>Tenkovrstvá silikonová zrnitá omítka zrnitost 1,5 mm vnějších podhledů, probarvená, s obsahem uhlíkových vláken</t>
  </si>
  <si>
    <t>621531019_1</t>
  </si>
  <si>
    <t>Tenkovrstvá silikonová jemnozrnná modelační omítka vnějších podhledů, pojivová báze: emulze silikonových pryskyřic, povrch přebroušen excentrickou bruskou - imitace pohledového betonu</t>
  </si>
  <si>
    <t>783827209_1</t>
  </si>
  <si>
    <t>Transparentní lazura podhledů na bázi nano-křemenné mřížky, materiálová báze: silikát/organické hybridní pojivo</t>
  </si>
  <si>
    <t>jih</t>
  </si>
  <si>
    <t>944511111</t>
  </si>
  <si>
    <t>Montáž ochranné sítě z textilie z umělých vláken</t>
  </si>
  <si>
    <t>944511211_1</t>
  </si>
  <si>
    <t>Příplatek k ochranné síti - za celou dobu použítí, včetně dopravy</t>
  </si>
  <si>
    <t>944511811</t>
  </si>
  <si>
    <t>Demontáž ochranné sítě z textilie z umělých vláken</t>
  </si>
  <si>
    <t xml:space="preserve">713.1: Izolace tepelné spodní stavby 
</t>
  </si>
  <si>
    <t>713131140_1</t>
  </si>
  <si>
    <t>Montáž izolace tepelné stěn a základů lepením celoplošně PUR lepidlem rohoží, pásů, dílců, desek</t>
  </si>
  <si>
    <t>skladba S04</t>
  </si>
  <si>
    <t>Provedení doplňků izolace na ploše svislé z textilií vrstva ochranná</t>
  </si>
  <si>
    <t>69311172_1</t>
  </si>
  <si>
    <t>geotextilie netkaná z PP 300g/m2 - dodávka</t>
  </si>
  <si>
    <t xml:space="preserve">767.60: Obklady vnější hliníkové 
</t>
  </si>
  <si>
    <t>622135011</t>
  </si>
  <si>
    <t>Vyrovnání podkladu vnějších stěn tmelem tl do 2 mm</t>
  </si>
  <si>
    <t>622135095</t>
  </si>
  <si>
    <t>Příplatek k vyrovnání vnějších stěn tmelem za každý dalších 1 mm tl</t>
  </si>
  <si>
    <t>622260000_1</t>
  </si>
  <si>
    <t>Obklad stěn fasády z vlnitého hliníkového plechu tl. 0,6 mm, výška profilu 27 mm, RAL 1035, kotveno na hliníkový rošt ze svislých a vodorovných profilů, včetně difuzně propustné fólie plošné hmotnosti 210 g/m2, vložené tepelně izolační desky z fenolické pěny tl. 180 mm, ʎu =0,022 W/mK - kompletní provedení včetně systémových prvků</t>
  </si>
  <si>
    <t xml:space="preserve">781.2: Obklady vnější keramické 
</t>
  </si>
  <si>
    <t>pod perlinku + pod obklad</t>
  </si>
  <si>
    <t>622142001_1</t>
  </si>
  <si>
    <t>Potažení vnějších stěn pancéřovým sklovláknitým pletivem vtlačeným do tenkovrstvé hmoty - pod cihelný obklad</t>
  </si>
  <si>
    <t>781734112_1</t>
  </si>
  <si>
    <t>Montáž obkladů vnějších z obkladaček nebo obkladových pásků cihelných přes 50 do 85 ks/m2 lepené flexibilním lepidlem, včetně dodávky a montáže systémových prvků, rohových, ukončovacích atd.</t>
  </si>
  <si>
    <t>59623110_1</t>
  </si>
  <si>
    <t>pásek obkladový cihlový hladký 240x52 mm, mrazuvzdorný, tl. 10 mm - dodávka</t>
  </si>
  <si>
    <t>Vodorovné přemístění přes 50 do 500 m výkopku/sypaniny z horniny třídy těžitelnosti I skupiny 1 až 3 - na mezideponii v místě stavby</t>
  </si>
  <si>
    <t>275311126</t>
  </si>
  <si>
    <t>Základové patky a bloky z betonu prostého C 20/25</t>
  </si>
  <si>
    <t>457572214_1</t>
  </si>
  <si>
    <t>Konstrukční a drenážní vrstva z kameniva těženého hrubého se zhutněním frakce od 16 až 63 do 32 až 63 mm</t>
  </si>
  <si>
    <t>564811111</t>
  </si>
  <si>
    <t>Podklad ze štěrkodrtě ŠD plochy přes 100 m2 tl 50 mm</t>
  </si>
  <si>
    <t>576136120_1</t>
  </si>
  <si>
    <t>Asfaltový koberec otevřený jemnozrnný tl 40 mm</t>
  </si>
  <si>
    <t>576146320_1</t>
  </si>
  <si>
    <t>Asfaltový koberec otevřený hrubozrnný tl 50 mm</t>
  </si>
  <si>
    <t>457572111</t>
  </si>
  <si>
    <t>Filtrační vrstvy ze štěrkopísku se zhutněním frakce od 0 až 8 do 0 až 32 mm</t>
  </si>
  <si>
    <t>338171120_1</t>
  </si>
  <si>
    <t>Osazování sloupků a vzpěr plotových ocelových v do 3,0 m se zabetonováním</t>
  </si>
  <si>
    <t>55342150_1</t>
  </si>
  <si>
    <t>55342150_2</t>
  </si>
  <si>
    <t>348171152</t>
  </si>
  <si>
    <t>Montáž panelového svařovaného oplocení v přes 2,5 m</t>
  </si>
  <si>
    <t>348171146</t>
  </si>
  <si>
    <t>Montáž panelového svařovaného oplocení v přes 1,5 do 2,0 m</t>
  </si>
  <si>
    <t>998225100_1</t>
  </si>
  <si>
    <t>Přesun hmot pro pozemní komunikace</t>
  </si>
  <si>
    <t>564861000_1</t>
  </si>
  <si>
    <t>Podklad ze štěrkodrtě ŠD tl 200 mm</t>
  </si>
  <si>
    <t>596811123</t>
  </si>
  <si>
    <t>Kladení betonové dlažby komunikací pro pěší do lože z kameniva velikosti do 0,09 m2 pl přes 300 m2</t>
  </si>
  <si>
    <t>59245021</t>
  </si>
  <si>
    <t>dlažba tvar čtverec betonová 200x200x60mm přírodní - dodávka</t>
  </si>
  <si>
    <t>Osazení zahradního obrubníku betonového do lože z betonu bez boční opěry</t>
  </si>
  <si>
    <t>59217001</t>
  </si>
  <si>
    <t>obrubník betonový zahradní 1000x50x250mm - dodávka</t>
  </si>
  <si>
    <t>ST02 - Střecha - terasa</t>
  </si>
  <si>
    <t>skladba ST02</t>
  </si>
  <si>
    <t>180,30</t>
  </si>
  <si>
    <t>(61,60+12,22)*0,50</t>
  </si>
  <si>
    <t>180,30*0,3*0,001</t>
  </si>
  <si>
    <t>(61,60+12,22)*0,50*0,35*0,001</t>
  </si>
  <si>
    <t>712341559_1</t>
  </si>
  <si>
    <t>74,00+13,90</t>
  </si>
  <si>
    <t>(74,00+13,90)*0,50</t>
  </si>
  <si>
    <t>180,30*2</t>
  </si>
  <si>
    <t>(74,00+13,90)*2</t>
  </si>
  <si>
    <t>(74,00+13,90)*2*0,5</t>
  </si>
  <si>
    <t>vpustě</t>
  </si>
  <si>
    <t>2</t>
  </si>
  <si>
    <t>998712201</t>
  </si>
  <si>
    <t>Přesun hmot procentní pro krytiny povlakové v objektech v do 6 m</t>
  </si>
  <si>
    <t>180,30*0,02</t>
  </si>
  <si>
    <t>180,30*0,19/3*2</t>
  </si>
  <si>
    <t>59245300_2</t>
  </si>
  <si>
    <t>dlažba plošná betonová 400x400x40mm přírodní - dodávka</t>
  </si>
  <si>
    <t>ST01 - Střecha - vegetační, extenzivní</t>
  </si>
  <si>
    <t>65,10+359,10+23,00</t>
  </si>
  <si>
    <t>(8,35*2+7,80*2+47,005+2,525*2+9,30*2)*0,60</t>
  </si>
  <si>
    <t>(65,10+359,10+23,00)*0,3*0,001</t>
  </si>
  <si>
    <t>(8,35*2+7,80*2+47,005+2,525*2+9,30*2)*0,60*0,35*0,001</t>
  </si>
  <si>
    <t>(8,35*2+7,80*2+47,005+2,525*2+9,30*2)</t>
  </si>
  <si>
    <t>(8,35*2+7,80*2+47,005+2,525*2+9,30*2)*0,50</t>
  </si>
  <si>
    <t>(65,10+359,10+23,00)*2</t>
  </si>
  <si>
    <t>(8,35*2+7,80*2+47,005+2,525*2+9,30*2)*2</t>
  </si>
  <si>
    <t>(8,35*2+7,80*2+47,005+2,525*2+9,30*2)*2*0,5</t>
  </si>
  <si>
    <t>odpočet plocha pod betonovou konstrukcí sedaček</t>
  </si>
  <si>
    <t>-46,85*1,00</t>
  </si>
  <si>
    <t>400,35*0,10</t>
  </si>
  <si>
    <t xml:space="preserve">712779009_10 
</t>
  </si>
  <si>
    <t>Předpěstovaná vegetační rohož ve vytlívacím kokosovém nosiči protkané PP siťkou s vrstvou substrátu a osiva, extenzivní, vhodné pod fotovoltaické panely, tl. 30 mm - dodávka, uložení</t>
  </si>
  <si>
    <t>vpusti</t>
  </si>
  <si>
    <t>9</t>
  </si>
  <si>
    <t>(65,10+359,10+23,00)</t>
  </si>
  <si>
    <t>(65,10+359,10+23,00)*0,02</t>
  </si>
  <si>
    <t>(65,10+359,10+23,00)*0,23/3*2</t>
  </si>
  <si>
    <t>4,85*3,37</t>
  </si>
  <si>
    <t>162,91-2,65*2,20</t>
  </si>
  <si>
    <t>-44,125*1,20</t>
  </si>
  <si>
    <t>odpočet sokl</t>
  </si>
  <si>
    <t>-21,72</t>
  </si>
  <si>
    <t>skladba S01a - bez obkladu, pouze KZS</t>
  </si>
  <si>
    <t>sever pod schody</t>
  </si>
  <si>
    <t>1,50*3,10+12,80</t>
  </si>
  <si>
    <t>skladba ST01b</t>
  </si>
  <si>
    <t>(62,00-2,65)*0,30</t>
  </si>
  <si>
    <t>4,86*0,30</t>
  </si>
  <si>
    <t>skladba S01b - bez obkladu, pouze KZS</t>
  </si>
  <si>
    <t>(4,315+1,225)*0,30</t>
  </si>
  <si>
    <t>622211065_1</t>
  </si>
  <si>
    <t>Montáž kontaktního zateplení lepením a injektovaným kotvením polystyrénových desek tl přes 240 do 280 mm, včetně dodávky a montáže systémových lišt</t>
  </si>
  <si>
    <t>skladba S02</t>
  </si>
  <si>
    <t>VÝCHOD</t>
  </si>
  <si>
    <t>72,535*1,00</t>
  </si>
  <si>
    <t>9,30*1,00</t>
  </si>
  <si>
    <t>28376080_1</t>
  </si>
  <si>
    <t>deska EPS grafitová fasádní λ=0,032 tl 260mm - dodávka</t>
  </si>
  <si>
    <t>podhled přesahu střechy</t>
  </si>
  <si>
    <t>72,535*1,90</t>
  </si>
  <si>
    <t>941311111_1</t>
  </si>
  <si>
    <t>Montáž lešení řadového modulového lehkého zatížení do 200 kg/m2 š od 0,6 do 0,9 m v do 10 m - včetně založení, konzol a odskoků</t>
  </si>
  <si>
    <t>9,30*4,30</t>
  </si>
  <si>
    <t>40,60</t>
  </si>
  <si>
    <t>272,60+0,90*4,25*2</t>
  </si>
  <si>
    <t>310,42+0,90*4,25*2</t>
  </si>
  <si>
    <t>941311200_1</t>
  </si>
  <si>
    <t>Příplatek k lešení řadovému modulovému lehkému š 0,9 m v do 10 m za celou dobu použítí, včetně dopravy</t>
  </si>
  <si>
    <t>941311811_1</t>
  </si>
  <si>
    <t>Demontáž lešení řadového modulového lehkého zatížení do 200 kg/m2 š od 0,6 do 0,9 m v do 10 m - včetně založení, konzol a odskoků</t>
  </si>
  <si>
    <t>izolace soklu pod terénem</t>
  </si>
  <si>
    <t>59,04*0,55</t>
  </si>
  <si>
    <t>ZÁPAD</t>
  </si>
  <si>
    <t>62,00*(0,58+1,53)/2</t>
  </si>
  <si>
    <t>7,025*0,55</t>
  </si>
  <si>
    <t>7,025*0,58</t>
  </si>
  <si>
    <t>28376650_2</t>
  </si>
  <si>
    <t>deska XPS, pevnost v tlaku při 10% stlačení 300 kPa, ʎu =0,035 W/mK, dlouhodobá nasákovast do 1,5 %, tl 260mm - dodávka</t>
  </si>
  <si>
    <t>(6,025+1,05+3,30+0,65+1,35*4+1,60+0,75+1,05)*1,20</t>
  </si>
  <si>
    <t>(6,025+1,05+3,30+0,65+1,35*4+1,60+0,75+1,05)*1,20*8</t>
  </si>
  <si>
    <t>141,154*2</t>
  </si>
  <si>
    <t>15,70</t>
  </si>
  <si>
    <t>2,65*2,20</t>
  </si>
  <si>
    <t>0,51*3,15</t>
  </si>
  <si>
    <t>131151100</t>
  </si>
  <si>
    <t>Hloubení jam nezapažených v hornině třídy těžitelnosti I skupiny 1 a 2 objem do 20 m3 strojně</t>
  </si>
  <si>
    <t>beton do výkopu</t>
  </si>
  <si>
    <t>pro sloupky na ochrannou síť</t>
  </si>
  <si>
    <t>0,30*0,30*0,95*12</t>
  </si>
  <si>
    <t>sloupky pro oplocení</t>
  </si>
  <si>
    <t>0,25*0,25*1,20*17</t>
  </si>
  <si>
    <t>132151104</t>
  </si>
  <si>
    <t>Hloubení rýh nezapažených š do 800 mm v hornině třídy těžitelnosti I skupiny 1 a 2 objem přes 100 m3 strojně</t>
  </si>
  <si>
    <t>DN80; (35,48+42,65+46,93+49,70+51,38+52,16+52,23*16+52,10+51,61+50,59+47,88+44,20+38,36+8,59*24+3,25)*0,50*0,30</t>
  </si>
  <si>
    <t>DN100; (24,94)*0,50*0,30</t>
  </si>
  <si>
    <t>244,961+2,301</t>
  </si>
  <si>
    <t>0,30*0,30*0,95*12*1,1</t>
  </si>
  <si>
    <t>0,25*0,25*1,20*17*1,1</t>
  </si>
  <si>
    <t>005.1: Zpevněné plochy</t>
  </si>
  <si>
    <t>SP1 - ATLETICKÝ OVÁL - PUR/EPDM</t>
  </si>
  <si>
    <t>skladba SP1</t>
  </si>
  <si>
    <t>atletická dráha, rozběh skok daleký</t>
  </si>
  <si>
    <t>8030,00*0,05</t>
  </si>
  <si>
    <t>odpočet fotbalového hřiště; -94,00*47,00*0,05</t>
  </si>
  <si>
    <t>odpočet doskočiště; -10,00*2,85*0,05</t>
  </si>
  <si>
    <t>8030,00*0,17</t>
  </si>
  <si>
    <t>odpočet fotbalového hřiště; -94,00*47,00*0,17</t>
  </si>
  <si>
    <t>odpočet doskočiště; -10,00*2,85*0,17</t>
  </si>
  <si>
    <t>8030,00</t>
  </si>
  <si>
    <t>odpočet fotbalového hřiště; -94,00*47,00</t>
  </si>
  <si>
    <t>odpočet doskočiště; -10,00*2,85</t>
  </si>
  <si>
    <t>777521009_1</t>
  </si>
  <si>
    <t>Jednovrstvý PUR/EPDM sportovní povrch - vodopropustný, elastický, mrazuvzdorný, ve spádu 1,5%, UV stabilní, rovinnost +-2 mm/2 m, penetrace podkladu dle TP výrobce, barevné provedení dle projektu interiéru, útlum síly min. 28%, objemová hmotnost cca 1200 kg/m2, tl. 10 mm, kompletní systémové provedení</t>
  </si>
  <si>
    <t>SP2 - TRÁVNÍK HŘIŠTĚ</t>
  </si>
  <si>
    <t>919726122</t>
  </si>
  <si>
    <t>Geotextilie pro ochranu, separaci a filtraci netkaná měrná hm přes 200 do 300 g/m2</t>
  </si>
  <si>
    <t>skladba SP2</t>
  </si>
  <si>
    <t>94,00*47,00</t>
  </si>
  <si>
    <t>457572111_2</t>
  </si>
  <si>
    <t>Filtrační vrstva ze štěrkopísku se zhutněním frakce 0-4 mm</t>
  </si>
  <si>
    <t>94,00*47,00*0,05</t>
  </si>
  <si>
    <t>457572111_1</t>
  </si>
  <si>
    <t>Drenážní vrstva ze štěrkopísku se zhutněním frakce 4-8 mm</t>
  </si>
  <si>
    <t>94,00*47,00*0,15</t>
  </si>
  <si>
    <t>181351110_1</t>
  </si>
  <si>
    <t>Rozprostření substrátu tl vrstvy do 200 mm pl přes 500 m2 v rovině nebo ve svahu do 1:5 strojně</t>
  </si>
  <si>
    <t>10321990_1</t>
  </si>
  <si>
    <t>substrát písčito-hlinitý pro hřiště (50% písek 50% ornice) - dodávka</t>
  </si>
  <si>
    <t>94,00*47,00*0,17</t>
  </si>
  <si>
    <t>180404112_1</t>
  </si>
  <si>
    <t>Založení hřišťového trávníku výsevem na vrstvě substrátu včetně úpravy podkladu a následného ošetření</t>
  </si>
  <si>
    <t>00572440</t>
  </si>
  <si>
    <t>osivo směs travní hřištní - dodávka</t>
  </si>
  <si>
    <t>30g/m2</t>
  </si>
  <si>
    <t>4418,00*30*0,001</t>
  </si>
  <si>
    <t>SP3 - PÍSKOVÉ DOSKOČIŠTĚ</t>
  </si>
  <si>
    <t>564811010_1</t>
  </si>
  <si>
    <t>Podklad ze štěrkodrtě ŠD plochy tl 50 mm</t>
  </si>
  <si>
    <t>skladba SP3</t>
  </si>
  <si>
    <t>10,00*2,85</t>
  </si>
  <si>
    <t>936004200_1</t>
  </si>
  <si>
    <t>Násyp doskočiště jemným křemičitým pískem - dodávka a uložení</t>
  </si>
  <si>
    <t>10,00*2,85*0,29</t>
  </si>
  <si>
    <t>SP4 - Zpevněné plochy</t>
  </si>
  <si>
    <t>564861100_1</t>
  </si>
  <si>
    <t>Podklad ze štěrkodrtě ŠD plochy tl 200 mm</t>
  </si>
  <si>
    <t>skladba SP4</t>
  </si>
  <si>
    <t>662,00</t>
  </si>
  <si>
    <t>916331110_1</t>
  </si>
  <si>
    <t>Osazení zahradního obrubníku betonového / pryžového do lože z betonu bez boční opěry</t>
  </si>
  <si>
    <t>pryžový viz OS3</t>
  </si>
  <si>
    <t>570,00</t>
  </si>
  <si>
    <t>betonový viz OS5</t>
  </si>
  <si>
    <t>79,00</t>
  </si>
  <si>
    <t>59217900_1</t>
  </si>
  <si>
    <t>obrubník pryžový 1000x50x250mm - dodávka</t>
  </si>
  <si>
    <t xml:space="preserve">0095: Ostatní konstrukce a práce </t>
  </si>
  <si>
    <t>212751103_1</t>
  </si>
  <si>
    <t>Trativod z drenážních trubek flexibilních PVC perforovaných, včetně lože otevřený výkop DN 80, včetně tvarovek</t>
  </si>
  <si>
    <t>DN80; (35,48+42,65+46,93+49,70+51,38+52,16+52,23*16+52,10+51,61+50,59+47,88+44,20+38,36+8,59*24+3,25)</t>
  </si>
  <si>
    <t>212752100_1</t>
  </si>
  <si>
    <t>Trativod z drenážních trubek tuhých PE neperforovaných, včetně lože otevřený výkop DN 100, včetně tvarovek</t>
  </si>
  <si>
    <t>DN100; (24,94)</t>
  </si>
  <si>
    <t>211571121</t>
  </si>
  <si>
    <t>Výplň odvodňovacích žeber nebo trativodů kamenivem drobným těženým</t>
  </si>
  <si>
    <t>DN80; (35,48+42,65+46,93+49,70+51,38+52,16+52,23*16+52,10+51,61+50,59+47,88+44,20+38,36+8,59*24+3,25)*(0,50-0,10-0,08-0,15)*0,30</t>
  </si>
  <si>
    <t>DN100; (24,94)*(0,50-0,10-0,08-0,15)*0,30</t>
  </si>
  <si>
    <t>DN80; (35,48+42,65+46,93+49,70+51,38+52,16+52,23*16+52,10+51,61+50,59+47,88+44,20+38,36+8,59*24+3,25)*0,30*4</t>
  </si>
  <si>
    <t>DN100; (24,94)*0,30*4</t>
  </si>
  <si>
    <t>338171120_3</t>
  </si>
  <si>
    <t>Osazování sloupků a vzpěr plotových ocelových v 4,0 m se zabetonováním</t>
  </si>
  <si>
    <t>55342150_3</t>
  </si>
  <si>
    <t>plotový sloupek pro svařované panely dl 4,0m, včetně příslušenství, povrchová úprava dle PD - dodávka</t>
  </si>
  <si>
    <t>338171113</t>
  </si>
  <si>
    <t>Osazování sloupků a vzpěr plotových ocelových v do 2 m se zabetonováním</t>
  </si>
  <si>
    <t>plot viz OS.9</t>
  </si>
  <si>
    <t>17</t>
  </si>
  <si>
    <t>plotový sloupek pro svařované panely dl 1,5-2,0m, vč. povrchové úpravy - dodávka</t>
  </si>
  <si>
    <t>38,55</t>
  </si>
  <si>
    <t>55342410_1</t>
  </si>
  <si>
    <t>plotový panel svařovaný v 1,5-2,0m, vč. povrchové úpravy - dodávka</t>
  </si>
  <si>
    <t>viz plot OS9</t>
  </si>
  <si>
    <t>16</t>
  </si>
  <si>
    <t>0098: Přesun hmot</t>
  </si>
  <si>
    <t>132151101</t>
  </si>
  <si>
    <t>Hloubení rýh nezapažených š do 800 mm v hornině třídy těžitelnosti I skupiny 1 a 2 objem do 20 m3 strojně</t>
  </si>
  <si>
    <t>zákl pasy sklad</t>
  </si>
  <si>
    <t>273313711</t>
  </si>
  <si>
    <t>Základové desky z betonu tř. C 20/25</t>
  </si>
  <si>
    <t>deska</t>
  </si>
  <si>
    <t>10,17*3,51*0,15</t>
  </si>
  <si>
    <t>274315225</t>
  </si>
  <si>
    <t>Základové pasy z betonu prostého C 20/25</t>
  </si>
  <si>
    <t>zákl pasy sklad, beton do výkopu</t>
  </si>
  <si>
    <t>(10,17+2,31)*2*1,05*0,60*1,1</t>
  </si>
  <si>
    <t>274313711</t>
  </si>
  <si>
    <t>Základové pásy z betonu tř. C 20/25</t>
  </si>
  <si>
    <t>pasy pro oplocení - jih, západ</t>
  </si>
  <si>
    <t>J; 107,50*0,25</t>
  </si>
  <si>
    <t>Z; (82,80+24,60)*0,25</t>
  </si>
  <si>
    <t>(10,17+3,51)*2*0,15</t>
  </si>
  <si>
    <t>273362021</t>
  </si>
  <si>
    <t>Výztuž základových desek svařovanými sítěmi Kari</t>
  </si>
  <si>
    <t>10,17*3,51*5,40*1,17*0,001</t>
  </si>
  <si>
    <t>Výztuž základových pasů betonářskou ocelí 10 505 (R)</t>
  </si>
  <si>
    <t>J; 107,50*0,25*110*0,001</t>
  </si>
  <si>
    <t>Z; (82,80+24,60)*0,25*110*0,001</t>
  </si>
  <si>
    <t>311235131</t>
  </si>
  <si>
    <t>Zdivo jednovrstvé z cihel broušených do P10 na tenkovrstvou maltu tl 240 mm</t>
  </si>
  <si>
    <t>sklad</t>
  </si>
  <si>
    <t>(10,17+3,01)*2*(2,73+0,50)</t>
  </si>
  <si>
    <t>-1,90*2,15</t>
  </si>
  <si>
    <t>417238233</t>
  </si>
  <si>
    <t>Obezdívka věnce jednostranná věncovkou keramickou v přes 210 do 250 mm bez tepelné izolace</t>
  </si>
  <si>
    <t>věnec sklad, viz řez</t>
  </si>
  <si>
    <t>(10,17+3,51)*2</t>
  </si>
  <si>
    <t>417321414</t>
  </si>
  <si>
    <t>Ztužující pásy a věnce ze ŽB tř. C 20/25</t>
  </si>
  <si>
    <t>(10,17+3,01)*2*0,25*0,20</t>
  </si>
  <si>
    <t>985675111</t>
  </si>
  <si>
    <t>Bednění ztužujících věnců - zřízení</t>
  </si>
  <si>
    <t>(10,17+3,01)*2*2*0,20</t>
  </si>
  <si>
    <t>985675121</t>
  </si>
  <si>
    <t>Bednění ztužujících věnců - odstranění</t>
  </si>
  <si>
    <t>985676112</t>
  </si>
  <si>
    <t>Výztuž ztužujících věnců z oceli 10 505</t>
  </si>
  <si>
    <t>(10,17+3,01)*2*0,25*0,20*80*0,001</t>
  </si>
  <si>
    <t>411121254</t>
  </si>
  <si>
    <t>Montáž prefabrikovaných ŽB stropů ze stropních desek dl přes 2700 do 3300 mm</t>
  </si>
  <si>
    <t>59341630_1</t>
  </si>
  <si>
    <t>panel stropní dutinový 3300x1200x165mm - dodávka</t>
  </si>
  <si>
    <t>59341600_1</t>
  </si>
  <si>
    <t>panel stropní dutinový 3300x390x165mm - dodávka</t>
  </si>
  <si>
    <t>389381001</t>
  </si>
  <si>
    <t>Dobetonování prefabrikovaných konstrukcí</t>
  </si>
  <si>
    <t>spáry mezi panely</t>
  </si>
  <si>
    <t>3,30*8*0,02*0,165</t>
  </si>
  <si>
    <t xml:space="preserve">0061.: Omítky a zateplovací systémy vnitřní 
</t>
  </si>
  <si>
    <t>612131121</t>
  </si>
  <si>
    <t>Penetrační nátěr vnitřních stěn nanášený ručně</t>
  </si>
  <si>
    <t>(9,67+3,01)*2*2,70</t>
  </si>
  <si>
    <t>612321141</t>
  </si>
  <si>
    <t>Vápenocementová omítka štuková dvouvrstvá vnitřních stěn nanášená ručně</t>
  </si>
  <si>
    <t>611131121</t>
  </si>
  <si>
    <t>Penetrační nátěr vnitřních stropů nanášený ručně</t>
  </si>
  <si>
    <t>vnitřní strop</t>
  </si>
  <si>
    <t>(9,67*3,01)</t>
  </si>
  <si>
    <t>611321141</t>
  </si>
  <si>
    <t>Vápenocementová omítka štuková dvouvrstvá vnitřních stropů rovných nanášená ručně</t>
  </si>
  <si>
    <t xml:space="preserve">0063: Mazaniny, potěry 
</t>
  </si>
  <si>
    <t>podlaha sklad</t>
  </si>
  <si>
    <t>634112113</t>
  </si>
  <si>
    <t>Obvodová dilatace podlahovým páskem z pěnového PE mezi stěnou a mazaninou nebo potěrem v 80 mm</t>
  </si>
  <si>
    <t>(9,67+3,01)*2-1,90</t>
  </si>
  <si>
    <t>JIH</t>
  </si>
  <si>
    <t>SEVER</t>
  </si>
  <si>
    <t>6</t>
  </si>
  <si>
    <t>4+8+6</t>
  </si>
  <si>
    <t>338171123</t>
  </si>
  <si>
    <t>Osazování sloupků a vzpěr plotových ocelových v přes 2 do 2,6 m se zabetonováním</t>
  </si>
  <si>
    <t>12</t>
  </si>
  <si>
    <t>plotový sloupek pro svařované panely dl 2,0-2,5m, vč. povrchové úpravy - dodávka</t>
  </si>
  <si>
    <t>19</t>
  </si>
  <si>
    <t>13</t>
  </si>
  <si>
    <t>plotový sloupek pro svařované panely dl 2,5-3,0m, vč. povrchové úpravy - dodávka</t>
  </si>
  <si>
    <t>2,96*7</t>
  </si>
  <si>
    <t>2,05*5+0,45</t>
  </si>
  <si>
    <t>2,21*4+2,27*5+0,65+0,825+2,01*5</t>
  </si>
  <si>
    <t>348171149</t>
  </si>
  <si>
    <t>Montáž panelového svařovaného oplocení v přes 2,0 do 2,5 m</t>
  </si>
  <si>
    <t>2,96*10</t>
  </si>
  <si>
    <t>2,21*5</t>
  </si>
  <si>
    <t>55342410_2</t>
  </si>
  <si>
    <t>plotový panel svařovaný v 2,0-2,5m, vč. povrchové úpravy - dodávka</t>
  </si>
  <si>
    <t>2,96*3</t>
  </si>
  <si>
    <t>2,07*2+3,45*16</t>
  </si>
  <si>
    <t>3,36*10+3,355*2</t>
  </si>
  <si>
    <t>plotový panel svařovaný v 2,5-3,0m, vč. povrchové úpravy - dodávka</t>
  </si>
  <si>
    <t>348101240</t>
  </si>
  <si>
    <t>Osazení vrat nebo vrátek k oplocení na ocelové sloupky pl přes 6 do 8 m2</t>
  </si>
  <si>
    <t>55342340_2</t>
  </si>
  <si>
    <t>brána kovová dvoukřídlová 4050x1800mm, včetně kování a příslušenství, povrchové úpravy - dodávka</t>
  </si>
  <si>
    <t xml:space="preserve">711.1: Izolace proti vodě - spodní stavba 
</t>
  </si>
  <si>
    <t>711111001</t>
  </si>
  <si>
    <t>Provedení izolace proti zemní vlhkosti vodorovné za studena nátěrem penetračním</t>
  </si>
  <si>
    <t>10,17*3,51</t>
  </si>
  <si>
    <t>711112001</t>
  </si>
  <si>
    <t>Provedení izolace proti zemní vlhkosti svislé za studena nátěrem penetračním</t>
  </si>
  <si>
    <t>stěny pod terénem</t>
  </si>
  <si>
    <t>10,17*0,75/2*2+3,51*0,75</t>
  </si>
  <si>
    <t>35,697*0,3*0,001</t>
  </si>
  <si>
    <t>10,26*0,35*0,001</t>
  </si>
  <si>
    <t>711141559</t>
  </si>
  <si>
    <t>Provedení izolace proti zemní vlhkosti pásy přitavením vodorovné NAIP</t>
  </si>
  <si>
    <t>711142559</t>
  </si>
  <si>
    <t>Provedení izolace proti zemní vlhkosti pásy přitavením svislé NAIP</t>
  </si>
  <si>
    <t>62855000_1</t>
  </si>
  <si>
    <t>pás asfaltový natavitelný modifikovaný SBS tl 5,0mm s vložkou z PES - dodávka</t>
  </si>
  <si>
    <t>35,697</t>
  </si>
  <si>
    <t>10,26</t>
  </si>
  <si>
    <t xml:space="preserve">po obvodu </t>
  </si>
  <si>
    <t>(10,71+3,51)*2-1,90</t>
  </si>
  <si>
    <t>lišta stěnová vyhnutá z poplastovaného plechu (PVC-P) rš 70mm - dodávka</t>
  </si>
  <si>
    <t>711113127</t>
  </si>
  <si>
    <t>Izolace proti vlhkosti svislá za studena těsnicí stěrkou jednosložkovou na bázi cementu</t>
  </si>
  <si>
    <t>300mm pod i nad terén</t>
  </si>
  <si>
    <t>(10,71+3,51)*2*0,60</t>
  </si>
  <si>
    <t>-1,90*0,30</t>
  </si>
  <si>
    <t xml:space="preserve">713.3: Izolace tepelné v podlahách 
</t>
  </si>
  <si>
    <t>deska EPS 200 pro konstrukce s velmi vysokým zatížením λ=0,034 tl 30mm - dodávka</t>
  </si>
  <si>
    <t>771574312</t>
  </si>
  <si>
    <t>Montáž podlah keramických hladkých lepených flexibilním rychletuhnoucím lepidlem přes 9 do 12 ks/m2</t>
  </si>
  <si>
    <t>59761600_1</t>
  </si>
  <si>
    <t>dlažba keramická hladká 300x300 mm, tl. 10 mm - dodávka</t>
  </si>
  <si>
    <t>59769900_1</t>
  </si>
  <si>
    <t>dlažba keramická - sokl - dodávka</t>
  </si>
  <si>
    <t xml:space="preserve">784.: Malby 
</t>
  </si>
  <si>
    <t>783803130</t>
  </si>
  <si>
    <t>Provedení penetračního nátěru hladkých, zrnitých tenkovrstvých nebo štukových omítek stupně členitosti 1 a 2</t>
  </si>
  <si>
    <t>783827420_1</t>
  </si>
  <si>
    <t>Krycí dvojnásobný interiérový nátěr omítek stupně členitosti 1 a 2</t>
  </si>
  <si>
    <t xml:space="preserve">07.1.03: STŘECHY 
</t>
  </si>
  <si>
    <t>střecha skladu</t>
  </si>
  <si>
    <t>10,71*3,51</t>
  </si>
  <si>
    <t>(9,67+3,01)*2*0,435</t>
  </si>
  <si>
    <t>10,71*3,51*0,3*0,001</t>
  </si>
  <si>
    <t>(9,67+3,01)*2*0,435*0,35*0,001</t>
  </si>
  <si>
    <t>(9,67+3,01)*2</t>
  </si>
  <si>
    <t>(9,67+3,01)*2*0,5</t>
  </si>
  <si>
    <t>(9,67+3,01)*2*0,27</t>
  </si>
  <si>
    <t>712361700_10</t>
  </si>
  <si>
    <t>Hydroizolační souvrství z fólie mPVC, tl. 1,5 mm, UV odolná, určená pro mechanické kotvení, kotveno plastovými teleskopovými podložkami a ocelovými šrouby, systémové provedení včetně detailů</t>
  </si>
  <si>
    <t>(9,67+3,51)*2*2</t>
  </si>
  <si>
    <t>28322900_10</t>
  </si>
  <si>
    <t>fólie mPVC, tl. 1,5 mm, UV odolná - dodávka</t>
  </si>
  <si>
    <t>52,72*0,50</t>
  </si>
  <si>
    <t>712900001_2</t>
  </si>
  <si>
    <t>Opracování prostupů pro pojistné přepady (C1), systémové provedení</t>
  </si>
  <si>
    <t>C1</t>
  </si>
  <si>
    <t>1</t>
  </si>
  <si>
    <t>(9,67*3,01)*0,02</t>
  </si>
  <si>
    <t>(9,67*3,01)*0,10/3*2</t>
  </si>
  <si>
    <t>07.1.06: FASÁDY</t>
  </si>
  <si>
    <t xml:space="preserve">0062.2.: Omítky vnější 
</t>
  </si>
  <si>
    <t>622131121</t>
  </si>
  <si>
    <t>Penetrační nátěr vnějších stěn nanášený ručně</t>
  </si>
  <si>
    <t>V</t>
  </si>
  <si>
    <t>3,51*3,33-1,90*2,15</t>
  </si>
  <si>
    <t>Z</t>
  </si>
  <si>
    <t>3,51*2,53</t>
  </si>
  <si>
    <t>S</t>
  </si>
  <si>
    <t>10,71*(3,33+2,665)/2</t>
  </si>
  <si>
    <t>J</t>
  </si>
  <si>
    <t>10,71*(2,845+3,33)/2</t>
  </si>
  <si>
    <t>622142001</t>
  </si>
  <si>
    <t>Potažení vnějších stěn sklovláknitým pletivem vtlačeným do tenkovrstvé hmoty</t>
  </si>
  <si>
    <t xml:space="preserve">07.1.08: ZPEVNĚNÉ PLOCHY 
</t>
  </si>
  <si>
    <t>260,00+6,25</t>
  </si>
  <si>
    <t>59245020_1</t>
  </si>
  <si>
    <t>dlažba tvar čtverec betonová 100x100x60mm přírodní - dodávka</t>
  </si>
  <si>
    <t>SP5 - Antuka</t>
  </si>
  <si>
    <t>564851100_1</t>
  </si>
  <si>
    <t>Podklad ze štěrkodrtě ŠD plochy tl 150 mm</t>
  </si>
  <si>
    <t>skladba SP5</t>
  </si>
  <si>
    <t>kurty</t>
  </si>
  <si>
    <t>56,22*36,59</t>
  </si>
  <si>
    <t>564461121</t>
  </si>
  <si>
    <t>Podklad nebo podsyp ze škváry tl 200 mm</t>
  </si>
  <si>
    <t>589116113</t>
  </si>
  <si>
    <t>Kryt ploch pro tělovýchovu jedno a dvouvrstvý antukový tl do 20 mm</t>
  </si>
  <si>
    <t>916331110</t>
  </si>
  <si>
    <t>kolem tenis.kurtů / rampy</t>
  </si>
  <si>
    <t>149,55+10,50+3,50</t>
  </si>
  <si>
    <t xml:space="preserve">01.1.08: ZPEVNĚNÉ PLOCHY </t>
  </si>
  <si>
    <t>Pokud není uvedeno jinak jednotková cena zahrnuje dodávku i montáž.
Podrobný popis viz Tabulky výrobků.
Včetně veškerých pomocných a doplňkových konstrukcí, povrchových úprav apod.</t>
  </si>
  <si>
    <t>K1.1</t>
  </si>
  <si>
    <t>Oplechování parapetů
 - eloxovaný hliník tl. 2 mm, RŠ 315 mm</t>
  </si>
  <si>
    <t>K1.2</t>
  </si>
  <si>
    <t>Oplechování parapetů
 - eloxovaný hliník tl. 2 mm, RŠ 185 mm</t>
  </si>
  <si>
    <t>764: Klempířské výrobky</t>
  </si>
  <si>
    <t>Pokud není uvedeno jinak jednotková cena zahrnuje dodávku i montáž.
Podrobný popis viz Výpis ostatních prvků.
Včetně veškerých pomocných a doplňkových konstrukcí, povrchových úprav apod.</t>
  </si>
  <si>
    <t>K1</t>
  </si>
  <si>
    <t>Oplechování atiky
 - eloxovaný hliník tl. 2 mm, RŠ 550 mm</t>
  </si>
  <si>
    <t>K2</t>
  </si>
  <si>
    <t>Svod 
 - eloxovaný hliník tl. 2 mm, DN 100 mm
 - včetně hranatého kotlíku</t>
  </si>
  <si>
    <t>T1</t>
  </si>
  <si>
    <t>Parapet vnitřní - š. 240 mm
 - voděodolná překližka tl. 18 mm, HPL deska s dekorem dřeva
 - kotveno lepením</t>
  </si>
  <si>
    <t>D01</t>
  </si>
  <si>
    <t>Vnitřní dveře jednokřídlé
 - 700 x 2100 mm
 - masivní dřevěný rám, odlehčená DTD deska tl. 40 mm, HPL laminát, 27 dB
 - včetně ocelové zárubně
 - klika-wc zámek nerez</t>
  </si>
  <si>
    <t>D02</t>
  </si>
  <si>
    <t>Vnitřní dveře jednokřídlé
 - 700 x 2100 mm
 - masivní dřevěný rám, odlehčená DTD deska tl. 40 mm, HPL laminát, RC1, 27 dB
 - včetně ocelové zárubně
 - klika-klika nerez, systém generálního klíče</t>
  </si>
  <si>
    <t>D03</t>
  </si>
  <si>
    <t>Vnitřní dveře jednokřídlé s nadsvětlíkem
 - 800 x 2100+600 mm
 - masivní dřevěný rám, odlehčená DTD deska tl. 40 mm, HPL laminát, RC1, 27 dB
 - včetně ocelové zárubně
 - klika-klika nerez, systém generálního klíče</t>
  </si>
  <si>
    <t>D04</t>
  </si>
  <si>
    <t>Vnitřní dveře jednokřídlé s nadsvětlíkem
 - 900 x 2100+600 mm
 - masivní dřevěný rám, odlehčená DTD deska tl. 40 mm, HPL laminát, RC1, 27 dB
 - včetně ocelové zárubně
 - klika-klika nerez, systém generálního klíče</t>
  </si>
  <si>
    <t>D05</t>
  </si>
  <si>
    <t>Vnitřní dveře jednokřídlé s nadsvětlíkem
 - 700 x 2100+600 mm
 - masivní dřevěný rám, odlehčená DTD deska tl. 40 mm, HPL laminát, RC1, 27 dB
 - včetně ocelové zárubně
 - klika-klika nerez, systém generálního klíče</t>
  </si>
  <si>
    <t>D06</t>
  </si>
  <si>
    <t>Vnitřní dveře jednokřídlé s nadsvětlíkem
 - 800 x 2100+600 mm
 - masivní dřevěný rám, odlehčená DTD deska tl. 40 mm, HPL laminát, RC1, 27 dB
 - včetně ocelové zárubně
 - klika-klika nerez, elektromechanický zámek, systém generálního klíče</t>
  </si>
  <si>
    <t>D08</t>
  </si>
  <si>
    <t>Vnitřní dveře jednokřídlé
 - 800 x 2100 mm
 - masivní dřevěný rám, odlehčená DTD deska tl. 40 mm, HPL laminát, RC1, 27 dB
 - včetně ocelové zárubně
 - klika-klika nerez, systém generálního klíče</t>
  </si>
  <si>
    <t>767.12: Dveře vnitřní hliníkové</t>
  </si>
  <si>
    <t>D07</t>
  </si>
  <si>
    <t>Prosklené dveře s nadsvětlíkem a bočním plným zasklením
 - 1590 x 2900 mm, dveře 900 x 2100 mm
 - RC1, eloxovaný hliník, čiré bezpečnostní dvojsklo, písková folie
 - klika/klika nerez, elektromechanickýá zámek, systém generálního klíče</t>
  </si>
  <si>
    <t>OS.6</t>
  </si>
  <si>
    <t>Mobilní dělící stěna - délka 8370+2900 mm
 - výška 2700 mm, včetně 2x otvíravých dveří, parkoviště panelů v nice klubovny, ruční ovládání
 - Al profily, ocelové kolejnice, LTD desky</t>
  </si>
  <si>
    <t>767.14: Ostatní výplně otvorů</t>
  </si>
  <si>
    <t>O.01</t>
  </si>
  <si>
    <t>Prosklená fasáda - 5050+59040+1950 x 3200 mm
 - hliníkové profily tl. 50 mm hloubky 100 mm, nástřik
 - izolační trojsklo bezpečnostní VSG/ESG, RC3, 27 dB
 - 7x jednokřídlé dveře</t>
  </si>
  <si>
    <t>O.02</t>
  </si>
  <si>
    <t>Okno - 7800 x 1200 mm
 - hliník s přerušeným tepelným mostem, hl. profilu minimálně 95 mm
 - izolační trojsklo bezpečnostní VSG/ESG, RC3, 27 dB
 - fix + 2x otevíravá/výklopná část</t>
  </si>
  <si>
    <t>O.03</t>
  </si>
  <si>
    <t>Okno - 1500 x 1200 mm
 - hliník s přerušeným tepelným mostem, hl. profilu minimálně 95 mm
 - izolační trojsklo bezpečnostní VSG/ESG, RC3, 27 dB
 - otevíravá/výklopné</t>
  </si>
  <si>
    <t>O.04</t>
  </si>
  <si>
    <t>767.22: Fasádní výplně otvorů ocelové</t>
  </si>
  <si>
    <t>SO07.D1</t>
  </si>
  <si>
    <t>Dveře dvoukřídlé - 1800 x 2100 mm
 - ocelové plné, RC3
 - ocelová zárubeň
 - klika/klika</t>
  </si>
  <si>
    <t>767.90: Zámečnické výrobky</t>
  </si>
  <si>
    <t>Pokud není uvedeno jinak jednotková cena zahrnuje dodávku i montáž.
Podrobný popis viz Tabulky výrobků.
Včetně veškerých pomocných a doplňkových konstrukcí, povrchových úprav apod.
Hmotnost včetně kotvení (15-20%).</t>
  </si>
  <si>
    <t>Z01</t>
  </si>
  <si>
    <t>Zábradlí venkovního schodiště
 - pásová ocel 40/5, 40/20, 100/10 mm, madlo 40 mm, pozink, nátěr
 - kotvení do železobetonu
 - 450,11 kg</t>
  </si>
  <si>
    <t>Z02</t>
  </si>
  <si>
    <t>Madlo venkovního schodiště
 - pásová ocel 40/20, madlo 40 mm, pozink, nátěr
 - kotvení do železobetonu
 - 100,0 kg</t>
  </si>
  <si>
    <t>Z03</t>
  </si>
  <si>
    <t>Zábradlí střechy
 - pásová ocel 40/5, 40/20, 100/10, 160/8 mm, pozink, nátěr
 - kotvení do železobetonu, včetně branky 
 - 4124,34 kg</t>
  </si>
  <si>
    <t>Z04a</t>
  </si>
  <si>
    <t>Zábradlí střechy
 - pásová ocel 100/10, plech 160/3 mm, jekl 60x60x3 mm, pozink, nátěr
 - kotvení do železobetonu, včetně branky 
 - 1539,92 kg + výplň síť oko 80x80 mm, lanko 2 mm, 59,2 m2</t>
  </si>
  <si>
    <t>Z05</t>
  </si>
  <si>
    <t>Zábradlí venkovního schodiště
 - pásová ocel 40/5, 40/20, 100/10 mm, madlo 40 mm, pozink, nátěr
 - kotvení do železobetonu
 - 392,64 kg</t>
  </si>
  <si>
    <t>Z06</t>
  </si>
  <si>
    <t>Madlo venkovního schodiště
 - pásová ocel 40/20, madlo 40 mm, pozink, nátěr
 - kotvení do železobetonu
 - 83,58 kg</t>
  </si>
  <si>
    <t>Z07</t>
  </si>
  <si>
    <t>Lavice na sezení
 - ocelová konstrukce - jekl 40x40x2, T profil 30x30x4, nátěr - 21,29 kg / 1 kpl
 - sedák z masivní dubové desky tl. 50 mm, 450x6290 mm
 - kotveno do betonového základu 250x500x430 mm - 5 kusů / 1 kpl</t>
  </si>
  <si>
    <t>790.10: Ostatní kompletační části a doplňky</t>
  </si>
  <si>
    <t>OS.5</t>
  </si>
  <si>
    <t>OS.12</t>
  </si>
  <si>
    <t>Pokud není uvedeno jinak jednotková cena zahrnuje dodávku i montáž včetně vnitrotaveništního přesunu hmot
Podrobný popis viz Tabulky výrobků.
Včetně veškerých pomocných a doplňkových konstrukcí, povrchových úprav apod.</t>
  </si>
  <si>
    <t>OS.1</t>
  </si>
  <si>
    <t>PHP práškový ABC PG8 21A
 - včetně skříňky 280x290x650 mm</t>
  </si>
  <si>
    <t>790.40: Vybavení sportovišť a herní prvky</t>
  </si>
  <si>
    <t>OS.10</t>
  </si>
  <si>
    <t>Tribunová sedadla
 - plast, včetně kotvení, předpoklad 132 kusů</t>
  </si>
  <si>
    <t>790.50: Vybavení sociálních zařízení</t>
  </si>
  <si>
    <t>OS.2</t>
  </si>
  <si>
    <t>Sestava doplňků wc pro osoby s omezenou schopností pohybu
 - 2x madlo u wc, 1x madlo u umyvadla, odpadkový koš, dávkovač mýdla, zásobník na ubrousky - nerez</t>
  </si>
  <si>
    <t>Osoušeč rukou
 - 480x300x210 mm
 - nástěnný tryskový, nerez</t>
  </si>
  <si>
    <t>OS.7</t>
  </si>
  <si>
    <t xml:space="preserve">Zrcadlo
 - 1865x900 mm
 - lepeno na stěnu </t>
  </si>
  <si>
    <t>OS.8</t>
  </si>
  <si>
    <t xml:space="preserve">Zrcadlo
 - 4400x1500 mm
 - lepeno na stěnu </t>
  </si>
  <si>
    <t>OS.9</t>
  </si>
  <si>
    <t xml:space="preserve">Zrcadlo
 - 1285x900 mm
 - lepeno na stěnu </t>
  </si>
  <si>
    <t>OS.11</t>
  </si>
  <si>
    <t xml:space="preserve">Zrcadlo
 - 525x900 mm
 - lepeno na stěnu </t>
  </si>
  <si>
    <t xml:space="preserve">Zrcadlo
 - 900x1120 mm
 - lepeno na stěnu </t>
  </si>
  <si>
    <t>790.60: Orientační systém</t>
  </si>
  <si>
    <t>OS.3</t>
  </si>
  <si>
    <t>Orientační systém značení dveří
 - 100x200 mm, řezané samolepící folie</t>
  </si>
  <si>
    <t>OS.4</t>
  </si>
  <si>
    <t>Nástavec vpusti pro zelené a pochozí střechy
 - 400x400 mm, výška dle potřeby
 - polyamid, poklop polypropylen</t>
  </si>
  <si>
    <t>Pojistný chrlič C1
 - boční vpusť, PVC s integrovanou PVC hydroizolační manžetou
 - DN70, délka 300 mm</t>
  </si>
  <si>
    <t>C2</t>
  </si>
  <si>
    <t>Boční vpusť C2 - kotlík
 - boční vpusť, PVC s integrovanou PVC hydroizolační manžetou
 - DN100, délka 300 mm</t>
  </si>
  <si>
    <t>07_X1</t>
  </si>
  <si>
    <t>Větrací průduch
 - PVC prostupka, DN 150, délka 300 mm
 - včetně hliníkové mřížky 300x300 mm na obou stranách</t>
  </si>
  <si>
    <r>
      <t>Oplocení hřiště
 - 12 kusů sloupek - průměr 60 mm, tl.stěny 3,6 mm, výška 4 m
 - ochranná síť 40 bm - 2,5 mm, oko 50/50 mm, poplastované pletivo</t>
    </r>
    <r>
      <rPr>
        <sz val="9"/>
        <color rgb="FFFF0000"/>
        <rFont val="Arial"/>
        <family val="2"/>
        <charset val="238"/>
      </rPr>
      <t xml:space="preserve">
 - viz samostatné položky</t>
    </r>
  </si>
  <si>
    <t>Skok do dálky - odrazové břevno v základovém rámu
 - 1250x300x100 mm
 - speciální překližka
 - rám - ocel, pozink, betonový základ</t>
  </si>
  <si>
    <r>
      <t xml:space="preserve">Pryžový obrubník
 - 250x50x1000 mm
</t>
    </r>
    <r>
      <rPr>
        <sz val="9"/>
        <color rgb="FFFF0000"/>
        <rFont val="Arial"/>
        <family val="2"/>
        <charset val="238"/>
      </rPr>
      <t xml:space="preserve"> - viz samostatné položky</t>
    </r>
  </si>
  <si>
    <t>Fotbalová branka
 - vnitřní rozměr 2x3 m, hliníkový rám, PP síť
 - kotevní pouzdra z oceli, žárový pozink, 2 kusy / branka</t>
  </si>
  <si>
    <r>
      <t>Betonový obrubník
 - 200x50x1000 mm
 - do betonového lože</t>
    </r>
    <r>
      <rPr>
        <sz val="9"/>
        <color rgb="FFFF0000"/>
        <rFont val="Arial"/>
        <family val="2"/>
        <charset val="238"/>
      </rPr>
      <t xml:space="preserve">
 - viz samostatné položky</t>
    </r>
  </si>
  <si>
    <t>Lajnování - ovál a fotbalové hřiště
 - lajnovací barva bílá</t>
  </si>
  <si>
    <t>Hod diskem a kladivem
 - kruh - průměr 2500 mm, výška 50 mm, ocel, pozink, betonový základ
 - včetně bezpečnostní klece - výška 5000 mm, výška brány 7000 mm - hliníkové sloupy instalované na zapuštěné zemní kotvy+síť</t>
  </si>
  <si>
    <t>Skok do výšky
 - žíněnka 6000x4000x400 mm, polyuretanová pěna, obal PVC
 - stojan výšky 2200 mm, hliník
 - ocelová konstrukce pod doskočiště 6000x4000x200 mm, dřevěný rošt</t>
  </si>
  <si>
    <r>
      <t xml:space="preserve">Oplocení areálu
 - výška oplocení 1800 mm
 - ocelové sloupky
 - svařované panely - pozink, poplastované
</t>
    </r>
    <r>
      <rPr>
        <sz val="9"/>
        <color rgb="FFFF0000"/>
        <rFont val="Arial"/>
        <family val="2"/>
        <charset val="238"/>
      </rPr>
      <t xml:space="preserve"> - viz samostatné položky</t>
    </r>
  </si>
  <si>
    <t>790.82: Nábytek</t>
  </si>
  <si>
    <t>790.83: Ostatní prvky</t>
  </si>
  <si>
    <t>Pokud není uvedeno jinak jednotková cena zahrnuje dodávku i montáž včetně vnitrostaveništního přesunu hmot.
Podrobný popis viz Specifikace interiér.
Včetně veškerých pomocných a doplňkových konstrukcí, povrchových úprav apod.</t>
  </si>
  <si>
    <t>N.01a</t>
  </si>
  <si>
    <t>židle</t>
  </si>
  <si>
    <t>N.01b</t>
  </si>
  <si>
    <t>N.02</t>
  </si>
  <si>
    <t>stůl kavárenský</t>
  </si>
  <si>
    <t>N.03</t>
  </si>
  <si>
    <t>lamelový obklad barového pultu</t>
  </si>
  <si>
    <t>N.04</t>
  </si>
  <si>
    <t>nika na hasicí přístroj</t>
  </si>
  <si>
    <t>N.05</t>
  </si>
  <si>
    <t>kancelářský stůl menší</t>
  </si>
  <si>
    <t>N.06</t>
  </si>
  <si>
    <t>kancelářský stůl velký</t>
  </si>
  <si>
    <t>N.07</t>
  </si>
  <si>
    <t>kancelářská židle</t>
  </si>
  <si>
    <t>N.08</t>
  </si>
  <si>
    <t>skříňová sestava na sportovní náčiní</t>
  </si>
  <si>
    <t>N.09</t>
  </si>
  <si>
    <t>sestava šatních skříněk</t>
  </si>
  <si>
    <t>N.10</t>
  </si>
  <si>
    <t>lavice</t>
  </si>
  <si>
    <t>bm</t>
  </si>
  <si>
    <t>N.11</t>
  </si>
  <si>
    <t>skříň na trofeje</t>
  </si>
  <si>
    <t>N.12</t>
  </si>
  <si>
    <t>parapet</t>
  </si>
  <si>
    <t>N.13</t>
  </si>
  <si>
    <t>deska pod umyvadlo</t>
  </si>
  <si>
    <t>N.14</t>
  </si>
  <si>
    <t>šatní lavice</t>
  </si>
  <si>
    <t>N.15</t>
  </si>
  <si>
    <t>N.16</t>
  </si>
  <si>
    <t>skříň pro administrativu</t>
  </si>
  <si>
    <t>N.17</t>
  </si>
  <si>
    <t>dřevěná police</t>
  </si>
  <si>
    <t>N.18</t>
  </si>
  <si>
    <t>doprava</t>
  </si>
  <si>
    <t>N.19</t>
  </si>
  <si>
    <t>vynáška</t>
  </si>
  <si>
    <t>N.20</t>
  </si>
  <si>
    <t>montáž</t>
  </si>
  <si>
    <t>V.01</t>
  </si>
  <si>
    <t>hodiny</t>
  </si>
  <si>
    <t>V.02</t>
  </si>
  <si>
    <t>věšák</t>
  </si>
  <si>
    <t>V.03</t>
  </si>
  <si>
    <t>magnetická tabule</t>
  </si>
  <si>
    <t>V.04</t>
  </si>
  <si>
    <t>tabule</t>
  </si>
  <si>
    <t>V.05</t>
  </si>
  <si>
    <t>odpadkový koš</t>
  </si>
  <si>
    <t>V.06</t>
  </si>
  <si>
    <t>V.07</t>
  </si>
  <si>
    <t>SVAZKOVÁ ŠKOLA CHÝNĚ - HOSTIVICE</t>
  </si>
  <si>
    <t>STAVEBNÍ ČÁST STAVEBNÍCH OBJEKTŮ (SO)</t>
  </si>
  <si>
    <t>2. ETAPA</t>
  </si>
  <si>
    <t>S 1.01: ZÁKLADNÍ ŠKOLA</t>
  </si>
  <si>
    <t>ÚRS 23 01</t>
  </si>
  <si>
    <t>Část</t>
  </si>
  <si>
    <t>AS_K</t>
  </si>
  <si>
    <t>SO 05.4: VEGETACE U ATLET. HŘIŠTĚ</t>
  </si>
  <si>
    <t>05.1.2: PŘÍPRAVA STANOVIŠTĚ</t>
  </si>
  <si>
    <t>Přípravné práce na rostlém terénu</t>
  </si>
  <si>
    <t>183402131</t>
  </si>
  <si>
    <t>Rozrušení půdy souvislé pl přes 500 m2 hl přes 50 do 150 mm v rovině a svahu do 1:5</t>
  </si>
  <si>
    <r>
      <t>m</t>
    </r>
    <r>
      <rPr>
        <vertAlign val="superscript"/>
        <sz val="10"/>
        <rFont val="Roboto"/>
      </rPr>
      <t xml:space="preserve">2 </t>
    </r>
    <r>
      <rPr>
        <sz val="10"/>
        <rFont val="Roboto"/>
      </rPr>
      <t xml:space="preserve">    </t>
    </r>
  </si>
  <si>
    <t>181151321</t>
  </si>
  <si>
    <t>Plošná úprava terénu přes 500 m2 zemina skupiny 1 až 4 nerovnosti přes 100 do 150 mm v rovinně a svahu do 1:5</t>
  </si>
  <si>
    <t>Rozprostřední spodní vrstvy substrátu (strojně)</t>
  </si>
  <si>
    <t>Rozprostřední svrchní vrstvy substrátu (strojně)</t>
  </si>
  <si>
    <t>183403113</t>
  </si>
  <si>
    <t xml:space="preserve">Obdělání půdy frézováním v rovině a svahu do 1:5 </t>
  </si>
  <si>
    <t>Chemické odplevelení před založením kultury nad 20 m2 postřikem na široko v rovině a svahu do 1:5</t>
  </si>
  <si>
    <t>Chemické odplevelení před založením kultury nad 20 m2 postřikem na široko v rovině a svahu do 1:5 - druhá aplikace</t>
  </si>
  <si>
    <t>SPECIFIKACE MATERIÁLŮ</t>
  </si>
  <si>
    <t>svrchní substrát pro trávník a záhony (bude použita skrývka orné půdy), vrstva 200 mm</t>
  </si>
  <si>
    <t>m³</t>
  </si>
  <si>
    <t>kompost (pro obohacení svrchního substrátu, 20 kg/m2)</t>
  </si>
  <si>
    <t>spodní substrát pro trávníky a záhony (bude použita skrývka orné půdy), vrstva 200 mm</t>
  </si>
  <si>
    <t>Příprava prokořenitelného prostoru pro stromy</t>
  </si>
  <si>
    <t>R</t>
  </si>
  <si>
    <t>Hloubení prokořenitelného prostoru pro jednotlivé stromy (hloubka max 1m)</t>
  </si>
  <si>
    <t>Vyplnění jámy směsí pro prokořenitelný prostor</t>
  </si>
  <si>
    <t>Instalace provzdušňovacího systému</t>
  </si>
  <si>
    <t>ks</t>
  </si>
  <si>
    <r>
      <t>strukturální substrát -</t>
    </r>
    <r>
      <rPr>
        <i/>
        <sz val="9"/>
        <color rgb="FFFF0000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85% štěrk fr. 32 - 64, 10% biouhel, 5% kompost</t>
    </r>
  </si>
  <si>
    <t>zahradnický substrát, cca 0,3 m3 k jednomu stromu s prokořenitelným prostorem</t>
  </si>
  <si>
    <t>systémový provzdušňovací set (1 ks splitter, rovná spojka o pr. 80 mm 1 ks, "T tvarovka/spojka/rozbočka o pr. 80 mm - 2 ks, rovná spojka/redukce 110-80 mm, uzavírací deska o pr. 110 mm, filtr o pr. 110 mm</t>
  </si>
  <si>
    <r>
      <t>k</t>
    </r>
    <r>
      <rPr>
        <i/>
        <sz val="10"/>
        <color rgb="FF222222"/>
        <rFont val="Arial"/>
        <family val="2"/>
        <charset val="238"/>
      </rPr>
      <t>rycí ocelový uzávěr do dlažby s mřížkou, 170x170 mm</t>
    </r>
  </si>
  <si>
    <t>05.1.3: VEGETAČNÍ POVRCHY NA ROSTLÉM TERÉNU</t>
  </si>
  <si>
    <t>Založení květnaté louky výsevem</t>
  </si>
  <si>
    <t>183403153</t>
  </si>
  <si>
    <t>Obdělání půdy hrabáním v rovině a svahu do 1:5</t>
  </si>
  <si>
    <t>m²</t>
  </si>
  <si>
    <t>181411121</t>
  </si>
  <si>
    <t>Založení lučního trávníku výsevem pl do 1000 m2 v rovině a ve svahu do 1:5</t>
  </si>
  <si>
    <t>185803211</t>
  </si>
  <si>
    <t>Uválcování lučního trávníku v rovině a svahu do 1:5</t>
  </si>
  <si>
    <t>185804312</t>
  </si>
  <si>
    <t>Zálivka vodou 20l/m2</t>
  </si>
  <si>
    <t>111151131</t>
  </si>
  <si>
    <t>Pokosení trávníku lučního pl do 1000 m2 s odvozem do 20 km v rovině a svahu do 1:5 - 2x opakováno</t>
  </si>
  <si>
    <t xml:space="preserve">luční semeno - směs 70% trávy, 28% byliny, 2% jeteloviny, výsevek 4-6 g/m2 </t>
  </si>
  <si>
    <t>voda 20l/m2</t>
  </si>
  <si>
    <t>05.1.4: VÝSADBA STROMŮ, KEŘŮ A TRVALKOVÝCH ZÁHONŮ NA TERÉNU</t>
  </si>
  <si>
    <t>Výsadba alejových stromů ve volné ploše, kotvení třemi kůly do trojnožky</t>
  </si>
  <si>
    <t>Hloubení jamek bez výměny půdy zeminy skupiny 1 až 4 obj přes 0,4 do 1 m3 v rovině a svahu do 1:5</t>
  </si>
  <si>
    <t>184102115</t>
  </si>
  <si>
    <t>Výsadba dřeviny s balem přes 0,5 do 0,6 m do jamky se zalitím v rovině a svahu do 1:5</t>
  </si>
  <si>
    <t xml:space="preserve">Očištění kmene a provedení základního nátěru </t>
  </si>
  <si>
    <t>Provedení ochranného nátěru kmene, od země po rozvětvení kmene</t>
  </si>
  <si>
    <t>184215133</t>
  </si>
  <si>
    <t>Ukotvení dřeviny třemi kůly spojenými v horní části 1 řadou příček, ve spodní části 3 řadami příček s vyvázáním</t>
  </si>
  <si>
    <t>185802114</t>
  </si>
  <si>
    <t>Hnojení půdy umělým hnojivem k jednotlivým rostlinám v rovině a svahu do 1:5 (např. tabl. hnoj. - 8ks/rostlinu)</t>
  </si>
  <si>
    <t>184215412</t>
  </si>
  <si>
    <t>Zhotovení závlahové mísy dřevin přes 0,5 do 1,0 m v rovině nebo na svahu do 1:5</t>
  </si>
  <si>
    <t>184911421</t>
  </si>
  <si>
    <t>Mulčování rostlin kůrou (štěpkou) tl do 0,1 m v rovině a svahu do 1:5, 1m2 na strom</t>
  </si>
  <si>
    <t>Aplikace mykorhizního preparátu</t>
  </si>
  <si>
    <t>Zálivka vodou 50l/ks</t>
  </si>
  <si>
    <t>SPECIFIKACE ROSTLIN</t>
  </si>
  <si>
    <t>Alnus x spaethii, ok 16 - 18</t>
  </si>
  <si>
    <t>Prunus avium ´Plena´, ok 14 - 16</t>
  </si>
  <si>
    <t>základový nátěr kmene</t>
  </si>
  <si>
    <t>l</t>
  </si>
  <si>
    <t xml:space="preserve"> ochranný nátěr kmene - barva bílá</t>
  </si>
  <si>
    <t>kůl frézovaný s korunkou a špicí A 70 mm a délka 2500 mm  s impregnací (3ks/strom)</t>
  </si>
  <si>
    <t>příčka z půl. kulatiny A 70 mm délka 600 mm, v horní části jedna řada příček pro spojení kůlů,  ve spodní části 1 řada příček (6ks/strom)</t>
  </si>
  <si>
    <t>popruh na vázání (3 úvazy/strom)</t>
  </si>
  <si>
    <t>mykorhizní preparát (1 ks/rostlinu)</t>
  </si>
  <si>
    <t>pevné hnojivo  (8 ks/rostlinu)</t>
  </si>
  <si>
    <t>štěpka (0,1m3/strom)</t>
  </si>
  <si>
    <t>voda 50l/ks</t>
  </si>
  <si>
    <t>SO 05.5: VEGETACE U TENISOVÝCH KURTŮ</t>
  </si>
  <si>
    <t>118.61: Přípravné práce na rostlém terénu</t>
  </si>
  <si>
    <t>118.62: Založení květnaté louky výsevem</t>
  </si>
  <si>
    <t>118.63: Výsadba alejových stromů ve volné ploše, kotvení třemi kůly do trojnožky</t>
  </si>
  <si>
    <t>Quercus robur, ok 14 - 16</t>
  </si>
  <si>
    <t>05.1.7: MOBILIÁŘ A HERNÍ PRVKY</t>
  </si>
  <si>
    <t>900.01: Mobiliář kotvený k povrchu</t>
  </si>
  <si>
    <t>Kotvení herních prvků a mobiliáře na terénu (přibližný průměr ceny montáže)</t>
  </si>
  <si>
    <t>M 3.3.2</t>
  </si>
  <si>
    <t>sedací kvádry</t>
  </si>
  <si>
    <t>M 3.8.1</t>
  </si>
  <si>
    <t>odpadkový koš na tříděný odpad</t>
  </si>
  <si>
    <t>SO 05 - KRAJINÁŘSKÉ ÚPRAVY</t>
  </si>
  <si>
    <t>S 1.01n: ZÁKLADNÍ ŠKOLA - neuznatelné náklady</t>
  </si>
  <si>
    <t>118.41: Přípravné práce na rostlém terénu</t>
  </si>
  <si>
    <t>118.42: Příprava prokořenitelného prostoru pro stromy</t>
  </si>
  <si>
    <t>perforované flexibilní hadicové sondy, průměr 80 mm</t>
  </si>
  <si>
    <t>118.43: Založení parkového trávníku výsevem</t>
  </si>
  <si>
    <t>181451131</t>
  </si>
  <si>
    <t>Založení parkového trávníku výsevem pl přes 1000 m2 v rovině a ve svahu do 1:5</t>
  </si>
  <si>
    <t>Uválcování trávníku v rovině a svahu do 1:5</t>
  </si>
  <si>
    <t>185802113</t>
  </si>
  <si>
    <t>Hnojení půdy umělým hnojivem na široko v rovině a svahu do 1:5</t>
  </si>
  <si>
    <t>111151221</t>
  </si>
  <si>
    <t>Pokosení trávníku parkového pl do 10000 m2 s odvozem do 20 km v rovině a svahu do 1:5 - 3x opakováno</t>
  </si>
  <si>
    <t>travní semeno - parkový trávník 25-30 g/m2</t>
  </si>
  <si>
    <t>hnojivo NPK, 20g/m2</t>
  </si>
  <si>
    <t>118.44: Založení květnaté louky výsevem</t>
  </si>
  <si>
    <t>118.45: Výsadba alejových stromů ve volné ploše, kotvení třemi kůly do trojnožky</t>
  </si>
  <si>
    <t>Instalace protikořenových bariér</t>
  </si>
  <si>
    <t>Aesculus hippocastanum, ok 16 - 18</t>
  </si>
  <si>
    <t>Populus nigra ´Italica´, v 150 - 200</t>
  </si>
  <si>
    <t>Tilia cordata, ok 14 - 16</t>
  </si>
  <si>
    <t>protikořenová bariéra, ohraničení zemního balu panely o výšce 600 mm</t>
  </si>
  <si>
    <t>118.46: Výsadba alejových stromů ve zpevněné ploše / vyvýšeném záhonu, kotvení za zemní bal</t>
  </si>
  <si>
    <t>712771701</t>
  </si>
  <si>
    <t>Podzemní ukotvení dřevin za kořenový bal ke kotevní konstrukci obvodu kmene do 200 mm v do 5 m</t>
  </si>
  <si>
    <t>Hnojení půdy umělým hnojivem k jednotlivým rostlinám v rovině a svahu do 1:5 (např. tabl. hnoj. Silvamix forte - 8ks/rostlinu)</t>
  </si>
  <si>
    <t>základový nátěr kmene, cca 200ml/strom</t>
  </si>
  <si>
    <t>ochranný nátěr kmene - barva bílá, cca 300g/strom</t>
  </si>
  <si>
    <t>betonová deska k ohraničení stromu</t>
  </si>
  <si>
    <t>kotevní systém pro kotvení za bal</t>
  </si>
  <si>
    <t>05.1.5: VEGETACE NA KONSTRUKCI</t>
  </si>
  <si>
    <t>118.47: Příprava vegetačního souvrství pro extenzivní zelenou střechu</t>
  </si>
  <si>
    <t xml:space="preserve">Položení nopové folie (perforovaná nopová folie výška 20 mm, položení včetně manipulace a dopravy po stavbě) a filtrační vrstvy z geotextilie (položení včetně manipulace a dopravy po stavbě - plocha zvětšena o 15 cm po obvodu na zakončení ) </t>
  </si>
  <si>
    <t>Plošné navezení střešního substrátu s rozprostřením ve vrstvě 80 - 120 mm</t>
  </si>
  <si>
    <t>nopová folie, výška 20 mm, pevnost v tlaku 130 kPa</t>
  </si>
  <si>
    <t>RTX.69366205</t>
  </si>
  <si>
    <t>geotextilie, 105g/m2</t>
  </si>
  <si>
    <t>substrát –  extenzivní vegetační střešní substrát pod fotovoltaiku, vrstva 100 mm</t>
  </si>
  <si>
    <t>118.48: Založení extenzivní zelené střechy</t>
  </si>
  <si>
    <r>
      <t>Provedení suchého výsevu </t>
    </r>
    <r>
      <rPr>
        <sz val="9"/>
        <color rgb="FF000000"/>
        <rFont val="Roboto"/>
      </rPr>
      <t>řízků vegetační střechy sklon do 5°</t>
    </r>
  </si>
  <si>
    <t>směs min. 8 druhů řízků rozchodníků (na ozelenění 8m2 plochy je třeba 1 kg řízků)</t>
  </si>
  <si>
    <t>05.1.6: POVRCHY</t>
  </si>
  <si>
    <t>118.52: Povrch z odsekové dlažby prorostlé trávou</t>
  </si>
  <si>
    <t>Příprava podkladních vrstev</t>
  </si>
  <si>
    <t>Položení žulových odseků (Kladení dlažby z desek a tvárnic hmotnosti do 60 kg na sucho spáry vyplněné pískem tl do 10 cm)</t>
  </si>
  <si>
    <t>žulové odseky, 8/15 cm, barva šedá, 1 t = cca 5m2</t>
  </si>
  <si>
    <t>štěrkodrť fr. 16 - 32 mm, vrstva 200 mm</t>
  </si>
  <si>
    <t>písek frakce 0/4, vrstva 50 mm</t>
  </si>
  <si>
    <t>M 3.7</t>
  </si>
  <si>
    <t>stojany na kola a koloběžky</t>
  </si>
  <si>
    <t>SO 05n - KRAJINÁŘSKÉ ÚPRAVY - NN</t>
  </si>
  <si>
    <t>SO 05.Z: ZÁVLAHOVÝ SYSTÉM</t>
  </si>
  <si>
    <t>05.1.Z: ZÁVLAHOVÝ SYSTÉM PRO ATLETICKÉ HŘIŠTĚ</t>
  </si>
  <si>
    <t>1: Zemní práce</t>
  </si>
  <si>
    <t>132153411</t>
  </si>
  <si>
    <t>Hloubení rýh pro závlahy rýhovačem pro potrubí do DN 100 v horninách třídy těžitelnosti I a II, skupiny 1 až 4 hloubky do 30 cm, šířky do 15 cm, délky přes 400 do 800 m</t>
  </si>
  <si>
    <t>133212011</t>
  </si>
  <si>
    <t>Hloubení šachet ručně zapažených i nezapažených v horninách třídy těžitelnosti I skupiny 3, půdorysná plocha výkopu do 4m2</t>
  </si>
  <si>
    <t>174111101</t>
  </si>
  <si>
    <t>Zásyp sypaninou z jakékoliv horniny ručně s uložením výkopku ve vrstvách se zhutněním jam, šachet, rýh nebo kolem objektů v těchto vykopávkách</t>
  </si>
  <si>
    <t>174111109</t>
  </si>
  <si>
    <t>Zásyp sypaninou z jakékoliv horniny ručně Příplatek k ceně za prohození sypaniny sítem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</si>
  <si>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</si>
  <si>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</si>
  <si>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175111109</t>
  </si>
  <si>
    <t>Obsypání potrubí ručně sypaninou z vhodných hornin třídy těžitelnosti I a II, skupiny 1 až 4 nebo materiálem připraveným podél výkopu ve vzdálenosti do 3 m od jeho kraje pro jakoukoliv hloubku výkopu a míru zhutnění Příplatek k ceně za prohození sypaniny</t>
  </si>
  <si>
    <t>4: Vodorovné konstrukce</t>
  </si>
  <si>
    <t>451595111</t>
  </si>
  <si>
    <t>Podkladní a vedlejší konstrukce, lože pod potrubí, stoky a drobné objekty v otevřeném výkopu z prohozeného výkopku</t>
  </si>
  <si>
    <t>8: Trubní vedení</t>
  </si>
  <si>
    <t>871182201</t>
  </si>
  <si>
    <t>Montáž potrubí pro závlahy v otevřeném výkopu HDPE 100 SDR17 PN10 PE 40x2,4</t>
  </si>
  <si>
    <t>8PCD77</t>
  </si>
  <si>
    <t>Trubka tlaková PE HD (PE80) d 40 x 2,4 mm PN 10</t>
  </si>
  <si>
    <t>877172001</t>
  </si>
  <si>
    <t>Montáž svěrných (mechanických) spojek na vodovodním potrubí spojek, kolen 90° nebo redukcí d 40</t>
  </si>
  <si>
    <t>8PCD78</t>
  </si>
  <si>
    <t>Svěrné šroubovací tvarovky pro PE40</t>
  </si>
  <si>
    <t>sada</t>
  </si>
  <si>
    <t>871212201</t>
  </si>
  <si>
    <t>Montáž potrubí pro závlahy v otevřeném výkopu HDPE 100 SDR17 PN10 PE 50x3,0</t>
  </si>
  <si>
    <t>8PCD79</t>
  </si>
  <si>
    <t>Trubka tlaková PE HD (PE100) d 50 x 3,0 mm PN 10</t>
  </si>
  <si>
    <t>877182001</t>
  </si>
  <si>
    <t>Montáž svěrných (mechanických) spojek na vodovodním potrubí spojek, kolen 90° nebo redukcí d 50</t>
  </si>
  <si>
    <t>8PCD80</t>
  </si>
  <si>
    <t>Svěrné šroubovací tvarovky pro PE50</t>
  </si>
  <si>
    <t>871222201</t>
  </si>
  <si>
    <t>Montáž potrubí pro závlahy v otevřeném výkopu HDPE 100 SDR17 PN10 PE 63x3,8</t>
  </si>
  <si>
    <t>8PCD81</t>
  </si>
  <si>
    <t>Trubka tlaková PE HD (PE100) d 63 x 3,8 mm PN 10</t>
  </si>
  <si>
    <t>877212001</t>
  </si>
  <si>
    <t>Montáž svěrných (mechanických) spojek na vodovodním potrubí spojek, kolen 90° nebo redukcí d 63</t>
  </si>
  <si>
    <t>8PCD82</t>
  </si>
  <si>
    <t>Svěrné šroubovací tvarovky pro PE63</t>
  </si>
  <si>
    <t>8PCD83</t>
  </si>
  <si>
    <t>Navrtávací ocelový pas 63x1" PN16</t>
  </si>
  <si>
    <t>879311202</t>
  </si>
  <si>
    <t>Montáž a nastavení postřikovače včetně napojení na rozvodné potrubí rotorového napojení 1"</t>
  </si>
  <si>
    <t>8PCD84</t>
  </si>
  <si>
    <t>Výsuvný postřikovač 1", 4,5 bar, jen pouzdra, zp. Ventil, výsuv 10cm</t>
  </si>
  <si>
    <t>879311102</t>
  </si>
  <si>
    <t>Montáž a nastavení postřikovače včetně napojení na rozvodné potrubí trysky pro rotační postřikovač</t>
  </si>
  <si>
    <t>8PCD85</t>
  </si>
  <si>
    <t>Navrtávací připojovací pas  50x1"/PN16</t>
  </si>
  <si>
    <t>8PCD86</t>
  </si>
  <si>
    <t>Kloubová přípojka 1"x1" BSP</t>
  </si>
  <si>
    <t>899921112</t>
  </si>
  <si>
    <t>Montáž elektromagnetického ventilu G 1" sestava dvou ventilů</t>
  </si>
  <si>
    <t>8PCD87</t>
  </si>
  <si>
    <t>Elmag. ventil 1", 24V solenoid, přímé/úhlové napojení</t>
  </si>
  <si>
    <t>8PCD88</t>
  </si>
  <si>
    <t xml:space="preserve">Vodotěsné konektory, max. 3x4,0 mm2 </t>
  </si>
  <si>
    <t>899921149</t>
  </si>
  <si>
    <t>Filtr závlahového systému montáž filtru ostatních typů</t>
  </si>
  <si>
    <t>8PCD89</t>
  </si>
  <si>
    <t>Filtr plastový (vyztužený PP) 2“, ocelová vložka 30MESH/500micr, PN8, automatický proplach vč. programovatelné jednotky proplachu přes iOS/Android se záznamem historie</t>
  </si>
  <si>
    <t>8PCD90</t>
  </si>
  <si>
    <t>Kulový ventil 2" vnitřní závit, bez vypouštění/PN16</t>
  </si>
  <si>
    <t>8PCD91</t>
  </si>
  <si>
    <t>Mosazný T-kus 2" IG, PN 16</t>
  </si>
  <si>
    <t>8PCD92</t>
  </si>
  <si>
    <t>Mosazná vsuvka 2" vnější závit, PN 16</t>
  </si>
  <si>
    <t>899922192</t>
  </si>
  <si>
    <t>Montáž čerpadla pro čerpání závlahové vody ostatních typů napojení 5/4"</t>
  </si>
  <si>
    <t>8PCD93</t>
  </si>
  <si>
    <t>VN 9/9T, 5" ponorné č. 3,0kW 400V,kabel 20 m</t>
  </si>
  <si>
    <t>8PCD94</t>
  </si>
  <si>
    <t>Mosazná vsuvka 5/4" vnější závit, PN 16</t>
  </si>
  <si>
    <t>8PCD95</t>
  </si>
  <si>
    <t>Mosazná zpětná klapka 5/4" (klapka mosaz)</t>
  </si>
  <si>
    <t>899922321</t>
  </si>
  <si>
    <t>Příslušenství pro ovládání čerpadel frekvenční měnič</t>
  </si>
  <si>
    <t>8PCD96</t>
  </si>
  <si>
    <t>Frekv. měnič GD20 400V 3,0kW, napájení 3 fáze 400V; výstup 3 fáze 0-400V, 3,7A;  rozměry vxšxh (mm): 185x80x141</t>
  </si>
  <si>
    <t>8PCD97</t>
  </si>
  <si>
    <t>Snímač tlaku, 0-10bar, kabel 5m, výstup 4-20mA, dvojvodičové zapojení,   napájení 12-30VDC. Závit G1/4,krytí IP67, 5m</t>
  </si>
  <si>
    <t>8PCD98</t>
  </si>
  <si>
    <t>Skříň pro fr. měniče do 5,5kW, vxšxh: 300x300x210 mm; kovová, IP66 s vývodkami 2xPG13,5 a 1-2xPG9</t>
  </si>
  <si>
    <t>8PCD99</t>
  </si>
  <si>
    <t>5-ti cestná armatura - mosaz, 82mm</t>
  </si>
  <si>
    <t>8PCD100</t>
  </si>
  <si>
    <t>Stojatá tl. nádoba 60l 10bar připojení 1"  90st.C</t>
  </si>
  <si>
    <t>8PCD101</t>
  </si>
  <si>
    <t>Manometr 0-10bar, glycerinový, boční připojení 1/4", vnější závit, nerez</t>
  </si>
  <si>
    <t>8PCD102</t>
  </si>
  <si>
    <t>JYTY3x1,0mm2</t>
  </si>
  <si>
    <t>893812212</t>
  </si>
  <si>
    <t>Montáž ventilové šachty standardní kruhového půdorysu, velká, do průměru 35cm</t>
  </si>
  <si>
    <t>8PCD103</t>
  </si>
  <si>
    <t>Rychlospojný ventil 3/4" IG, mosaz</t>
  </si>
  <si>
    <t>8PCD104</t>
  </si>
  <si>
    <t>Klíč prorychlospojný ventil 3/4", mosaz</t>
  </si>
  <si>
    <t>8PCD105</t>
  </si>
  <si>
    <t>Otočná koncovka hadice pro klíč 3/4", mosaz</t>
  </si>
  <si>
    <t>8PCD106</t>
  </si>
  <si>
    <r>
      <t xml:space="preserve">Ventilová šachtice PE-HD kulatá </t>
    </r>
    <r>
      <rPr>
        <sz val="8"/>
        <color indexed="30"/>
        <rFont val="Arial"/>
        <family val="2"/>
        <charset val="238"/>
      </rPr>
      <t>Ø 349mm, V 254mm</t>
    </r>
  </si>
  <si>
    <t>893812226</t>
  </si>
  <si>
    <t>Montáž ventilové šachty zátěžové obdélníkové, výšky 30cm rozměru do 64x50cm</t>
  </si>
  <si>
    <t>8PCD107</t>
  </si>
  <si>
    <t>Ventilová šachtice VB-JMB, (dxšxv)  668x503x307mm</t>
  </si>
  <si>
    <t>8PCD108</t>
  </si>
  <si>
    <t>Dekodérový kabel 2x2,5mm2, 500m</t>
  </si>
  <si>
    <t>8PCD109</t>
  </si>
  <si>
    <t>Montáž chránícího potrubí</t>
  </si>
  <si>
    <t>8PCD110</t>
  </si>
  <si>
    <t>Chránící potrubí Kopoflex d90</t>
  </si>
  <si>
    <t>8PCD111</t>
  </si>
  <si>
    <t>Chránící potrubí Kopoflex d125</t>
  </si>
  <si>
    <t>899924121</t>
  </si>
  <si>
    <t>Tlaková zkouška závlahového potrubí z LDPE nebo HDPE od DN32 do DN63</t>
  </si>
  <si>
    <t>899924202</t>
  </si>
  <si>
    <t>Zprovoznění a odzkoušení závlahy přes 500 m2 zavlažované plochy</t>
  </si>
  <si>
    <t>SO 02: TECHNIKA PROSTŘEDÍ STAVEB</t>
  </si>
  <si>
    <t>Jedn. cena
dodávka</t>
  </si>
  <si>
    <t>Jedn. cena
montáž</t>
  </si>
  <si>
    <t>2.4.1-3</t>
  </si>
  <si>
    <t>SO 02: TECHNIKA PROSTŘENÍ STAVEB - DOMOVNÍ TECHNIKA</t>
  </si>
  <si>
    <t>D</t>
  </si>
  <si>
    <t>2.4.1</t>
  </si>
  <si>
    <t>ZDRAVOTNĚ TECHNICKÉ INSTALACE</t>
  </si>
  <si>
    <t>2.1.1</t>
  </si>
  <si>
    <t>Zařízení systému ZTI - vodovod - zařizovací předměty</t>
  </si>
  <si>
    <t>K</t>
  </si>
  <si>
    <t>725211681</t>
  </si>
  <si>
    <t>Umyvadlo zdravotní</t>
  </si>
  <si>
    <t>VV</t>
  </si>
  <si>
    <t/>
  </si>
  <si>
    <t>D+M, umyvadlová stojánková páková baterie s pevným výtokem, lékařská páka; umyvadlová výpusť, systém click-clack</t>
  </si>
  <si>
    <t>dle samostatného rozpisu kniha standardů a povrchů</t>
  </si>
  <si>
    <t>72521165R1</t>
  </si>
  <si>
    <t>Umyvadlo nástěnné na desku s otvorem pro baterii uprostřed</t>
  </si>
  <si>
    <t>D+M, umyvadlo WC na desce; senzorová stojánková umyvadlová baterie se senzorem s možností regulace teploty; umyvadlová výpusť, systém click-clack</t>
  </si>
  <si>
    <t>11</t>
  </si>
  <si>
    <t>3</t>
  </si>
  <si>
    <t>72531111R1</t>
  </si>
  <si>
    <t>Dřez s deskou otvorem pro baterii</t>
  </si>
  <si>
    <t>D+M, dřezová baterie; dřezová výpusť</t>
  </si>
  <si>
    <t>4</t>
  </si>
  <si>
    <t>72524111R1</t>
  </si>
  <si>
    <t>Sportovní hlavová sprcha</t>
  </si>
  <si>
    <t>D+M, hromadné sprchy; DN15, omezovač průtoku, odolné provedení, antivandalské provedení; samouzavírací sprchová baterie/ventil pod omítku, regulátor</t>
  </si>
  <si>
    <t>5</t>
  </si>
  <si>
    <t>72533111R1</t>
  </si>
  <si>
    <t>Závěsná výlevka vč. mřížky</t>
  </si>
  <si>
    <t>D+M, výlevková umyvadlová nástěnná baterie, otočné rovné ramínko</t>
  </si>
  <si>
    <t>725112022</t>
  </si>
  <si>
    <t>Závěsné wc</t>
  </si>
  <si>
    <t>D+M, standardní provedení, hluboké splachování, pro podomítkovou nádržku se splachovací kapacitou od 4,5 l; wc sedátko, splachovací tlačítko</t>
  </si>
  <si>
    <t>72511202R1</t>
  </si>
  <si>
    <t>Závěsné wc bezbariérové</t>
  </si>
  <si>
    <t>D+M, hluboké splachování, pro podomítkovou nádržku se splachovací kapacitou od 4,5 l; wc sedátko bez poklopu, splachovací tlačítko</t>
  </si>
  <si>
    <t>8</t>
  </si>
  <si>
    <t>725121525</t>
  </si>
  <si>
    <t>Urinál se senzorem</t>
  </si>
  <si>
    <t>D+M, vnitřní přívod vody, elektronické řízení splachování 230 V, antivandal, oblé hrany</t>
  </si>
  <si>
    <t>722231141</t>
  </si>
  <si>
    <t>Ventil rohový bez filtru 1/2" x 3/8"</t>
  </si>
  <si>
    <t>10</t>
  </si>
  <si>
    <t>72223114R1</t>
  </si>
  <si>
    <t>Ventil přístrojový 1/2" x 3/4"</t>
  </si>
  <si>
    <t>72223114R3</t>
  </si>
  <si>
    <t>Termostatický cirkulační ventil 1/2"</t>
  </si>
  <si>
    <t>722232046</t>
  </si>
  <si>
    <t>Kulový kohout s vypouštěním DN 32</t>
  </si>
  <si>
    <t>2.1.2</t>
  </si>
  <si>
    <t>Zařízení systému ZTI - vodovod v technické místnosti</t>
  </si>
  <si>
    <t>72217611R7</t>
  </si>
  <si>
    <t>Potrubí PE-HD PN10 50x4,6</t>
  </si>
  <si>
    <t>D+M, vč. 30% tvarovek</t>
  </si>
  <si>
    <t>14</t>
  </si>
  <si>
    <t>72218111R2</t>
  </si>
  <si>
    <t>Pevná chránička pro potrubí DN50</t>
  </si>
  <si>
    <t>15</t>
  </si>
  <si>
    <t>72223114R7</t>
  </si>
  <si>
    <t>Redukce DN50/40</t>
  </si>
  <si>
    <t>D+M, PE</t>
  </si>
  <si>
    <t>72226310R1</t>
  </si>
  <si>
    <t>Podružný vodoměr; DN 40 pro SV, trvalý průtok 16 m3/h, 16 Pa</t>
  </si>
  <si>
    <t>objekt SO02; D+M,</t>
  </si>
  <si>
    <t>72223426R2</t>
  </si>
  <si>
    <t>Filtr DN40</t>
  </si>
  <si>
    <t>D+M, mosaz</t>
  </si>
  <si>
    <t>18</t>
  </si>
  <si>
    <t>72226310R2</t>
  </si>
  <si>
    <t>Impulsní kabel pro vodoměr</t>
  </si>
  <si>
    <t>D+M</t>
  </si>
  <si>
    <t>72223114R8</t>
  </si>
  <si>
    <t>Kulový kohout průtočný 1 1/2" DN4</t>
  </si>
  <si>
    <t>20</t>
  </si>
  <si>
    <t>722213111</t>
  </si>
  <si>
    <t>Zpětná klapka DN 40</t>
  </si>
  <si>
    <t>21</t>
  </si>
  <si>
    <t>72223204R1</t>
  </si>
  <si>
    <t>Kulový kohout s vypouštěním 1 1/2" DN40</t>
  </si>
  <si>
    <t>72223120R1</t>
  </si>
  <si>
    <t>Redukční ventil DN40</t>
  </si>
  <si>
    <t>72553233R6</t>
  </si>
  <si>
    <t>Nepřímotopný zásobník TUV 750 l</t>
  </si>
  <si>
    <t>Součástí VV vytápění</t>
  </si>
  <si>
    <t>73242120R5</t>
  </si>
  <si>
    <t>Cirkulační čerpadlo DN15, max. průtok 61,6 l/min, 0,1 kW, max. výtlak 4-6 m</t>
  </si>
  <si>
    <t>2.1.3.1</t>
  </si>
  <si>
    <t>Potrubní systémy a příslušenství ZTI vodovod - studená voda</t>
  </si>
  <si>
    <t>722173401</t>
  </si>
  <si>
    <t>Potrubí vícevrstvé 16x2</t>
  </si>
  <si>
    <t>D+M, lisovací spoje vč. 30% tvarovek</t>
  </si>
  <si>
    <t>PEX-AL-PEX</t>
  </si>
  <si>
    <t>60</t>
  </si>
  <si>
    <t>72217340R1</t>
  </si>
  <si>
    <t>Potrubí vícevrstvé 18x2</t>
  </si>
  <si>
    <t>722173402</t>
  </si>
  <si>
    <t>Potrubí vícevrstvé 20x2</t>
  </si>
  <si>
    <t>722173403</t>
  </si>
  <si>
    <t>Potrubí vícevrstvé 26x3</t>
  </si>
  <si>
    <t>38</t>
  </si>
  <si>
    <t>722173404</t>
  </si>
  <si>
    <t>Potrubí vícevrstvé 32x3</t>
  </si>
  <si>
    <t>78</t>
  </si>
  <si>
    <t>72217611R3</t>
  </si>
  <si>
    <t>Potrubí PE-HD PN10 32x3</t>
  </si>
  <si>
    <t>100</t>
  </si>
  <si>
    <t>722181241</t>
  </si>
  <si>
    <t>Tepelná izolace návleková Mirelon 18x20</t>
  </si>
  <si>
    <t>722181241.1</t>
  </si>
  <si>
    <t>Tepelná izolace návleková Mirelon 20x20</t>
  </si>
  <si>
    <t>722181242</t>
  </si>
  <si>
    <t>Tepelná izolace návleková Mirelon 28x20</t>
  </si>
  <si>
    <t>722181242.1</t>
  </si>
  <si>
    <t>Tepelná izolace návleková Mirelon 32x20</t>
  </si>
  <si>
    <t>2.1.3.2</t>
  </si>
  <si>
    <t>Potrubní systémy a příslušenství ZTI vodovod - teplá voda a cirkulace</t>
  </si>
  <si>
    <t>126</t>
  </si>
  <si>
    <t>32</t>
  </si>
  <si>
    <t>722181242.2</t>
  </si>
  <si>
    <t>Tepelná izolace návleková Mirelon 28x25</t>
  </si>
  <si>
    <t>72218125R1</t>
  </si>
  <si>
    <t>Tepelná izolace čedičová 32x30</t>
  </si>
  <si>
    <t>D+M, minerální plsť s hliníkovou folií</t>
  </si>
  <si>
    <t>2.2.1</t>
  </si>
  <si>
    <t>Zařízení systému ZTI kanalizace</t>
  </si>
  <si>
    <t>72221160R1</t>
  </si>
  <si>
    <t>Umyvadlový sifon D32</t>
  </si>
  <si>
    <t>D+M, dle samostatného rozpisu kniha standardů a povrchů</t>
  </si>
  <si>
    <t>72221160R2</t>
  </si>
  <si>
    <t>Dřezový sifon D33</t>
  </si>
  <si>
    <t>72221160R3</t>
  </si>
  <si>
    <t>Sprchový výměník se žlabem</t>
  </si>
  <si>
    <t>D+M, přípojka odtoku DN50, přípojka pitné vody 1/2", účinnost 47,7 %, délka: 960 mm</t>
  </si>
  <si>
    <t>73242120R3</t>
  </si>
  <si>
    <t>Čerpadlo pro odvod kondenzátu</t>
  </si>
  <si>
    <t>72121142R5</t>
  </si>
  <si>
    <t>Nerezová podlahová vpust DN110</t>
  </si>
  <si>
    <t>D+M, s roštem obecně</t>
  </si>
  <si>
    <t>72121142R6</t>
  </si>
  <si>
    <t>Nerezová podlahová vpust DN50</t>
  </si>
  <si>
    <t>2.2.2</t>
  </si>
  <si>
    <t>Potrubní systémy a příslušenství ZTI kanalizace splašková vnitřní rozvody</t>
  </si>
  <si>
    <t>72117500R1</t>
  </si>
  <si>
    <t>Potrubí připojovací HT 40</t>
  </si>
  <si>
    <t>Odhlučněné potrubí</t>
  </si>
  <si>
    <t>721175001</t>
  </si>
  <si>
    <t>Potrubí připojovací HT 50</t>
  </si>
  <si>
    <t>72117500R2</t>
  </si>
  <si>
    <t>Potrubí připojovací HT 75</t>
  </si>
  <si>
    <t>72117500R3</t>
  </si>
  <si>
    <t>Potrubí připojovací HT 110</t>
  </si>
  <si>
    <t>72117501R1</t>
  </si>
  <si>
    <t>Potrubí HT 50</t>
  </si>
  <si>
    <t>72117501R2</t>
  </si>
  <si>
    <t>Potrubí HT 75</t>
  </si>
  <si>
    <t>72117501R3</t>
  </si>
  <si>
    <t>Potrubí HT 110</t>
  </si>
  <si>
    <t>721175013</t>
  </si>
  <si>
    <t>Potrubí HT 125</t>
  </si>
  <si>
    <t>72127410R1</t>
  </si>
  <si>
    <t>Přivzdušňovací ventil HL905N podomítkový DN110/75/50</t>
  </si>
  <si>
    <t>s dvojitou izolační stěnou a síťkou proti hmyzu</t>
  </si>
  <si>
    <t>72117404R1</t>
  </si>
  <si>
    <t>Odvodní potrubí kondenzátu od VZT/VYT zařízení</t>
  </si>
  <si>
    <t>D+M, HT 32</t>
  </si>
  <si>
    <t>72117404R2</t>
  </si>
  <si>
    <t>D+M, silikonová hadička D16 mm, včetně redukce pro napojení</t>
  </si>
  <si>
    <t>2.2.3</t>
  </si>
  <si>
    <t>Potrubní systémy a příslušenství ZTI kanalizace splašková svodné potrubí</t>
  </si>
  <si>
    <t>721173401</t>
  </si>
  <si>
    <t>Potrubí splaškové kanalizace DN 110</t>
  </si>
  <si>
    <t>KGEM trubka s hrdlem</t>
  </si>
  <si>
    <t>44</t>
  </si>
  <si>
    <t>721173402</t>
  </si>
  <si>
    <t>Potrubí splaškové kanalizace DN 125</t>
  </si>
  <si>
    <t>2.2.5</t>
  </si>
  <si>
    <t>Potrubní systémy a příslušenství ZTI kanalizace dešťová vnitřní rozvody</t>
  </si>
  <si>
    <t>72123311R1</t>
  </si>
  <si>
    <t>Svislá střešní vpusť DN 110</t>
  </si>
  <si>
    <t>D+M, s integrovaným límcem, vyhřívaná</t>
  </si>
  <si>
    <t>72123311R2</t>
  </si>
  <si>
    <t>D+M, s integrovaným límcem, vyhřívaná, pro terasy</t>
  </si>
  <si>
    <t>72117503R1</t>
  </si>
  <si>
    <t>Potrubí dešťové kanalizace DN 110</t>
  </si>
  <si>
    <t>45</t>
  </si>
  <si>
    <t>2.2.6</t>
  </si>
  <si>
    <t>Potrubní systémy a příslušenství ZTI kanalizace dešťová svodné potrubí</t>
  </si>
  <si>
    <t>721173316</t>
  </si>
  <si>
    <t>Potrubí dešťové kanalizace DN 125</t>
  </si>
  <si>
    <t>128</t>
  </si>
  <si>
    <t>2.3</t>
  </si>
  <si>
    <t>Nemateriálové položky a položky spojené</t>
  </si>
  <si>
    <t>72100000R1</t>
  </si>
  <si>
    <t>Závěsný systém potrubí kanalizace</t>
  </si>
  <si>
    <t>72100000R2</t>
  </si>
  <si>
    <t>Spojovací materiál kanalizace</t>
  </si>
  <si>
    <t>72100000R3</t>
  </si>
  <si>
    <t>Těsnící materiál kanalizace</t>
  </si>
  <si>
    <t>72100000R4</t>
  </si>
  <si>
    <t>Závěsný systém potrubí vodovodu</t>
  </si>
  <si>
    <t>72100000R5</t>
  </si>
  <si>
    <t>Spojovací materiál vodovodu</t>
  </si>
  <si>
    <t>72100000R6</t>
  </si>
  <si>
    <t>Těsnící materiál vodovodu</t>
  </si>
  <si>
    <t>72100000R7</t>
  </si>
  <si>
    <t>Plombování vodoměrů</t>
  </si>
  <si>
    <t>72100000R8</t>
  </si>
  <si>
    <t>Vyvedení vodovodních výpustek</t>
  </si>
  <si>
    <t>72100000R9</t>
  </si>
  <si>
    <t>Vyvedení odpadních výpustek</t>
  </si>
  <si>
    <t>72100000R10</t>
  </si>
  <si>
    <t>Zkouška těsnosti vnitnřího vodovodu</t>
  </si>
  <si>
    <t>72100000R11</t>
  </si>
  <si>
    <t>Proplach a desinfekce vnitřního vodovodu</t>
  </si>
  <si>
    <t>72100000R12</t>
  </si>
  <si>
    <t>Zkouška těsnosti vnitřní kanalizace</t>
  </si>
  <si>
    <t>72100000R13</t>
  </si>
  <si>
    <t>Zařízení staveniště</t>
  </si>
  <si>
    <t>72100000R14</t>
  </si>
  <si>
    <t>Kompletační a spojovací materiál</t>
  </si>
  <si>
    <t>72100000R15</t>
  </si>
  <si>
    <t>Adresace a napojení měřičů vody do facility systému</t>
  </si>
  <si>
    <t>72100000R16</t>
  </si>
  <si>
    <t>Přesun hmot</t>
  </si>
  <si>
    <t>72100000R17</t>
  </si>
  <si>
    <t>Předávací dokumentace</t>
  </si>
  <si>
    <t>72100000R18</t>
  </si>
  <si>
    <t>Projektová dokumentace skutečného provedení</t>
  </si>
  <si>
    <t>72100000R19</t>
  </si>
  <si>
    <t>Likvidace odpadů</t>
  </si>
  <si>
    <t>2.4.2</t>
  </si>
  <si>
    <t>VYTÁPĚNÍ, CHLAZENÍ</t>
  </si>
  <si>
    <t>1.1</t>
  </si>
  <si>
    <t>Zdroj Tepla</t>
  </si>
  <si>
    <t>732522002R1</t>
  </si>
  <si>
    <t>Tepelné čerpadlo A/W - vzduch/voda</t>
  </si>
  <si>
    <t>D+M, Inverter, Split s vestavěným bivalentním zdrojem 7,5 kW</t>
  </si>
  <si>
    <t>pro ohřev TV- zázemí sportoviště. Výkon 5-17 kW. Rozměr 1200x526x716 mm.Energ. třída A+++</t>
  </si>
  <si>
    <t>73251162R9</t>
  </si>
  <si>
    <t>Bivalentní zdroj ohřev TV</t>
  </si>
  <si>
    <t>D+M, zázemí sportoviště. Příkon 7,5 kW.</t>
  </si>
  <si>
    <t>732520111R6</t>
  </si>
  <si>
    <t>Nepřímonatápěnný zásobník teplé vody</t>
  </si>
  <si>
    <t>D+M, objem 750 l vč. tepelné izolace s teplosměnnou plochou pro přenos výkonu až 17 kW (vstup 50°C). Vnitřní smalt, ochranná anoda</t>
  </si>
  <si>
    <t>TUV zásobník 750 l</t>
  </si>
  <si>
    <t>732331117R</t>
  </si>
  <si>
    <t>Expanzní nádoba o objemu 35 l</t>
  </si>
  <si>
    <t>D+M, vysokoteplotní okruh</t>
  </si>
  <si>
    <t>Expanzní nádoba 35  EN DSHl</t>
  </si>
  <si>
    <t>73211112R16</t>
  </si>
  <si>
    <t>Kanálová jednotka</t>
  </si>
  <si>
    <t>D+M, 2 trubková, 3 řadá. Topný výkon 9,8 kW, rozměr: 1161 x 241 x 522 mm.</t>
  </si>
  <si>
    <t>Kanalová jednotka 2</t>
  </si>
  <si>
    <t>5a</t>
  </si>
  <si>
    <t>73251162R7</t>
  </si>
  <si>
    <t>Kulový kohout DN20</t>
  </si>
  <si>
    <t>D+M, s  dvobodovým servopohonem - uzavírání topné vody</t>
  </si>
  <si>
    <t>KK - kazetová jednotka</t>
  </si>
  <si>
    <t>5b</t>
  </si>
  <si>
    <t>73251162R8</t>
  </si>
  <si>
    <t>Regulační šroubení DN20</t>
  </si>
  <si>
    <t xml:space="preserve">D+M, velké průtoky </t>
  </si>
  <si>
    <t>RŠ - kazetová jednotka</t>
  </si>
  <si>
    <t>1.2</t>
  </si>
  <si>
    <t>Otopná tělesa</t>
  </si>
  <si>
    <t>735152579.KRD</t>
  </si>
  <si>
    <t>Otopné těleso panelové VK dvoudeskové 2 přídavné přestupní plochy KORADO Radik VK typ 22 výška/délka 600/1200 mm</t>
  </si>
  <si>
    <t>D+M, KORADO radiátor RADIK VK 22 6120</t>
  </si>
  <si>
    <t>73515270R2</t>
  </si>
  <si>
    <t>Připojovací rohová armatura</t>
  </si>
  <si>
    <t xml:space="preserve">D+M, pro napojení tělesa s regulačním šroubením a ventilem a připojovacími svěrnými koncovkami vč. termostatické hlavice </t>
  </si>
  <si>
    <t>1.3</t>
  </si>
  <si>
    <t>Velkoplošné systémy, podlahové a stěnové vytápění</t>
  </si>
  <si>
    <t>735511007.RHU</t>
  </si>
  <si>
    <t>Podlahové vytápění - rozvodné potrubí  17x2,0 mm Pex</t>
  </si>
  <si>
    <t>D+M, Potrubí 17x2 - PDL</t>
  </si>
  <si>
    <t>546</t>
  </si>
  <si>
    <t>735511061R</t>
  </si>
  <si>
    <t>Separační folie</t>
  </si>
  <si>
    <t>D+M,  folie - PDL</t>
  </si>
  <si>
    <t>23</t>
  </si>
  <si>
    <t>735511063.RHU</t>
  </si>
  <si>
    <t>Podlahové vytápění - ochranná trubka potrubí podlahového topení</t>
  </si>
  <si>
    <t>D+M, Ochranná trubka 16/17 , krytí podl. trubky</t>
  </si>
  <si>
    <t>73551106R1</t>
  </si>
  <si>
    <t>Dilatační profil - do dveří</t>
  </si>
  <si>
    <t>D+M,  dil . profil PDL</t>
  </si>
  <si>
    <t>735511062.RHU</t>
  </si>
  <si>
    <t>Podlahové vytápění - obvodový dilatační pás samolepící s folií  RAUTHERM SPEED</t>
  </si>
  <si>
    <t>D+M, Okrajová dilatační páska PE s fólií 8/150mm</t>
  </si>
  <si>
    <t>113</t>
  </si>
  <si>
    <t>73551106R2</t>
  </si>
  <si>
    <t>Upevňovací příchytka Tacker</t>
  </si>
  <si>
    <t>D+M,  příchytka PDL</t>
  </si>
  <si>
    <t>34</t>
  </si>
  <si>
    <t>73551106R3</t>
  </si>
  <si>
    <t>Lišty na upínání PDL trubky - Raufix</t>
  </si>
  <si>
    <t>D+M,  lišta PDL</t>
  </si>
  <si>
    <t>25</t>
  </si>
  <si>
    <t>73551106R4</t>
  </si>
  <si>
    <t>Držák oblouku pro přehod z rozdělovače do podlahy</t>
  </si>
  <si>
    <t>D+M,  držák oblouku</t>
  </si>
  <si>
    <t>73551106R5</t>
  </si>
  <si>
    <t>Připojovací šroubení k rozdělovači pro potrubí 17 x2</t>
  </si>
  <si>
    <t>D+M,  - šroubení PDL</t>
  </si>
  <si>
    <t>735511081R</t>
  </si>
  <si>
    <t>Rozdělovač a sběrač  2 topné okruhy SET</t>
  </si>
  <si>
    <t>735511082R</t>
  </si>
  <si>
    <t>Rozdělovač a sběrač  3 topné okruhy SET</t>
  </si>
  <si>
    <t>735511102.RHU</t>
  </si>
  <si>
    <t>Podlahové vytápění - skříň podomítková  UP 550 pro rozdělovač s 2-5 okruhy</t>
  </si>
  <si>
    <t>73551114R1</t>
  </si>
  <si>
    <t>TH pro rozdělovač  230V NO</t>
  </si>
  <si>
    <t>D+M, Termoelektrická hlavice</t>
  </si>
  <si>
    <t>73551114R2</t>
  </si>
  <si>
    <t>Čidlo řízení podlahového vytápění / chlazení</t>
  </si>
  <si>
    <t>D+M, Dle specifikace MaR, doávka MaR</t>
  </si>
  <si>
    <t>1.4</t>
  </si>
  <si>
    <t>Potrubí, rozvody a příslušenství</t>
  </si>
  <si>
    <t>22</t>
  </si>
  <si>
    <t>733322302R</t>
  </si>
  <si>
    <t>Potrubí plastové vícevrstvé PE-X spojované lisováním D 18x2</t>
  </si>
  <si>
    <t>D+M, lisovací spoje vč. tvarovek</t>
  </si>
  <si>
    <t>733322303R</t>
  </si>
  <si>
    <t>Potrubí plastové vícevrstvé PE-X spojované lisováním D 26x3</t>
  </si>
  <si>
    <t>24</t>
  </si>
  <si>
    <t>733322304</t>
  </si>
  <si>
    <t>Potrubí plastové vícevrstvé PE-X spojované lisováním D 32x3</t>
  </si>
  <si>
    <t>90</t>
  </si>
  <si>
    <t>733322305</t>
  </si>
  <si>
    <t>Potrubí plastové vícevrstvé PE-X spojované lisováním D 40x3,5</t>
  </si>
  <si>
    <t>71</t>
  </si>
  <si>
    <t>26</t>
  </si>
  <si>
    <t>733811251R1</t>
  </si>
  <si>
    <t>Návleková izolace 18x20</t>
  </si>
  <si>
    <t>27</t>
  </si>
  <si>
    <t>733811252R6</t>
  </si>
  <si>
    <t>Návleková izolace 28x20</t>
  </si>
  <si>
    <t>28</t>
  </si>
  <si>
    <t>733811252R1</t>
  </si>
  <si>
    <t>Návleková izolace 32x25</t>
  </si>
  <si>
    <t>29</t>
  </si>
  <si>
    <t>733811252R2</t>
  </si>
  <si>
    <t>Návleková izolace 40x30</t>
  </si>
  <si>
    <t>30</t>
  </si>
  <si>
    <t>73322110R3</t>
  </si>
  <si>
    <t>Cu trubka pro chladivo 22 mm</t>
  </si>
  <si>
    <t>31</t>
  </si>
  <si>
    <t>73322110R5</t>
  </si>
  <si>
    <t>Cu trubka pro chladivo 12 mm</t>
  </si>
  <si>
    <t>733811251R7</t>
  </si>
  <si>
    <t>Návleková izolace 22x20</t>
  </si>
  <si>
    <t>33</t>
  </si>
  <si>
    <t>733811252R8</t>
  </si>
  <si>
    <t>Návleková izolace 12x15</t>
  </si>
  <si>
    <t>73100000R1</t>
  </si>
  <si>
    <t xml:space="preserve">Závěsný systém potrubí </t>
  </si>
  <si>
    <t>35</t>
  </si>
  <si>
    <t>73100000R2</t>
  </si>
  <si>
    <t xml:space="preserve">Spojovací materiál </t>
  </si>
  <si>
    <t>36</t>
  </si>
  <si>
    <t>73100000R3</t>
  </si>
  <si>
    <t xml:space="preserve">Těsnící materiál </t>
  </si>
  <si>
    <t>1.5</t>
  </si>
  <si>
    <t>73100000R6</t>
  </si>
  <si>
    <t xml:space="preserve">úprava , čištění, vakuování, plnění - okruh chladiva </t>
  </si>
  <si>
    <t>73100000R13</t>
  </si>
  <si>
    <t>Tlaková zkouška topného systému</t>
  </si>
  <si>
    <t>73100000R14</t>
  </si>
  <si>
    <t>Tlaková zkouška zdroje tepla</t>
  </si>
  <si>
    <t>73100000R15</t>
  </si>
  <si>
    <t>Dilatační zátopová zkouška podlahové vytápění</t>
  </si>
  <si>
    <t>73100000R16</t>
  </si>
  <si>
    <t>Topná zkouška</t>
  </si>
  <si>
    <t>73100000R17</t>
  </si>
  <si>
    <t>Elektrorevize podružná</t>
  </si>
  <si>
    <t>73100000R18</t>
  </si>
  <si>
    <t>Hydraulická regulace podlah., strop., stěnového vytápění, radiátorů a těles</t>
  </si>
  <si>
    <t>73100000R19</t>
  </si>
  <si>
    <t>spuštění TČ autorizovaným technikem</t>
  </si>
  <si>
    <t>73100000R20</t>
  </si>
  <si>
    <t>Dokumentace skutečného provedení</t>
  </si>
  <si>
    <t>73100000R21</t>
  </si>
  <si>
    <t>Předávací dokumentace a protokoly</t>
  </si>
  <si>
    <t>73100000R22</t>
  </si>
  <si>
    <t>Spouštění zaškolení, obsluhy</t>
  </si>
  <si>
    <t>73100000R23</t>
  </si>
  <si>
    <t>Likvidace odpadu</t>
  </si>
  <si>
    <t>73100000R24</t>
  </si>
  <si>
    <t>úklid</t>
  </si>
  <si>
    <t>73100000R25</t>
  </si>
  <si>
    <t>73100000R26</t>
  </si>
  <si>
    <t>Přesun hmot po staveništi</t>
  </si>
  <si>
    <t>73100000R27</t>
  </si>
  <si>
    <t>Doprava, koordinace, režie</t>
  </si>
  <si>
    <t>2.4.3</t>
  </si>
  <si>
    <t>VZDUCHOTECHNIKA</t>
  </si>
  <si>
    <t>02.1</t>
  </si>
  <si>
    <t>Zařízení systému VZT - ventilátor potrubní - kruhové</t>
  </si>
  <si>
    <t>75111101R15</t>
  </si>
  <si>
    <t>Potrubní ventilátor - odvodní</t>
  </si>
  <si>
    <t>D+M,  vzduchový průtok: 300 m3/h, dispoziční tlak: 250 Pa</t>
  </si>
  <si>
    <t>V.27</t>
  </si>
  <si>
    <t>01.4</t>
  </si>
  <si>
    <t>Zařízení systému VZT - regulátory variabilního průtoku se servopohonem - kruhové</t>
  </si>
  <si>
    <t>75139809R1</t>
  </si>
  <si>
    <t>Regulátor variabilního průtoku kruhový - D125</t>
  </si>
  <si>
    <t>D+M, servo 24 V, řízení 0-10 V, průměr 125</t>
  </si>
  <si>
    <t>75139809R2</t>
  </si>
  <si>
    <t>Regulátor variabilního průtoku kruhový - D160</t>
  </si>
  <si>
    <t>D+M, servo 24 V, řízení 0-10 V, průměr 160</t>
  </si>
  <si>
    <t>75139809R3</t>
  </si>
  <si>
    <t>Regulátor variabilního průtoku kruhový - D200</t>
  </si>
  <si>
    <t>D+M, servo 24 V, řízení 0-10 V, průměr 200</t>
  </si>
  <si>
    <t>75139809R5</t>
  </si>
  <si>
    <t>Regulátor variabilního průtoku kruhový - D250</t>
  </si>
  <si>
    <t>D+M, servo 24 V, řízení 0-10 V, průměr 250</t>
  </si>
  <si>
    <t>01.6</t>
  </si>
  <si>
    <t>Zařízení systému VZT - regulátory konstantního průtoku - kruhové</t>
  </si>
  <si>
    <t>75139809R9</t>
  </si>
  <si>
    <t>Regulátor konstantního průtoku kruhový - D125</t>
  </si>
  <si>
    <t>D+M, průměr 125</t>
  </si>
  <si>
    <t>75139809R10</t>
  </si>
  <si>
    <t>Regulátor konstantního průtoku kruhový - D160</t>
  </si>
  <si>
    <t>D+M, průměr 160</t>
  </si>
  <si>
    <t>01.9</t>
  </si>
  <si>
    <t>Zařízení systému VZT - regulační klapka těsná se servopohonem - kruhová</t>
  </si>
  <si>
    <t>75139804R9</t>
  </si>
  <si>
    <t>Regulační klapka těsná kruhová - D200</t>
  </si>
  <si>
    <t>D+M, servo 230 V, průměr 200</t>
  </si>
  <si>
    <t>01.11</t>
  </si>
  <si>
    <t>Zařízení systému VZT - mřížka do kruhového potrubí - odvodní</t>
  </si>
  <si>
    <t>75139801R5</t>
  </si>
  <si>
    <t>Mřížka do kruhového potrubí - odvodní, 625 x 85 mm</t>
  </si>
  <si>
    <t>D+M, jednořadá s regulací, 625 x 85</t>
  </si>
  <si>
    <t>01.13</t>
  </si>
  <si>
    <t>Zařízení systému VZT - mřížka do kruhového potrubí - přívodní</t>
  </si>
  <si>
    <t>75139801R11</t>
  </si>
  <si>
    <t>Mřížka do kruhového potrubí -přívodní, 625 x 85 mm</t>
  </si>
  <si>
    <t>D+M, dvouřadá s regulací , 625 x 85</t>
  </si>
  <si>
    <t>01.16</t>
  </si>
  <si>
    <t>Zařízení systému VZT - anemostat - přívodní</t>
  </si>
  <si>
    <t>75132211R1</t>
  </si>
  <si>
    <t>Vířivý anemostat - přívodní, 400 mm</t>
  </si>
  <si>
    <t>D+M, s plenum boxem se stranovým připojením, rozměr 400 mm</t>
  </si>
  <si>
    <t>75132211R2</t>
  </si>
  <si>
    <t>Vířivý anemostat - přívodní, 500 mm</t>
  </si>
  <si>
    <t>D+M, s plenum boxem se stranovým připojením, rozměr 500 mm</t>
  </si>
  <si>
    <t>01.17</t>
  </si>
  <si>
    <t>Zařízení systému VZT - anemostat - odvodní</t>
  </si>
  <si>
    <t>75132211R4</t>
  </si>
  <si>
    <t>Vířivý anemostat - odvodní, 400 mm</t>
  </si>
  <si>
    <t>01.18</t>
  </si>
  <si>
    <t>Zařízení systému VZT - talířový ventil - odvodní</t>
  </si>
  <si>
    <t>75132201R1</t>
  </si>
  <si>
    <t>Talířový ventil - odvodní, 125 mm</t>
  </si>
  <si>
    <t>D+M, rozměr 125 mm</t>
  </si>
  <si>
    <t>75132201R2</t>
  </si>
  <si>
    <t>Talířový ventil - odvodní, 160 mm</t>
  </si>
  <si>
    <t>D+M, rozměr 160 mm</t>
  </si>
  <si>
    <t>75132201R3</t>
  </si>
  <si>
    <t>Talířový ventil - odvodní, 200 mm</t>
  </si>
  <si>
    <t>D+M, rozměr 200 mm</t>
  </si>
  <si>
    <t>01.19</t>
  </si>
  <si>
    <t>Zařízení systému VZT - talířový ventil - přívodní</t>
  </si>
  <si>
    <t>75132201R4</t>
  </si>
  <si>
    <t>Talířový ventil - přívodní, 125 mm</t>
  </si>
  <si>
    <t>01.20</t>
  </si>
  <si>
    <t>Zařízení systému VZT - protidešťová žaluzie</t>
  </si>
  <si>
    <t>75139807R9</t>
  </si>
  <si>
    <t>Protidešťová žaluzie, 1020 x 425 mm</t>
  </si>
  <si>
    <t>D+M, RAL 1035, 1020 x 425</t>
  </si>
  <si>
    <t>75139807R10</t>
  </si>
  <si>
    <t>Protidešťová žaluzie, 280 x 280 mm</t>
  </si>
  <si>
    <t>D+M, RAL 1035, 280 x 280</t>
  </si>
  <si>
    <t>01.27</t>
  </si>
  <si>
    <t>Zařízení systému VZT - vzduchotechnická jednotka</t>
  </si>
  <si>
    <t>75161111R16</t>
  </si>
  <si>
    <t>VZT 9 - podstropní VZT jednotka - TECHNICKÁ MÍSTNOST</t>
  </si>
  <si>
    <t>D+M, ventilátory, filtry, deskový rekuperátor</t>
  </si>
  <si>
    <t>vzduchový průtok: Qv = 1 945 m3/h</t>
  </si>
  <si>
    <t>75161111R17</t>
  </si>
  <si>
    <t>Externí předehřev pro VZT 9</t>
  </si>
  <si>
    <t>D+M, příkon: 6 kW</t>
  </si>
  <si>
    <t>01.28</t>
  </si>
  <si>
    <t>Zařízení systému VZT - vzduchotechnické potrubí - spirálně vinuté</t>
  </si>
  <si>
    <t>751510042</t>
  </si>
  <si>
    <t>Vzduchotechnické potrubí spirálně vinuté D přes 100 do 200 mm 30% tvarovek</t>
  </si>
  <si>
    <t>751510043</t>
  </si>
  <si>
    <t>Vzduchotechnické potrubí spirálně vinuté D přes 200 do 300 mm 30% tvarovek</t>
  </si>
  <si>
    <t>01.29</t>
  </si>
  <si>
    <t>Zařízení systému VZT - vzduchotechnické potrubí - ocelové hranaté potrubí</t>
  </si>
  <si>
    <t>75210001R2</t>
  </si>
  <si>
    <t>Ocelové hranaté potrubí do obvodu 1050 mm</t>
  </si>
  <si>
    <t>D+M, vč. 45 % tvarovek</t>
  </si>
  <si>
    <t>75210001R3</t>
  </si>
  <si>
    <t>Ocelové hranaté potrubí do obvodu 1500 mm</t>
  </si>
  <si>
    <t>D+M, vč. 15 % tvarovek</t>
  </si>
  <si>
    <t>70</t>
  </si>
  <si>
    <t>75210001R4</t>
  </si>
  <si>
    <t>Ocelové hranaté potrubí do obvodu 1890 mm</t>
  </si>
  <si>
    <t>D+M, vč. 10 % tvarovek</t>
  </si>
  <si>
    <t>75210001R5</t>
  </si>
  <si>
    <t>Ocelové hranaté potrubí do obvodu 2630 mm</t>
  </si>
  <si>
    <t>75210001R6</t>
  </si>
  <si>
    <t>Ocelové hranaté potrubí do obvodu 3500 mm</t>
  </si>
  <si>
    <t>D+M, vč. 40 % tvarovek</t>
  </si>
  <si>
    <t>01.30</t>
  </si>
  <si>
    <t>Zařízení systému VZT - potrubní izolace, oplechování</t>
  </si>
  <si>
    <t>75158111R2</t>
  </si>
  <si>
    <t>Tepelná izolace</t>
  </si>
  <si>
    <t>D+M, minerální s vnějším hliníkovým kašírováním, tl. 40 mm</t>
  </si>
  <si>
    <t>01.31</t>
  </si>
  <si>
    <t>Zařízení systému VZT - flexibilní potrubí</t>
  </si>
  <si>
    <t>75152509R1</t>
  </si>
  <si>
    <t>Flexibilní potrubí DN 125</t>
  </si>
  <si>
    <t>D+M, Sonoflex, tl. Izolace 25 mm</t>
  </si>
  <si>
    <t>75152509R2</t>
  </si>
  <si>
    <t>Flexibilní potrubí DN 160</t>
  </si>
  <si>
    <t>75152509R3</t>
  </si>
  <si>
    <t>Flexibilní potrubí DN 200</t>
  </si>
  <si>
    <t>01.33</t>
  </si>
  <si>
    <t xml:space="preserve">Zařízení systému VZT - ostatní materiál </t>
  </si>
  <si>
    <t>75100000R1</t>
  </si>
  <si>
    <t>Drobný instalační materiál</t>
  </si>
  <si>
    <t>01.34</t>
  </si>
  <si>
    <t>75100000R2</t>
  </si>
  <si>
    <t>Závěsný systém potrubí</t>
  </si>
  <si>
    <t>75100000R3</t>
  </si>
  <si>
    <t>Spojovací materiál</t>
  </si>
  <si>
    <t>75100000R4</t>
  </si>
  <si>
    <t>Těsnící materiál</t>
  </si>
  <si>
    <t>37</t>
  </si>
  <si>
    <t>75100000R5</t>
  </si>
  <si>
    <t>75100000R6</t>
  </si>
  <si>
    <t>Dokumentace dílenská - zadání tvarovek obd. potrubí</t>
  </si>
  <si>
    <t>39</t>
  </si>
  <si>
    <t>75100000R7</t>
  </si>
  <si>
    <t>40</t>
  </si>
  <si>
    <t>75100000R8</t>
  </si>
  <si>
    <t>Spustění VZT zařízení</t>
  </si>
  <si>
    <t>41</t>
  </si>
  <si>
    <t>75100000R9</t>
  </si>
  <si>
    <t>Zaškolení obsluhy</t>
  </si>
  <si>
    <t>42</t>
  </si>
  <si>
    <t>75100000R10</t>
  </si>
  <si>
    <t>Elektrorevize</t>
  </si>
  <si>
    <t>43</t>
  </si>
  <si>
    <t>75100000R11</t>
  </si>
  <si>
    <t>Akustické zkoušky VZT</t>
  </si>
  <si>
    <t>75100000R12</t>
  </si>
  <si>
    <t>Zkouška těsnosti potrubí</t>
  </si>
  <si>
    <t>75100000R13</t>
  </si>
  <si>
    <t>Podružné elektrické revize zařízení a rozvaděčů</t>
  </si>
  <si>
    <t>46</t>
  </si>
  <si>
    <t>75100000R14</t>
  </si>
  <si>
    <t>zaregulování VZT soustavy, koncových elementů</t>
  </si>
  <si>
    <t>47</t>
  </si>
  <si>
    <t>75100000R16</t>
  </si>
  <si>
    <t>48</t>
  </si>
  <si>
    <t>75100000R17</t>
  </si>
  <si>
    <t>49</t>
  </si>
  <si>
    <t>75100000R18</t>
  </si>
  <si>
    <t>50</t>
  </si>
  <si>
    <t>75100000R19</t>
  </si>
  <si>
    <t>Úklid</t>
  </si>
  <si>
    <t>51</t>
  </si>
  <si>
    <t>75100000R20</t>
  </si>
  <si>
    <t>2.4.4</t>
  </si>
  <si>
    <t>ELEKTROINSTALACE - SILNOPROUD</t>
  </si>
  <si>
    <t>2.4.4.1</t>
  </si>
  <si>
    <t>Svítidla</t>
  </si>
  <si>
    <t>2.4.4.1.01</t>
  </si>
  <si>
    <t>B - Svítidlo, LED, 35W/230V, IP40, DALI předřadník, zapuštěné, 4000K, Ra&gt;80, 4000lm, rozměr: 1452x77x82mm</t>
  </si>
  <si>
    <t>2.4.4.1.02</t>
  </si>
  <si>
    <t>C1 - Svítidlo, LED, 15W/230V, IP54, DALI předřadník, zapuštěné, 4000K, Ra&gt;90, 1500lm, rozměr: Ø120mm</t>
  </si>
  <si>
    <t>2.4.4.1.03</t>
  </si>
  <si>
    <t>D1 - Svítidlo, LED, 15W/230V, IP44, DALI předřadník, zapuštěné, 4000K, Ra&gt;80, 2100lm, rozměr:  Ø160,  výška 53mm</t>
  </si>
  <si>
    <t>2.4.4.1.04</t>
  </si>
  <si>
    <t>D2 - Svítidlo, LED, 25W/230V, IP44, DALI předřadník, zapuštěné, 4000K, Ra&gt;80, 3600lm, rozměr: Ø215,  výška 53mm</t>
  </si>
  <si>
    <t>2.4.4.1.05</t>
  </si>
  <si>
    <t>Z - Svítidlo, LED, 53W/230V, IP65, DALI předřadník, přisazené, 4000K, Ra&gt;80, 7000lm, rozměr: 1280x170x95 mm</t>
  </si>
  <si>
    <t>2.4.4.1.06</t>
  </si>
  <si>
    <t>EO1 - Svítidlo, LED, 20W/230V, IP44, DALI předřadník, přisazené, 4000K, Ra&gt;80, 2400lm, rozměr: Ø200</t>
  </si>
  <si>
    <t>2.4.4.1.07</t>
  </si>
  <si>
    <t>NA1 - Svítidlo nouzové, LED, 5W/230V, IP44, AREA, přisazené, 261lm, rozměr: 137x137x33mm, kompatibilní s adresným CBS</t>
  </si>
  <si>
    <t>2.4.4.1.08</t>
  </si>
  <si>
    <t>NB1 - Svítidlo nouzové, LED, 3W/230V, IP44, AREA, přisazené, 240lm, rozměr: 254x47x52mm, kompatibilní s adresným CBS</t>
  </si>
  <si>
    <t>2.4.4.1.09</t>
  </si>
  <si>
    <t>NB2 - Svítidlo nouzové, LED, 3W/230V, IP44, CORRIDOR, přisazené, 240lm, rozměr: 254x47x52mm, kompatibilní s adresným CBS</t>
  </si>
  <si>
    <t>2.4.4.1.10</t>
  </si>
  <si>
    <t>N1 - Svítidlo nouzové, LED, 5W/230V, IP65, PIKTOGRAM, přisazené, rozměr: 375x152x63mm, kompatibilní s adresným CBS</t>
  </si>
  <si>
    <t>2.4.4.1.11</t>
  </si>
  <si>
    <t>NP - Svítidlo nouzové, LED, 5W/230V, IP44, POŽÁRNÍ ZAŘÍZENÍ, přisazené, rozměr: 375x152x63mm, kompatibilní s adresným CBS</t>
  </si>
  <si>
    <t>2.4.4.1.12</t>
  </si>
  <si>
    <t>NV - Svítidlo nouzové, LED, 5W/230V, IP44, venkovní, přisazené, rozměr: 375x152x63mm, kompatibilní s adresným CBS</t>
  </si>
  <si>
    <t>2.4.4.1.13</t>
  </si>
  <si>
    <t>2.4.4.1.14</t>
  </si>
  <si>
    <t>2.4.4.1.15</t>
  </si>
  <si>
    <t>Stožár v. 10m, bez výložníku</t>
  </si>
  <si>
    <t>2.4.4.2</t>
  </si>
  <si>
    <t>Přístroje</t>
  </si>
  <si>
    <t>2.4.4.2.01</t>
  </si>
  <si>
    <t>Zásuvka jednoduchá 16A/230V, pod omítku, IP44</t>
  </si>
  <si>
    <t>2.4.4.2.02</t>
  </si>
  <si>
    <t>Zásuvka jednoduchá 16A/230V, pod omítku, IP20</t>
  </si>
  <si>
    <t>2.4.4.2.03</t>
  </si>
  <si>
    <t>KNX ovladač tlačítkový, 2 násobný, pod omítku, IP20</t>
  </si>
  <si>
    <t>2.4.4.2.04</t>
  </si>
  <si>
    <t>Převodník KNX/DI, pod omítku, IP20</t>
  </si>
  <si>
    <t>2.4.4.2.05</t>
  </si>
  <si>
    <t>Pohybové čidlo stropní, KNX, IP20</t>
  </si>
  <si>
    <t>2.4.4.2.06</t>
  </si>
  <si>
    <t>Požární tlačítko na povrch, pod sklem</t>
  </si>
  <si>
    <t>2.4.4.2.07</t>
  </si>
  <si>
    <t>Zásuvka jednoduchá 16A/230V, svodič přepětí, pod omítku, IP20</t>
  </si>
  <si>
    <t>2.4.4.2.08</t>
  </si>
  <si>
    <t>Zásuvka jednoduchá 16A/230V, pro PC, pod omítku, IP20</t>
  </si>
  <si>
    <t>2.4.4.2.09</t>
  </si>
  <si>
    <t>Tlačítko 10A/250V, pod omítku, IP44</t>
  </si>
  <si>
    <t>2.4.4.2.10</t>
  </si>
  <si>
    <t>Vypínač jednopólový 10A/250V, pod omítku, IP44</t>
  </si>
  <si>
    <t>2.4.4.3</t>
  </si>
  <si>
    <t>Instalační materiál</t>
  </si>
  <si>
    <t>2.4.4.3.01</t>
  </si>
  <si>
    <t>Krabice přístrojová</t>
  </si>
  <si>
    <t>2.4.4.3.02</t>
  </si>
  <si>
    <t>Krabice odbočná</t>
  </si>
  <si>
    <t>2.4.4.3.03</t>
  </si>
  <si>
    <t>Krabice univerzální</t>
  </si>
  <si>
    <t>2.4.4.3.04</t>
  </si>
  <si>
    <t>Trubka do betonu, pr. 25</t>
  </si>
  <si>
    <t>2.4.4.3.05</t>
  </si>
  <si>
    <t>Trubka do betonu, pr. 32</t>
  </si>
  <si>
    <t>2.4.4.3.06</t>
  </si>
  <si>
    <t>Trubka do betonu, pr. 40</t>
  </si>
  <si>
    <t>2.4.4.3.07</t>
  </si>
  <si>
    <t>Kabelová lávka 200x100, včetně příchytek, odboček, oblouků a kotvení</t>
  </si>
  <si>
    <t>2.4.4.3.08</t>
  </si>
  <si>
    <t>Kabelový žlab  200x100, včetně příchytek, odboček, oblouků a kotvení</t>
  </si>
  <si>
    <t>2.4.4.3.09</t>
  </si>
  <si>
    <t>Svorka WAGO</t>
  </si>
  <si>
    <t>2.4.4.3.10</t>
  </si>
  <si>
    <t>Ekvipotenciální přípojnice</t>
  </si>
  <si>
    <t>2.4.4.3.11</t>
  </si>
  <si>
    <t>Kabelová chránička, pr. 63</t>
  </si>
  <si>
    <t>2.4.4.4</t>
  </si>
  <si>
    <t>Kabely</t>
  </si>
  <si>
    <t>2.4.4.4.01</t>
  </si>
  <si>
    <t>1-CXKH-R (B2cas1d0) 1x4</t>
  </si>
  <si>
    <t>2.4.4.4.02</t>
  </si>
  <si>
    <t>1-CXKH-R (B2cas1d0) 1x25</t>
  </si>
  <si>
    <t>2.4.4.4.03</t>
  </si>
  <si>
    <t>1-CXKH-R (B2cas1d0) 3x1,5</t>
  </si>
  <si>
    <t>2.4.4.4.04</t>
  </si>
  <si>
    <t>1-CXKH-R (B2cas1d0) 3x2,5</t>
  </si>
  <si>
    <t>2.4.4.4.05</t>
  </si>
  <si>
    <t>1-CXKH-R (B2cas1d0) 5x16</t>
  </si>
  <si>
    <t>2.4.4.4.06</t>
  </si>
  <si>
    <t>1-CXKH-R (B2cas1d0) 5x2,5</t>
  </si>
  <si>
    <t>2.4.4.4.07</t>
  </si>
  <si>
    <t>1-CXKH-R (B2cas1d0) 5x25</t>
  </si>
  <si>
    <t>2.4.4.4.08</t>
  </si>
  <si>
    <t>1-CXKH-V (B2cas1d0) 3x2,5</t>
  </si>
  <si>
    <t>2.4.4.4.09</t>
  </si>
  <si>
    <t>1-CYKY 5x16</t>
  </si>
  <si>
    <t>2.4.4.4.10</t>
  </si>
  <si>
    <t>1-CYKY 3x2,5</t>
  </si>
  <si>
    <t>2.4.4.4.11</t>
  </si>
  <si>
    <t>1-FLEX-SOL 1x6</t>
  </si>
  <si>
    <t>2.4.4.4.12</t>
  </si>
  <si>
    <t>JXFE-R (B2cas1d0) 2x2x0,8</t>
  </si>
  <si>
    <t>2.4.4.4.13</t>
  </si>
  <si>
    <t>1-CYKY 5x120</t>
  </si>
  <si>
    <t>2.4.4.4.14</t>
  </si>
  <si>
    <t>1-CYKY 5x35</t>
  </si>
  <si>
    <t>2.4.4.4.15</t>
  </si>
  <si>
    <t>1-CYKY 3x1,5</t>
  </si>
  <si>
    <t>2.4.4.5</t>
  </si>
  <si>
    <t>Rozvaděče</t>
  </si>
  <si>
    <t>2.4.4.5.01</t>
  </si>
  <si>
    <t>RF2 - Nástěnný oceloplechový rozváděč, rozměry (ŠxVxH): 600x600x300 mm, krytí IP40, 3+PE+N 230/400V, TN-C-S, Ik" = 10 kA, In = 40 A, přístrojová výzbroj dle výkresové dokumentace</t>
  </si>
  <si>
    <t>2.4.4.5.02</t>
  </si>
  <si>
    <t>R7 - Skříňový oceloplechový rozváděč, rozměry (ŠxVxH): 2x (600x2000x300) mm, krytí IP40, 3+PE+N 230/400V, TN-C-S, Ik" = 10 kA, In = 100 A, přístrojová výzbroj dle výkresové dokumentace</t>
  </si>
  <si>
    <t>2.4.4.6</t>
  </si>
  <si>
    <t>Fotovoltaika</t>
  </si>
  <si>
    <t>2.4.4.6.01</t>
  </si>
  <si>
    <t>M3 - Měnič DC/AC, 400 V, 20 kVA, IP66, rozměry (ŠxVxH): 725 x 510 x 225 mm</t>
  </si>
  <si>
    <t>2.4.4.6.02</t>
  </si>
  <si>
    <t>FP - Fotovoltaický panel, 410 Wp, rozměry (ŠxVxH): 1134x1724x30 mm, včetně kovové nosné konstrukce</t>
  </si>
  <si>
    <t>2.4.4.7</t>
  </si>
  <si>
    <t>Bleskosvod a uzemnění</t>
  </si>
  <si>
    <t>2.4.4.7.01</t>
  </si>
  <si>
    <t>JS.01 - Jímací stožár izolovaný (1x podpůrná trubka 3,2m, 1x stojan,  1x připojovací sada pro vysokonapěťové vodiče, 1x jímací tyč 2,5m, 4x konektor pro vysokonapěťové vodiče)</t>
  </si>
  <si>
    <t>2.4.4.7.02</t>
  </si>
  <si>
    <t>JS.02 - Jímací stožár izolovaný (1x podpůrná trubka 3,2m, 2x držák podpůrné trubky do stěny,  1x připojovací sada pro vysokonapěťové vodiče, 1x jímací tyč 2,5m, 4x konektor pro vysokonapěťové vodiče)</t>
  </si>
  <si>
    <t>2.4.4.7.03</t>
  </si>
  <si>
    <t>VO.01 - Vysokonapěťový izolovaný vodič (vysokonapěťová izolace pro s = 0,75 m), včetně podpěr 1ks/m</t>
  </si>
  <si>
    <t>2.4.4.7.04</t>
  </si>
  <si>
    <t>VO.02 - Vodič FeZn pr. 10 včetně podpěr a antikorozní ochrany</t>
  </si>
  <si>
    <t>2.4.4.7.05</t>
  </si>
  <si>
    <t>VO.03 - Základový zemnící pásek FeZn 30/4 včetně betonového krytí 5 cm</t>
  </si>
  <si>
    <t>2.4.4.7.06</t>
  </si>
  <si>
    <t>VO.04 - Vodič Cu 1x6 UV odolný pro pospojení PA svorek, včetně podpěr</t>
  </si>
  <si>
    <t>2.4.4.7.07</t>
  </si>
  <si>
    <t>SZ.01 - Svorka zkušební včetně litinové zemní krabice</t>
  </si>
  <si>
    <t>2.4.4.7.08</t>
  </si>
  <si>
    <t>SV.01 - Spoj provedený svárem</t>
  </si>
  <si>
    <t>2.4.4.8</t>
  </si>
  <si>
    <t>Zemní práce</t>
  </si>
  <si>
    <t>2.4.4.8.01</t>
  </si>
  <si>
    <t>Výkop kabelové rýhy (ŠxH) 60x45 cm, pískové lože 2x8 cm, pásek FeZn 30/4, ochranná fólie, betonová deska, zához, zaměření trasy</t>
  </si>
  <si>
    <t>2.4.4.8.02</t>
  </si>
  <si>
    <t>Výkop kabelové rýhy (ŠxH) 60x80 cm, pískové lože 2x8 cm, pásek FeZn 30/4, ochranná fólie, zához, zaměření trasy</t>
  </si>
  <si>
    <t>2.4.4.8.03</t>
  </si>
  <si>
    <t>Výkop kabelové rýhy (ŠxH) 60x120 cm, betonové lože 2x8 cm, kabelová chránička, pásek FeZn 30/4, ochranná fólie, zához, zaměření trasy</t>
  </si>
  <si>
    <t>2.4.4.8.04</t>
  </si>
  <si>
    <t>Betonový základ pro stožár osvětlení - 80 x 80 x 130 cm, včetně 2x chráničky DN 100, desky pod stožár</t>
  </si>
  <si>
    <t>2.4.4.9</t>
  </si>
  <si>
    <t>Inženýrská činnost</t>
  </si>
  <si>
    <t>2.4.4.9.01</t>
  </si>
  <si>
    <t>Realizační, výrobní a dílenská dokumentace zhotovitele stavby</t>
  </si>
  <si>
    <t>2.4.4.9.02</t>
  </si>
  <si>
    <t>2.4.4.9.03</t>
  </si>
  <si>
    <t>Revize</t>
  </si>
  <si>
    <t>2.4.4.9.04</t>
  </si>
  <si>
    <t>Měření umělého osvětlení</t>
  </si>
  <si>
    <t>2.4.4.9.05</t>
  </si>
  <si>
    <t>Zajištění stanoviska TIČR</t>
  </si>
  <si>
    <t>2.4.4.10</t>
  </si>
  <si>
    <t>Ostatní</t>
  </si>
  <si>
    <t>2.4.4.10.01</t>
  </si>
  <si>
    <t>Drobný montážní materiál</t>
  </si>
  <si>
    <t>2.4.4.10.02</t>
  </si>
  <si>
    <t>Prostupy a požární ucpávky</t>
  </si>
  <si>
    <t>2.4.4.10.03</t>
  </si>
  <si>
    <t>Naprogramování a oživení řídícího systému KNX/DALI</t>
  </si>
  <si>
    <t>2.4.6</t>
  </si>
  <si>
    <t>751.1</t>
  </si>
  <si>
    <t>Řídící systém</t>
  </si>
  <si>
    <t>751.1.01</t>
  </si>
  <si>
    <t>Řídící systém volně programovatelný, web server, zobrazovací panel, pro cca 100 datových bodů</t>
  </si>
  <si>
    <t>751.1.02</t>
  </si>
  <si>
    <t>Programové vybavení pro automatizační stanice</t>
  </si>
  <si>
    <t>751.1.03</t>
  </si>
  <si>
    <t>Programové vybavení pro cizí integraci modbus zařízení (cca 30 datových bodů)</t>
  </si>
  <si>
    <t>751.1.04</t>
  </si>
  <si>
    <t>switch 8 port</t>
  </si>
  <si>
    <t>751.1.05</t>
  </si>
  <si>
    <t>Programové dovybavení vizualizace zařízení objketu SO02 (velín)</t>
  </si>
  <si>
    <t>751.2</t>
  </si>
  <si>
    <t>751.2.01</t>
  </si>
  <si>
    <t>skříňový rozvaděč:  800x2000x400 (šxvxh), krytí: min. IP 44/20,  vč. základní výbavy: hl.vypínač, přepěťové ochrany, jistící prvky, svorky řadové, servisní zásuvka,  lokální zálohvaný zdroj pro řídicí systém -  UPS 230V</t>
  </si>
  <si>
    <t>751.3</t>
  </si>
  <si>
    <t>Vytápění</t>
  </si>
  <si>
    <t>751.3.01</t>
  </si>
  <si>
    <t>snímač teploty do potrubí, vč. jímky, min. rozsah -10°C až 120°C, (PT, Ni, NTC)</t>
  </si>
  <si>
    <t>751.3.02</t>
  </si>
  <si>
    <t>snímač teploty prostorový, min. rozsah -10°C až 70°C, (PT, Ni, NTC)</t>
  </si>
  <si>
    <t>751.3.03</t>
  </si>
  <si>
    <t>snímač teploty kabelový, min. rozsah -10°C až 120°C, (PT, Ni, NTC)</t>
  </si>
  <si>
    <t>751.3.04</t>
  </si>
  <si>
    <t>termostat do jímky, výstup rozpínací kontakt, vč. jímky</t>
  </si>
  <si>
    <t>751.3.05</t>
  </si>
  <si>
    <t>elektroinstalační karbice na porvch, vč. svorek, IP54</t>
  </si>
  <si>
    <t>751.3.06</t>
  </si>
  <si>
    <t>uzavírací klapka/ventil včetně servopohonu dodávka cizí; MaR řěší: připojení napájení, ovládání</t>
  </si>
  <si>
    <t>751.3.07</t>
  </si>
  <si>
    <t>elektroohřev zásobníku dodávka cizí; MaR řěší: připojení napájení, ovládání, monitoring</t>
  </si>
  <si>
    <t>751.3.08</t>
  </si>
  <si>
    <t>teplené čerpadlo dodávka cizí; MaR řeší: napájení</t>
  </si>
  <si>
    <t>751.4</t>
  </si>
  <si>
    <t>Vzuchotechnika</t>
  </si>
  <si>
    <t>751.4.01</t>
  </si>
  <si>
    <t>pohybové čidlo stropní 360°, 230V</t>
  </si>
  <si>
    <t>751.4.02</t>
  </si>
  <si>
    <t>elektronický regulátor elektrikého výkonu do 6kW</t>
  </si>
  <si>
    <t>751.4.03</t>
  </si>
  <si>
    <t>snímač teploty venkovní, min. rozsah -30°C až 50°C, (PT, Ni, NTC), min. IP 43</t>
  </si>
  <si>
    <t>751.4.04</t>
  </si>
  <si>
    <t>snímač teploty do VZT potrubí, vč. příslušenství, min. rozsah -10°C až 70°C, (PT, Ni, NTC)</t>
  </si>
  <si>
    <t>751.4.05</t>
  </si>
  <si>
    <t>snímač tlakové diference, výstup kontakt, rozsah 500 Pa</t>
  </si>
  <si>
    <t>751.4.06</t>
  </si>
  <si>
    <t>snímač tlakové diference, výstup 0-10V, rozsah 1000 Pa</t>
  </si>
  <si>
    <t>751.4.07</t>
  </si>
  <si>
    <t>klapkový servopohon, 24VAC, ovládaní 0-10V, signalizace polohy</t>
  </si>
  <si>
    <t>751.4.08</t>
  </si>
  <si>
    <t>klapkový servopohon, 24VAC, ovládání 2P, 10Nm, signalizace koncových poloh</t>
  </si>
  <si>
    <t>751.4.09</t>
  </si>
  <si>
    <t>751.4.10</t>
  </si>
  <si>
    <t>ventilátor dodávka cizí; MaR řěší: připojení napájení, ovládání, monitoring</t>
  </si>
  <si>
    <t>751.4.11</t>
  </si>
  <si>
    <t>ventilátor s EC motorem dodávka cizí; MaR řěší: připojení napájení, ovládání, monitoring</t>
  </si>
  <si>
    <t>751.4.12</t>
  </si>
  <si>
    <t>751.4.13</t>
  </si>
  <si>
    <t>elektroohřev do VZT potrubí dodávka cizí; MaR řěší: připojení napájení, ovládání, monitoring</t>
  </si>
  <si>
    <t>751.5</t>
  </si>
  <si>
    <t>Regulátory růtoku vzduchu</t>
  </si>
  <si>
    <t>751.5.01</t>
  </si>
  <si>
    <t>regulátor proměnného průtoku dodávka cizí; MaR řěší: připojení napájení, ovládání, monitoring</t>
  </si>
  <si>
    <t>751.5.02</t>
  </si>
  <si>
    <t>751.6</t>
  </si>
  <si>
    <t>Zdravotechnika</t>
  </si>
  <si>
    <t>751.6.01</t>
  </si>
  <si>
    <t>snímač teploty příložní, vč. příslušenství, min. rozsah -10°C až 90°C, (PT, Ni, NTC)</t>
  </si>
  <si>
    <t>751.6.02</t>
  </si>
  <si>
    <t>čerpadlo dodávka cizí; MaR řěší: připojení napájení, ovládání, monitoring</t>
  </si>
  <si>
    <t>751.7</t>
  </si>
  <si>
    <t>Elektro silnoproud, slaboproud</t>
  </si>
  <si>
    <t>751.7.01</t>
  </si>
  <si>
    <t>zařízení slaboproudu dodávka cizí;  MaR řeší: monitoring</t>
  </si>
  <si>
    <t>751.8</t>
  </si>
  <si>
    <t>Měření spotřeb - dálkový odečet</t>
  </si>
  <si>
    <t>751.8.01</t>
  </si>
  <si>
    <t>koncentrátor pro 120 prvků m-bus, vč. SW vybavení</t>
  </si>
  <si>
    <t>751.10.02</t>
  </si>
  <si>
    <t>montážní práce pro připojení a oživení prvků (měřidla m-bus)</t>
  </si>
  <si>
    <t>751.10.03</t>
  </si>
  <si>
    <t>třífázový elektroměr, přímé měření (do 100A); dálkový odečet M-bus</t>
  </si>
  <si>
    <t>751.9</t>
  </si>
  <si>
    <t>Zónová regulace (IRC)</t>
  </si>
  <si>
    <t>751.9.01</t>
  </si>
  <si>
    <t>IRC regulátor s komunikací modbus/BACnet - 1 regulační zóna</t>
  </si>
  <si>
    <t>751.9.02</t>
  </si>
  <si>
    <t>programové vybavení IRC regulátorů</t>
  </si>
  <si>
    <t>751.9.03</t>
  </si>
  <si>
    <t>krabice rozvodná pro IRC regulátor vč. základní výbavy, umístění do podhledu</t>
  </si>
  <si>
    <t>751.9.04</t>
  </si>
  <si>
    <t>ovládací jednotka v prostoru k IRC regulátoru vč. příslušenství</t>
  </si>
  <si>
    <t>751.9.05</t>
  </si>
  <si>
    <t>snímač kvality vzduchu (CO2) prostorový, výstup 0-10V</t>
  </si>
  <si>
    <t>751.9.06</t>
  </si>
  <si>
    <t>snímač teploty do VZT potrubí, Ni1000</t>
  </si>
  <si>
    <t>751.9.07</t>
  </si>
  <si>
    <t>FC jednotka dodávka cizí; MaR řeší: připojení ovládaní, monitoring</t>
  </si>
  <si>
    <t>751.9.08</t>
  </si>
  <si>
    <t>ventil vč. pohonu dodávka cizí; MaR řeší: připojení napájení, ovládaní</t>
  </si>
  <si>
    <t>751.9.09</t>
  </si>
  <si>
    <t>regulátor průtoku vzduchu dodávka cizí; MaR řěší: připojení napájení, ovládání, monitoring</t>
  </si>
  <si>
    <t>751.10</t>
  </si>
  <si>
    <t>751.10.01</t>
  </si>
  <si>
    <t>kabel   JXFE-R 1x2x0,8</t>
  </si>
  <si>
    <t>kabel   JXFE-R 2x2x0,8</t>
  </si>
  <si>
    <t>kabel   JXFE-R 3x2x0,8</t>
  </si>
  <si>
    <t>751.10.04</t>
  </si>
  <si>
    <t>kabel   UTP cat6</t>
  </si>
  <si>
    <t>751.10.05</t>
  </si>
  <si>
    <t>kabel   1-CXKH-R 3x1,5</t>
  </si>
  <si>
    <t>751.10.06</t>
  </si>
  <si>
    <t>kabel   1-CXKH-R 5x1,5</t>
  </si>
  <si>
    <t>751.10.07</t>
  </si>
  <si>
    <t>kabel   1-CXKH-R 5x2,5</t>
  </si>
  <si>
    <t>751.10.08</t>
  </si>
  <si>
    <t>kabel   1-CXKH-R 5x4</t>
  </si>
  <si>
    <t>751.11</t>
  </si>
  <si>
    <t>Montážní materiál</t>
  </si>
  <si>
    <t>751.11.01</t>
  </si>
  <si>
    <t>žlab 62x50, pozinkovaný plech  (vč.víka,kolen,T-kusů,spojek,nosníků, závěsů)</t>
  </si>
  <si>
    <t>751.11.02</t>
  </si>
  <si>
    <t>žlab 125x50, pozinkovaný plech  (vč.víka,kolen,T-kusů,spojek,nosníků, závěsů)</t>
  </si>
  <si>
    <t>751.11.03</t>
  </si>
  <si>
    <t>žlab 125x100, pozinkovaný plech  (vč.víka,kolen,T-kusů,spojek,nosníků, závěsů)</t>
  </si>
  <si>
    <t>751.11.04</t>
  </si>
  <si>
    <t>elektroinstalační trubka tuhá, PVC, vnitřní průměr od 17mm vč.příchytek a příslušenství</t>
  </si>
  <si>
    <t>751.11.05</t>
  </si>
  <si>
    <t>elektroinstalační trubka ohebná vnitřní průměr od 10mm vč.příchytek a příslušenství</t>
  </si>
  <si>
    <t>751.11.06</t>
  </si>
  <si>
    <t>751.11.07</t>
  </si>
  <si>
    <t>Instalační materiál pro kabelové trasy (příchytky,nastřelování, svazková montáž)</t>
  </si>
  <si>
    <t>751.12</t>
  </si>
  <si>
    <t>751.12.01</t>
  </si>
  <si>
    <t>Dokumentace zhotovitele (dílenská dokumentace)</t>
  </si>
  <si>
    <t>751.12.02</t>
  </si>
  <si>
    <t>Dokumentace skutečného stavu</t>
  </si>
  <si>
    <t>751.12.03</t>
  </si>
  <si>
    <t>Koordinace s dodavatelem technologií</t>
  </si>
  <si>
    <t>751.12.04</t>
  </si>
  <si>
    <t>Odladění SW s technologií</t>
  </si>
  <si>
    <t>751.12.05</t>
  </si>
  <si>
    <t>751.12.06</t>
  </si>
  <si>
    <t>Komplexní zkoušky (72 hod)</t>
  </si>
  <si>
    <t>751.12.07</t>
  </si>
  <si>
    <t>751.12.08</t>
  </si>
  <si>
    <t>Doprava, zařízení staveniště</t>
  </si>
  <si>
    <t>2.4.5</t>
  </si>
  <si>
    <t>ELEKTROINSTALACE - SLABOPROUD</t>
  </si>
  <si>
    <t>D.2.4.5.21: SK - Strukturovaná kabeláž - SO02</t>
  </si>
  <si>
    <t>D01: technologie - dodávka</t>
  </si>
  <si>
    <t>D01.01: Datové rozvaděče</t>
  </si>
  <si>
    <t>1040076401</t>
  </si>
  <si>
    <t>stojanový rozvaděč 47U, 800X800, dveře sklo dělené 1000KG</t>
  </si>
  <si>
    <t>1000308262</t>
  </si>
  <si>
    <t>VENTILAČNÍ JEDNOTKA 4X VENT.+ TERMOSTAT STROPNÍ</t>
  </si>
  <si>
    <t>1668970</t>
  </si>
  <si>
    <t>HORIZONTALNI ORGANIZER KOV.</t>
  </si>
  <si>
    <t>1040076417</t>
  </si>
  <si>
    <t>VERTIKÁLNÍ ORGANIZER HD1 S VÍKEM 47U 2KS</t>
  </si>
  <si>
    <t>1040076449</t>
  </si>
  <si>
    <t>MONTÁŽNÍ SADA 50KS</t>
  </si>
  <si>
    <t>1521560</t>
  </si>
  <si>
    <t>PDU-NAPAJ. BLOK 9X 230V</t>
  </si>
  <si>
    <t>D01.02: Patch panely</t>
  </si>
  <si>
    <t>1858536</t>
  </si>
  <si>
    <t>modulátní panel 24XRJ45</t>
  </si>
  <si>
    <t>632906</t>
  </si>
  <si>
    <t>SADA 24KS KEYSTONE S BEZNÁSTROJOVÝM PŘIPOJENÍM CAT.6A UTP</t>
  </si>
  <si>
    <t>32166</t>
  </si>
  <si>
    <t>OPTICKÁ VANA 24 VL SC-APC SM KOMPLET</t>
  </si>
  <si>
    <t>32240</t>
  </si>
  <si>
    <t>PIGTAIL SC-APC OS2 1M</t>
  </si>
  <si>
    <t>32744</t>
  </si>
  <si>
    <t>TRUBIČKY NA OCHRANU SVÁRU 50KS</t>
  </si>
  <si>
    <t>34123140</t>
  </si>
  <si>
    <t>patchcord optický duplex délka 2m</t>
  </si>
  <si>
    <t>632878</t>
  </si>
  <si>
    <t>PATCH KABEL CAT.6A UTP 1M ŽLUTÝ</t>
  </si>
  <si>
    <t>632879</t>
  </si>
  <si>
    <t>PATCH KABEL CAT.6A UTP 2M ŽLUTÝ</t>
  </si>
  <si>
    <t>632880</t>
  </si>
  <si>
    <t>PATCH KABEL CAT.6A UTP 3M ŽLUTÝ</t>
  </si>
  <si>
    <t>632881</t>
  </si>
  <si>
    <t>PATCH KABEL CAT.6A UTP 5M ŽLUTÝ</t>
  </si>
  <si>
    <t>D01.03.1: pod omítku</t>
  </si>
  <si>
    <t>75C7UB2</t>
  </si>
  <si>
    <t>DATOVÁ ZÁSUVKY 2XRJ45 C6A UTP BÍLÁ VČETNĚ BEZNÁSTROJOVÝ KEYSTONE</t>
  </si>
  <si>
    <t>754001</t>
  </si>
  <si>
    <t>RÁMEČEK 1PŘÍSTROJ BÍLÁ</t>
  </si>
  <si>
    <t>D01.03.2: na povrch</t>
  </si>
  <si>
    <t>632779</t>
  </si>
  <si>
    <t>NÁSTĚNNÝ BOX 2X RJ45</t>
  </si>
  <si>
    <t>D01.04: Ostatní</t>
  </si>
  <si>
    <t>ADI.0051327.URS</t>
  </si>
  <si>
    <t>Nestíněný konektor RJ45 CAT6 UTP 8p8c pro drát, kulatý kabel, s vložkou</t>
  </si>
  <si>
    <t>ADI.0051505.URS</t>
  </si>
  <si>
    <t>Ochrana kabelového konektoru RJ45 šedá, balení 10ks</t>
  </si>
  <si>
    <t>ADI.0033001.URS</t>
  </si>
  <si>
    <t>Kombinovaná hrubá/jemná přep. ochrana, CAT6 s napájením POE ST1+2+3</t>
  </si>
  <si>
    <t>1195836</t>
  </si>
  <si>
    <t>Lišta DIN TS35 D1.0 XX, holá, děrovaná, délka 1M</t>
  </si>
  <si>
    <t>D02: technologie - montáž</t>
  </si>
  <si>
    <t>D02.: technologie - montáž</t>
  </si>
  <si>
    <t>742330005</t>
  </si>
  <si>
    <t>Montáž rozvaděče stojanového přes 30U</t>
  </si>
  <si>
    <t>742330022</t>
  </si>
  <si>
    <t>Montáž napájecího panelu do rozvaděče</t>
  </si>
  <si>
    <t>742330023</t>
  </si>
  <si>
    <t>Montáž vyvazovacího panelu 1U</t>
  </si>
  <si>
    <t>742330024</t>
  </si>
  <si>
    <t>Montáž patch panelu 24 portů</t>
  </si>
  <si>
    <t>742330027</t>
  </si>
  <si>
    <t>Montáž panelu pro 24 x optický konektor</t>
  </si>
  <si>
    <t>742330036</t>
  </si>
  <si>
    <t>Montáž optické vany - sestavení</t>
  </si>
  <si>
    <t>742123001</t>
  </si>
  <si>
    <t>Montáž přepěťové ochrany pro slaboproudá zařízení</t>
  </si>
  <si>
    <t>742124013</t>
  </si>
  <si>
    <t>Montáž kabelů datových optických pro vnitřní rozvody ukončení vlákna optického kabelu pigtailem včetně svaru optického vlákna</t>
  </si>
  <si>
    <t>742124014</t>
  </si>
  <si>
    <t>Provedení svaru optického vlákna</t>
  </si>
  <si>
    <t>742330031</t>
  </si>
  <si>
    <t>Teplem smrštitelná ochrana sváru</t>
  </si>
  <si>
    <t>742330042</t>
  </si>
  <si>
    <t>Montáž datové zásuvky 1 až 6 pozic</t>
  </si>
  <si>
    <t>742330051</t>
  </si>
  <si>
    <t>Popis portu datové zásuvky</t>
  </si>
  <si>
    <t>742330052</t>
  </si>
  <si>
    <t>Popis portů patchpanelu</t>
  </si>
  <si>
    <t>742330101</t>
  </si>
  <si>
    <t>Měření metalického segmentu s vyhotovením protokolu</t>
  </si>
  <si>
    <t>742330102</t>
  </si>
  <si>
    <t>Měření optického segmentu, měření útlumu, 2 okna</t>
  </si>
  <si>
    <t>D03: kabeláž, instalační materiál - dodávka a montáž</t>
  </si>
  <si>
    <t>D03.: kabeláž, instalační materiál - dodávka a montáž</t>
  </si>
  <si>
    <t>341212760R</t>
  </si>
  <si>
    <t>kabel datový bezhalogenový s nestíněnými páry, třída reakce na oheň B2cas1d1a1 jádro Cu plné (U/UTP) kategorie 6A</t>
  </si>
  <si>
    <t>742121001</t>
  </si>
  <si>
    <t>Montáž kabelů sdělovacích pro vnitřní rozvody do 15 žil</t>
  </si>
  <si>
    <t>34113150</t>
  </si>
  <si>
    <t>kabel ovládací průmyslový stíněný laminovanou Al fólií s příložným Cu drátem jádro Cu plné izolace PVC plášť PVC 250V (JYTY) 4x1,00mm2</t>
  </si>
  <si>
    <t>34121267</t>
  </si>
  <si>
    <t>kabel datový venkovní celkově stíněný Al fólií jádro Cu plné plášť PE (F/UTP) kategorie 6</t>
  </si>
  <si>
    <t>34123033</t>
  </si>
  <si>
    <t>kabel datový optický OS zafukovací MICRO 24 vláken 9/125 plášť HDPE</t>
  </si>
  <si>
    <t>742124012</t>
  </si>
  <si>
    <t>Montáž kabelů datových optických pro vnitřní rozvody do trubky zafouknutím</t>
  </si>
  <si>
    <t>sk.3001</t>
  </si>
  <si>
    <t>mikrotrubička HDPE MT 12/10, včetně koncovek a spojek</t>
  </si>
  <si>
    <t>742110013</t>
  </si>
  <si>
    <t>Montáž trubek pro slaboproud plastových tuhých pro vnitřní rozvody pro optická vlákna</t>
  </si>
  <si>
    <t>34141029</t>
  </si>
  <si>
    <t>vodič propojovací flexibilní jádro Cu lanované izolace PVC 450/750V (H07V-K) 1x16mm2</t>
  </si>
  <si>
    <t>741120001.1</t>
  </si>
  <si>
    <t>Montáž vodič Cu izolovaný plný a laněný žíla 0,35-6 mm2 pod omítku (např. CY)</t>
  </si>
  <si>
    <t>34571072</t>
  </si>
  <si>
    <t>trubka elektroinstalační ohebná z PVC (EN) 2320</t>
  </si>
  <si>
    <t>742110002</t>
  </si>
  <si>
    <t>Montáž trubek pro slaboproud plastových ohebných uložených pod omítku</t>
  </si>
  <si>
    <t>34571073</t>
  </si>
  <si>
    <t>trubka elektroinstalační ohebná z PVC (EN) 2325</t>
  </si>
  <si>
    <t>34571075</t>
  </si>
  <si>
    <t>trubka elektroinstalační ohebná z PVC (EN) 2340</t>
  </si>
  <si>
    <t>34571451</t>
  </si>
  <si>
    <t>krabice pod omítku PVC přístrojová kruhová D 70mm hluboká</t>
  </si>
  <si>
    <t>741112001</t>
  </si>
  <si>
    <t>Montáž krabice zapuštěná plastová kruhová</t>
  </si>
  <si>
    <t>34571524</t>
  </si>
  <si>
    <t>krabice pod omítku PVC odbočná čtvercová 125x125mm s víčkem</t>
  </si>
  <si>
    <t>741112003</t>
  </si>
  <si>
    <t>Montáž krabice zapuštěná plastová čtyřhranná</t>
  </si>
  <si>
    <t>34571473</t>
  </si>
  <si>
    <t>krabice do dutých stěn PVC přístrojová obdélníková 250x200mm s víčkem</t>
  </si>
  <si>
    <t>D04: ostatní</t>
  </si>
  <si>
    <t>D04.: ostatní</t>
  </si>
  <si>
    <t>468081312</t>
  </si>
  <si>
    <t>Vybourání otvorů pro elektroinstalace ve zdivu cihelném pl do 0,0225 m2 tl přes 15 do 30 cm</t>
  </si>
  <si>
    <t>741128002</t>
  </si>
  <si>
    <t>Ostatní práce při montáži vodičů a kabelů - označení dalším štítkem</t>
  </si>
  <si>
    <t>998742102</t>
  </si>
  <si>
    <t>Přesun hmot tonážní pro slaboproud v objektech v do 12 m</t>
  </si>
  <si>
    <t>HZS4212</t>
  </si>
  <si>
    <t>Hodinová zúčtovací sazba revizní technik specialista</t>
  </si>
  <si>
    <t>hod</t>
  </si>
  <si>
    <t>HZS4232</t>
  </si>
  <si>
    <t>Hodinová zúčtovací sazba technik odborný</t>
  </si>
  <si>
    <t>sk.4001</t>
  </si>
  <si>
    <t>D.2.4.5.22: ACS - systém elektronické kontroly vstupu - SO02</t>
  </si>
  <si>
    <t>D1: interkom a čtečka</t>
  </si>
  <si>
    <t>916115</t>
  </si>
  <si>
    <t>čtečka Bluetooth &amp; RFID, úzká, se čtečkou (125kHz, 13.56 MHz, NFC), provedení v samostatném úzkém těle na povrch, připojení Ethernet, rozměry 132x50x27mm, napájení PoE (802.3af) nebo 12 Vss, pracovní teplota -40-60 °C, krytí IP55</t>
  </si>
  <si>
    <t>1692372</t>
  </si>
  <si>
    <t>bezpečnostní relé</t>
  </si>
  <si>
    <t>D3: příslušenství systému elektronické kontroly vstupu</t>
  </si>
  <si>
    <t>ADI.0035029.URS</t>
  </si>
  <si>
    <t>Elektromechanický hluboký samozamykací panikový zámek</t>
  </si>
  <si>
    <t>ADI.0035060.URS</t>
  </si>
  <si>
    <t>10m propojovací kabel s konektorem pro el. zámky</t>
  </si>
  <si>
    <t>ADI.0035062.URS</t>
  </si>
  <si>
    <t>Kabelová zadlabavací průchodka (260x18x16mm)</t>
  </si>
  <si>
    <t>ADI.0035081.URS</t>
  </si>
  <si>
    <t>Dělený čtyřhran s přechodem z 9mm na 8mm</t>
  </si>
  <si>
    <t>ADI.0035046.URS</t>
  </si>
  <si>
    <t>Bezpečnostní kování, nerez/mat, klika/klika, dělený čtyřhran</t>
  </si>
  <si>
    <t>40466003</t>
  </si>
  <si>
    <t>box se systémovým zdrojem 10A/12V a spínaným zdrojem 150W/15VDC</t>
  </si>
  <si>
    <t>34621008</t>
  </si>
  <si>
    <t>akumulátor VRLA, 12 V, pól 12x12x2, kapacita 17 Ah</t>
  </si>
  <si>
    <t>Pol70</t>
  </si>
  <si>
    <t>742220071</t>
  </si>
  <si>
    <t>Montáž dveřního modulu pro připojení čteček v krytu</t>
  </si>
  <si>
    <t>742220081</t>
  </si>
  <si>
    <t>Montáž čtečky bezkontaktních karet bez PIN</t>
  </si>
  <si>
    <t>742240005</t>
  </si>
  <si>
    <t>Montáž řídící jednotky pro připojení čteček k elektronické kontrole vstupu</t>
  </si>
  <si>
    <t>742240007</t>
  </si>
  <si>
    <t>Montáž ovládacího scriptu k elektronické kontrole vstupu</t>
  </si>
  <si>
    <t>742320012</t>
  </si>
  <si>
    <t>Montáž elektromechanického zámku včetně trasy dveřmi a přechodové krabice</t>
  </si>
  <si>
    <t>742320033</t>
  </si>
  <si>
    <t>Montáž lišty nerezové k elektrickému zámku</t>
  </si>
  <si>
    <t>742220211</t>
  </si>
  <si>
    <t>Montáž zálohového napájecího zdroje s dobíječem a akumulátorem</t>
  </si>
  <si>
    <t>742220161</t>
  </si>
  <si>
    <t>Montáž akumulátoru 12V</t>
  </si>
  <si>
    <t>D03_00: ostatní</t>
  </si>
  <si>
    <t>D.2.4.5.23: CCTV – kamerový systém - SO02</t>
  </si>
  <si>
    <t>ABS.0105352080</t>
  </si>
  <si>
    <t>venkovní IP kamera CCTV, 5MP Bullet, 2.8mm, IR 20m, microSD, H.265, WDR 120dB, LDC, IP66, IK10, PoE</t>
  </si>
  <si>
    <t>LISTA DIN TS35 D1.0 XX HOLA /1M/</t>
  </si>
  <si>
    <t>742230003</t>
  </si>
  <si>
    <t>Montáž venkovní kamery</t>
  </si>
  <si>
    <t>742230009</t>
  </si>
  <si>
    <t>Montáž samolepky "Střeženo kamerovým systémem"</t>
  </si>
  <si>
    <t>742230101</t>
  </si>
  <si>
    <t>Licence k připojení jedné kamery k SW</t>
  </si>
  <si>
    <t>742230102</t>
  </si>
  <si>
    <t>Instalace a nastavení SW pro sledování kamer</t>
  </si>
  <si>
    <t>742230103</t>
  </si>
  <si>
    <t>Nastavení záběru podle přání uživatele</t>
  </si>
  <si>
    <t>cctv.3001</t>
  </si>
  <si>
    <t>741120001</t>
  </si>
  <si>
    <t>D.2.4.5.24: JČ - Hodiny jednotného času - SO02</t>
  </si>
  <si>
    <t>*: Nezařazeno</t>
  </si>
  <si>
    <t>**: Nezařazeno</t>
  </si>
  <si>
    <t>39444015</t>
  </si>
  <si>
    <t>Analogové nástěnné hodiny podružné kruhové ručičkové jednostranné samostavitelné pro PoE, průměr 300mm</t>
  </si>
  <si>
    <t>742340002</t>
  </si>
  <si>
    <t>Montáž nástěnných hodin</t>
  </si>
  <si>
    <t>D.2.4.5.25: AKT - Aktivní prvky počítačové sítě - SO02</t>
  </si>
  <si>
    <t>D01_00: aktivní prvky počítačové sítě, UPS - dodávka</t>
  </si>
  <si>
    <t xml:space="preserve">Oddíl: </t>
  </si>
  <si>
    <t>akt.1003</t>
  </si>
  <si>
    <t>Optický modul, SFP+, single-mode, 10Gbit, sada 2 kusů</t>
  </si>
  <si>
    <t>akt.1007</t>
  </si>
  <si>
    <t>Switch, 24x Gbit LAN, 2x SFP+ port, 400W, PoE++, 802.3at/bt, dotykový displej</t>
  </si>
  <si>
    <t>akt.1010</t>
  </si>
  <si>
    <t>Access point, Hotspot, 2,4GHz, 5GHz, 802.11ac Wave2, MU-MIMO 4x4, vnitřní/venkovní</t>
  </si>
  <si>
    <t>310171</t>
  </si>
  <si>
    <t>UPS ZÁLOŽNÍ ZDROJ NAPÁJENÍ 2000VA/1800W</t>
  </si>
  <si>
    <t>310938</t>
  </si>
  <si>
    <t>KOMUNIKAČNÍ SNMP KARTA, INTERNÍ</t>
  </si>
  <si>
    <t>310952</t>
  </si>
  <si>
    <t>SADA PRO RACK MONTÁŽ PRO UPS</t>
  </si>
  <si>
    <t>D02_00: aktivní prvky počítačové sítě, UPS - montáž</t>
  </si>
  <si>
    <t>742330012</t>
  </si>
  <si>
    <t>Montáž zařízení do rozvaděče (switch, UPS, DVR, server) bez nastavení</t>
  </si>
  <si>
    <t>7595605140</t>
  </si>
  <si>
    <t>Montáž modulu SFP</t>
  </si>
  <si>
    <t>7595605170</t>
  </si>
  <si>
    <t>Montáž routeru (směrovače), switche (přepínače) a huby (rozbočovače) instalace a konfigurace routeru upevněného expertní</t>
  </si>
  <si>
    <t>7595605195</t>
  </si>
  <si>
    <t>Montáž routeru (směrovače), switche (přepínače) a huby (rozbočovače) instalace a konfigurace Wi-Fi AP</t>
  </si>
  <si>
    <t>D.2.4.5.26: PZTS - Poplachový zabezpečovací a tísňový systém - SO02</t>
  </si>
  <si>
    <t>ADI.0033057.URS</t>
  </si>
  <si>
    <t>Spínaný zdroj 13,8 Vss / 3,5A s vysokou účinností v kovovém krytu, AKU max. 17Ah</t>
  </si>
  <si>
    <t>akumulátor, 12 V, pól 12x12x2, kapacita 17 Ah</t>
  </si>
  <si>
    <t>ADI.0031690.URS</t>
  </si>
  <si>
    <t>Rozšiřující deska dvou sběrnic RS-485 pro rozšíření o linky 3 a 4</t>
  </si>
  <si>
    <t>40466007</t>
  </si>
  <si>
    <t>komunikátor TCP/IP</t>
  </si>
  <si>
    <t>40466009</t>
  </si>
  <si>
    <t>modul systémový GSM, kovový kryt</t>
  </si>
  <si>
    <t>40466019</t>
  </si>
  <si>
    <t>koncentrátor v kovovém krytu</t>
  </si>
  <si>
    <t>40467027</t>
  </si>
  <si>
    <t>klávesnice ústředny PZTS, grafická</t>
  </si>
  <si>
    <t>40461026</t>
  </si>
  <si>
    <t>detektor pohybu, záclonová charakteristika, dosah 6m</t>
  </si>
  <si>
    <t>40461036</t>
  </si>
  <si>
    <t>kontakt magnetický, plochý</t>
  </si>
  <si>
    <t>40466067</t>
  </si>
  <si>
    <t>krabice plastová, propojovací</t>
  </si>
  <si>
    <t>pzts.0001</t>
  </si>
  <si>
    <t>volací tahové tlačítko nouzové signalizace</t>
  </si>
  <si>
    <t>pzts.0002</t>
  </si>
  <si>
    <t>vybavovací tlačítko nouzové signalizace</t>
  </si>
  <si>
    <t>pzts.0003</t>
  </si>
  <si>
    <t>signální lampa LED nouzové signalizace</t>
  </si>
  <si>
    <t>742220003</t>
  </si>
  <si>
    <t>Montáž ústředny PZTS přes 48 do 520 zón a 32 podsystémů s komunikátorem na PCO a zdrojem</t>
  </si>
  <si>
    <t>742220031</t>
  </si>
  <si>
    <t>Montáž koncentrátoru nebo expanderu v krytu</t>
  </si>
  <si>
    <t>742220053</t>
  </si>
  <si>
    <t>Montáž krabice propojovací pro magnetický kontakt</t>
  </si>
  <si>
    <t>742220141</t>
  </si>
  <si>
    <t>Montáž ovládací klávesnice pro dodanou ústřednu</t>
  </si>
  <si>
    <t>742220172</t>
  </si>
  <si>
    <t>Montáž komunikátoru GSM do ústředny</t>
  </si>
  <si>
    <t>742220201</t>
  </si>
  <si>
    <t>Montáž převodníku RS485/Ethernet se zdrojem</t>
  </si>
  <si>
    <t>742220232</t>
  </si>
  <si>
    <t>Montáž detektoru na stěnu nebo na strop</t>
  </si>
  <si>
    <t>742220236</t>
  </si>
  <si>
    <t>Montáž magnetického kontaktu závrtného čtyřdrátového</t>
  </si>
  <si>
    <t>742220401</t>
  </si>
  <si>
    <t>Programování základních parametrů ústředny PZTS</t>
  </si>
  <si>
    <t>742220402</t>
  </si>
  <si>
    <t>Programování systému na jeden detektor PZTS</t>
  </si>
  <si>
    <t>742220411</t>
  </si>
  <si>
    <t>Oživení systému na jeden detektor PZTS</t>
  </si>
  <si>
    <t>742220511</t>
  </si>
  <si>
    <t>Výchozí revize systému PZTS</t>
  </si>
  <si>
    <t>742350001</t>
  </si>
  <si>
    <t>Montáž signalizačního světla s elektronikou a akustickou signalizací k zařízení pro ZTP</t>
  </si>
  <si>
    <t>742350002</t>
  </si>
  <si>
    <t>Montáž potvrzovacího tlačítka k zařízení pro ZTP</t>
  </si>
  <si>
    <t>742350003</t>
  </si>
  <si>
    <t>Montáž volacího tlačítka do výšky 900 mm a táhla do výšky 150 mm k zařízení pro ZTP</t>
  </si>
  <si>
    <t>34121270</t>
  </si>
  <si>
    <t>kabel datový bezhalogenový celkově stíněný Al fólií třída reakce na oheň B2cas1d1a1 jádro Cu plné (F/UTP) kategorie 5e</t>
  </si>
  <si>
    <t>34111116</t>
  </si>
  <si>
    <t>kabel silový oheň retardující bezhalogenový bez funkční schopnosti při požáru třída reakce na oheň B2cas1d1a1 jádro Cu 0,6/1kV (1-CXKH-R B2) 2x1,5mm2</t>
  </si>
  <si>
    <t>741120301</t>
  </si>
  <si>
    <t>Montáž vodič Cu izolovaný plný a laněný s PVC pláštěm žíla 0,55-16 mm2 pevně (např. CY, CHAH-V)</t>
  </si>
  <si>
    <t>34121146</t>
  </si>
  <si>
    <t>kabel sdělovací oheň retardující bezhalogenový stíněný laminovanou Al fólií s příložným CuSn drátem bez funkčnosti při požáru reakce na oheň B2cas1d1a1 jádro Cu plné 100V (SHKFH-R) 2x2x0,8mm2</t>
  </si>
  <si>
    <t>34121148</t>
  </si>
  <si>
    <t>kabel sdělovací oheň retardující bezhalogenový stíněný laminovanou Al fólií s příložným CuSn drátem bez funkčnosti při požáru reakce na oheň B2cas1d1a1 jádro Cu plné 100V (SHKFH-R) 3x2x0,8mm2</t>
  </si>
  <si>
    <t>34571074</t>
  </si>
  <si>
    <t>trubka elektroinstalační ohebná z PVC (EN) 2332</t>
  </si>
  <si>
    <t>D.2.4.5.27: areálové rozvody - SO02</t>
  </si>
  <si>
    <t>46-M: Zemní práce při extr.mont.pracích</t>
  </si>
  <si>
    <t>46-M.: Zemní práce při extr.mont.pracích</t>
  </si>
  <si>
    <t>460161154</t>
  </si>
  <si>
    <t>Hloubení kabelových rýh ručně š 35 cm hl 60 cm v hornině tř II skupiny 5</t>
  </si>
  <si>
    <t>460431164</t>
  </si>
  <si>
    <t>Zásyp kabelových rýh ručně se zhutněním š 35 cm hl 60 cm z horniny tř II skupiny 5</t>
  </si>
  <si>
    <t>460661512</t>
  </si>
  <si>
    <t>Kabelové lože z písku pro kabely nn kryté plastovou fólií š lože přes 25 do 50 cm</t>
  </si>
  <si>
    <t>D01_04: kabelové trasy pro areálové rozvody - dodávka</t>
  </si>
  <si>
    <t>D01_04.: kabelové trasy pro areálové rozvody - dodávka</t>
  </si>
  <si>
    <t>7593501125</t>
  </si>
  <si>
    <t>Trasy kabelového vedení Chráničky optického kabelu HDPE 6040 průměr 40/33 mm</t>
  </si>
  <si>
    <t>742110003</t>
  </si>
  <si>
    <t>Montáž trubek pro slaboproud plastových ohebných uložených volně na příchytky</t>
  </si>
  <si>
    <t>D02_03: kabelové trasy pro areálové rozvody - montáž</t>
  </si>
  <si>
    <t>D02_03.: kabelové trasy pro areálové rozvody - montáž</t>
  </si>
  <si>
    <t>460791212</t>
  </si>
  <si>
    <t>Montáž trubek ochranných plastových uložených volně do rýhy ohebných přes 32 do 50 mm</t>
  </si>
  <si>
    <t>460671113</t>
  </si>
  <si>
    <t>Výstražná fólie pro krytí kabelů šířky 34 cm</t>
  </si>
  <si>
    <t>34121103</t>
  </si>
  <si>
    <t>kabel sdělovací podélně vodotěsný stíněný laminovanou Al folií jádro Cu plné izolace foam-skin PE plášť PE 150V (TCEPKPFLE) 10x4x0,8mm2</t>
  </si>
  <si>
    <t>742121002</t>
  </si>
  <si>
    <t>Montáž kabelů sdělovacích pro vnitřní rozvody přes 15 žil</t>
  </si>
  <si>
    <t>012002000</t>
  </si>
  <si>
    <t>Geodetické práce</t>
  </si>
  <si>
    <t>D.2.4.5.28: ostatní - SO02</t>
  </si>
  <si>
    <t>D01_03: ostatní</t>
  </si>
  <si>
    <t>468111121</t>
  </si>
  <si>
    <t>Frézování drážek pro vodiče ve stěnách z cihel včetně omítky do 3x3 cm</t>
  </si>
  <si>
    <t>468111122</t>
  </si>
  <si>
    <t>Frézování drážek pro vodiče ve stěnách z cihel včetně omítky do 5x5 cm</t>
  </si>
  <si>
    <t>468112121</t>
  </si>
  <si>
    <t>Frézování drážek pro vodiče ve stropech z cihel včetně omítky do 3x3 cm</t>
  </si>
  <si>
    <t>468113112</t>
  </si>
  <si>
    <t>Frézování drážek pro vodiče v podlahách z betonu do 5x5 cm</t>
  </si>
  <si>
    <t>59081026</t>
  </si>
  <si>
    <t>zátka protipožární kabelová pro max. průměr otvoru 107mm</t>
  </si>
  <si>
    <t>44983222</t>
  </si>
  <si>
    <t>disk protipožární kabelový samolepící</t>
  </si>
  <si>
    <t>741910513</t>
  </si>
  <si>
    <t>Montáž se zhotovením konstrukce pro upevnění přístrojů přes 10 do 50 kg</t>
  </si>
  <si>
    <t>D02_02: trubkování v monolitické konstrukci – železobetonu</t>
  </si>
  <si>
    <t>10.057.783</t>
  </si>
  <si>
    <t>Krabice vysoká do betonu</t>
  </si>
  <si>
    <t>10.057.784</t>
  </si>
  <si>
    <t>Víčko krabice do betonu</t>
  </si>
  <si>
    <t>10.028.008</t>
  </si>
  <si>
    <t>Podpěra krabice do betonu</t>
  </si>
  <si>
    <t>10.057.785</t>
  </si>
  <si>
    <t>Spodek krabice do betonu</t>
  </si>
  <si>
    <t>1183477</t>
  </si>
  <si>
    <t>KONCOVKA PRO TRUBKY DO BETONU 32</t>
  </si>
  <si>
    <t>eps.6001</t>
  </si>
  <si>
    <t>trubka elektroinstalační ohebná z PVC (EN) 2332 včetně instalace v bednění před betonáží</t>
  </si>
  <si>
    <t>eps.6002</t>
  </si>
  <si>
    <t>montáž trubkování v monolitické konstrukci – železobetonu</t>
  </si>
  <si>
    <t>D03_01: koordinace, projektová dokumentace</t>
  </si>
  <si>
    <t>013254000</t>
  </si>
  <si>
    <t>Dokumentace skutečného provedení stavby</t>
  </si>
  <si>
    <t>013294000</t>
  </si>
  <si>
    <t>Dílenská dokumentace dodavatele stavby</t>
  </si>
  <si>
    <t>092103001</t>
  </si>
  <si>
    <t>Náklady na zkušební provoz</t>
  </si>
  <si>
    <t>SO 05.4n: VEGETACE U ATLET. HŘIŠTĚ - NN</t>
  </si>
  <si>
    <t>S 1.01n: SVAZKOVÁ ŠKOLA CHÝNĚ - HOSTIVICE 
- nezpůsobilé náklady</t>
  </si>
  <si>
    <t>REKAPITULACE STAVBY</t>
  </si>
  <si>
    <t>S 1.01:SVAZKOVÁ ŠKOLA CHÝNĚ - HOSTIVICE</t>
  </si>
  <si>
    <t>SO 01.4: TECHNIKA PROSTŘEDÍ STAVEB</t>
  </si>
  <si>
    <t>1.4.1: ZDRAVOTNĚ TECHNICKÉ INSTALACE</t>
  </si>
  <si>
    <t>1.4.2: VYTÁPĚNÍ, CHLAZENÍ</t>
  </si>
  <si>
    <t>1.4.3: VZDUCHOTECHNIKA</t>
  </si>
  <si>
    <t>1.4.4: ELEKTROINSTALACE - SILNOPROUD</t>
  </si>
  <si>
    <t>1.4.5: ELEKTROINSTALACE - SLABOPROUD</t>
  </si>
  <si>
    <t>1.4.6: MĚŘENÍ A REGULACE</t>
  </si>
  <si>
    <t>2. ETAPA CELKEM</t>
  </si>
  <si>
    <t>SO</t>
  </si>
  <si>
    <t>REKAPITULACE STAVEBNÍCH OBJEKTŮ</t>
  </si>
  <si>
    <t>S 1.01: SVAZKOVÁ ŠKOLA CHÝNĚ - HOSTIVICE</t>
  </si>
  <si>
    <t>MĚŘENÍ A REGULACE</t>
  </si>
  <si>
    <t>neuz</t>
  </si>
  <si>
    <t>SO 06.2: DROBNÁ ARCHITEKTURA - PŘÍSTŘEŠEK</t>
  </si>
  <si>
    <t>SO 06.2.1: ARCHITEKTONICKO STAVEBNÍ ČÁST</t>
  </si>
  <si>
    <t xml:space="preserve">06.2.03: STŘECHY </t>
  </si>
  <si>
    <t xml:space="preserve">712: Povlakové krytiny </t>
  </si>
  <si>
    <t>S02 - Střecha</t>
  </si>
  <si>
    <t>přístřešek na kola atl.ovál</t>
  </si>
  <si>
    <t>3,80*8,60</t>
  </si>
  <si>
    <t>vytažení na atiku; (3,30+8,10)*2*0,385</t>
  </si>
  <si>
    <t>3,80*8,60*0,3*0,001</t>
  </si>
  <si>
    <t>vytažení na atiku; (3,30+8,10)*2*0,385*0,35*0,001</t>
  </si>
  <si>
    <t>vytažení na atiku; (3,30+8,10)*2</t>
  </si>
  <si>
    <t>pás asfaltový natavitelný tl 4,0mm s vložkou z hliníkové fólie, se spalitelnou PE folií, jemnozrnným minerálním posypem - dodávka</t>
  </si>
  <si>
    <t>vytažení na atiku; (3,30+8,10)*2*0,50</t>
  </si>
  <si>
    <t>vytažení na atiku; (3,30+8,10)*2*0,34</t>
  </si>
  <si>
    <t>40,432*2</t>
  </si>
  <si>
    <t>712361700_1</t>
  </si>
  <si>
    <t>Hydroizolační souvrství z fólie PVC-P, tl. 1,8 mm, s výztužnou vložkou PES, UV odolná, plošná hmotnost 2,20 kg/m2, určená pro mechanické kotvení, kotveno plastovými teleskopovými podložkami a ocelovými šrouby, systémové provedení včetně detailů</t>
  </si>
  <si>
    <t>vytažení na atiku; (3,30+8,10)*2*0,50*2</t>
  </si>
  <si>
    <t>713.4: Izolace tepelné ve střechách</t>
  </si>
  <si>
    <t>713141336_1</t>
  </si>
  <si>
    <t>přístřešek na kola hlavní</t>
  </si>
  <si>
    <t>71,10+17,00</t>
  </si>
  <si>
    <t>28376141</t>
  </si>
  <si>
    <t>klín izolační EPS 100 spád do 5% - dodávka</t>
  </si>
  <si>
    <t>71,10*0,145</t>
  </si>
  <si>
    <t>71,10*0,235/3*2</t>
  </si>
  <si>
    <t>17,00*0,145</t>
  </si>
  <si>
    <t>17,00*0,235/3*2</t>
  </si>
  <si>
    <t>vytažení na atiku; 23,90+14,50</t>
  </si>
  <si>
    <t>vytažení na atiku; 23,90</t>
  </si>
  <si>
    <t>vytažení na atiku; 14,50</t>
  </si>
  <si>
    <t xml:space="preserve">SO 06.2.2: KONSTRUKČNÍ ČÁST </t>
  </si>
  <si>
    <t>06.2.02: KONSTRUKCE</t>
  </si>
  <si>
    <t xml:space="preserve">002.1: Zvláštní zakládání - piloty </t>
  </si>
  <si>
    <t>226212114</t>
  </si>
  <si>
    <t>Vrty velkoprofilové svislé zapažené D přes 550 do 650 mm hl od 0 do 5 m hornina IV</t>
  </si>
  <si>
    <t>viz tabulka pilot</t>
  </si>
  <si>
    <t>3,00*4</t>
  </si>
  <si>
    <t>Vodorovné přemístění přes 9 000 do 10000 m výkopku/sypaniny z horniny třídy těžitelnosti I skupiny 1 až 3</t>
  </si>
  <si>
    <t>pro piloty průměr 600mm;  (12,00)*(pi*0,30^2)</t>
  </si>
  <si>
    <t>Příplatek k vodorovnému přemístění výkopku/sypaniny z horniny třídy těžitelnosti I skupiny 1 až 3 ZKD 1000 m přes 10000 m</t>
  </si>
  <si>
    <t>3,393*1,8</t>
  </si>
  <si>
    <t>Zřízení pilot svislých zapažených D přes 450 do 650 mm hl od 0 do 10 m s vytažením pažnic z betonu železového</t>
  </si>
  <si>
    <t>beton C 30/37 XF1 kamenivo frakce 0/22</t>
  </si>
  <si>
    <t>3,00*4*pi*0,30^2</t>
  </si>
  <si>
    <t>Výztuž pilot betonovaných do země ocel z betonářské oceli 10 505</t>
  </si>
  <si>
    <t>předpoklad vyztužení - 70 kg/m3;  (3,393) *0,070</t>
  </si>
  <si>
    <t>Odbourání vrchní části znehodnocené výplně pilot D piloty přes 450 do 650 mm</t>
  </si>
  <si>
    <t>piloty SO_01 - součet viz tabulka pilot - celkem 4 piloty průměr 600mm;  (4)  *0,15</t>
  </si>
  <si>
    <t>předpoklad 20 km;   0,341 *(20-1)</t>
  </si>
  <si>
    <t>Poplatek za uložení stavebního odpadu na recyklační skládce (skládkovné) z prostého betonu kód odpadu 17 01 01</t>
  </si>
  <si>
    <t xml:space="preserve">002.2: Základy monolitické </t>
  </si>
  <si>
    <t>275321611</t>
  </si>
  <si>
    <t>Základové patky ze ŽB bez zvýšených nároků na prostředí tř. C 30/37</t>
  </si>
  <si>
    <t>kalichy</t>
  </si>
  <si>
    <t>pi*0,45^2*1,00*4</t>
  </si>
  <si>
    <t>-pi*0,175^2*1,00*4</t>
  </si>
  <si>
    <t>275351121</t>
  </si>
  <si>
    <t>Zřízení bednění základových patek</t>
  </si>
  <si>
    <t>pi*0,90*1,00*4</t>
  </si>
  <si>
    <t>pi*0,35*0,70*4</t>
  </si>
  <si>
    <t>275351122</t>
  </si>
  <si>
    <t>Odstranění bednění základových patek</t>
  </si>
  <si>
    <t>275361821</t>
  </si>
  <si>
    <t>Výztuž základových patek betonářskou ocelí 10 505 (R)</t>
  </si>
  <si>
    <t>2,16*0,135</t>
  </si>
  <si>
    <t>003.8: Ocelové konstrukce</t>
  </si>
  <si>
    <t>SL01</t>
  </si>
  <si>
    <t>Ocelový sloup z profilu TR 219x10, délka 3980 mm, j.hmotnost 51,54 kg/m, hmotnost celková pro 1 sloup 215,13kg - dodávka a montáž včetně kotvení a povrchové úpravy</t>
  </si>
  <si>
    <t>přístřešek atletický ovál</t>
  </si>
  <si>
    <t>330311714</t>
  </si>
  <si>
    <t>Sloupy nebo pilíře z betonu tř. C 30/37 - výplň ocelových sloupů</t>
  </si>
  <si>
    <t>výplň do ocel sloupů</t>
  </si>
  <si>
    <t>pi*0,11^2*3,98*4</t>
  </si>
  <si>
    <t>411324646</t>
  </si>
  <si>
    <t>Stropy deskové ze ŽB pohledového tř. C 30/37</t>
  </si>
  <si>
    <t>přístřešek atl.ovál</t>
  </si>
  <si>
    <t>3,80*8,60*0,20</t>
  </si>
  <si>
    <t>atika; (8,60+3,30)*2*0,332*0,25</t>
  </si>
  <si>
    <t>hlavice; 3,30*1,60*2*0,12</t>
  </si>
  <si>
    <t>411351011</t>
  </si>
  <si>
    <t>Zřízení bednění stropů deskových tl přes 5 do 25 cm bez podpěrné kce</t>
  </si>
  <si>
    <t>boky; (3,80+8,60)*2*0,20</t>
  </si>
  <si>
    <t>atika; (8,60+3,30)*2*0,332*2</t>
  </si>
  <si>
    <t>hlavice; (3,30)*2*0,12</t>
  </si>
  <si>
    <t>411351012</t>
  </si>
  <si>
    <t>Odstranění bednění stropů deskových tl přes 5 do 25 cm bez podpěrné kce</t>
  </si>
  <si>
    <t>411354313</t>
  </si>
  <si>
    <t>Zřízení podpěrné konstrukce stropů výšky do 4 m tl přes 15 do 25 cm</t>
  </si>
  <si>
    <t>přístřešek hlavní</t>
  </si>
  <si>
    <t>8,60*3,80</t>
  </si>
  <si>
    <t>411354314</t>
  </si>
  <si>
    <t>Odstranění podpěrné konstrukce stropů výšky do 4 m tl přes 15 do 25 cm</t>
  </si>
  <si>
    <t>Výztuž stropů betonářskou ocelí 10 505</t>
  </si>
  <si>
    <t>3,80*8,60*0,20*0,15</t>
  </si>
  <si>
    <t>atika; (8,60+3,30)*2*0,332*0,25*0,18</t>
  </si>
  <si>
    <t>hlavice; 3,30*1,60*2*0,12*0,15</t>
  </si>
  <si>
    <t>783826605</t>
  </si>
  <si>
    <t>Hydrofobizační transparentní silikonový nátěr hladkých betonových povrchů, povrchů z desek</t>
  </si>
  <si>
    <t>8,60+3,80</t>
  </si>
  <si>
    <t>atika; (8,60+3,80)*2*0,992</t>
  </si>
  <si>
    <t>SO 05n- KRAJINÁŘSKÉ ÚPRAVY - NN</t>
  </si>
  <si>
    <t xml:space="preserve">002.2;: Základy monolitické </t>
  </si>
  <si>
    <t xml:space="preserve">003.8: Ocelové konstrukce </t>
  </si>
  <si>
    <t>ZN</t>
  </si>
  <si>
    <t>NN</t>
  </si>
  <si>
    <t>SN 01</t>
  </si>
  <si>
    <t>Dopravně inženýrská opatření a rozhodnutí, dopravní opatření po dobu výstavby - včetně projektu a projednání s DOSS</t>
  </si>
  <si>
    <t>SN 05</t>
  </si>
  <si>
    <t>SN 06</t>
  </si>
  <si>
    <t>ON 01</t>
  </si>
  <si>
    <t>Vypracování dílenské dokumentace dle požadavku uvedeném v PD a samostatně neuvedené v soupisu prací - náklady zhotovitele stavby</t>
  </si>
  <si>
    <t>ON 02</t>
  </si>
  <si>
    <t>Dokumentace skutečného provedení stavby (ke kolaudaci) - v investorem požadovaném formátu a počtu vyhotovení</t>
  </si>
  <si>
    <t>ON 03</t>
  </si>
  <si>
    <t>Náklady spojené s předkládáním požadovaných vzorků</t>
  </si>
  <si>
    <t>VN_ON: VEDLEJŠÍ A OSTATNÍ NÁKLADY</t>
  </si>
  <si>
    <t>Vybudování zařízení staveniště - pro výkon činnosti zhotovitele a jeho subdodavatelů</t>
  </si>
  <si>
    <t>SN 02</t>
  </si>
  <si>
    <t>Provozní náklady zařízení staveniště</t>
  </si>
  <si>
    <t>SN 03</t>
  </si>
  <si>
    <t>Likvidace zařízení staveniště</t>
  </si>
  <si>
    <t>Koordinační činnost - v rozsahu nezbytném pro provedení stavby</t>
  </si>
  <si>
    <t>SN 07</t>
  </si>
  <si>
    <t>VN_ON: VEDLEŠÍ A OSTATNÍ NÁKLADY</t>
  </si>
  <si>
    <t>VN 02: OSTATNÍ NÁKLADY</t>
  </si>
  <si>
    <t>VN 01: STAVENIŠTNÍ NÁKLADY</t>
  </si>
  <si>
    <t>Místo stavby:</t>
  </si>
  <si>
    <t>Stavba:</t>
  </si>
  <si>
    <t>Stavebník:</t>
  </si>
  <si>
    <t>ov architekti s.r.o.</t>
  </si>
  <si>
    <t>Projektant HIP:</t>
  </si>
  <si>
    <t>OMEGA project s.r.o.</t>
  </si>
  <si>
    <t>Zhotovitel:</t>
  </si>
  <si>
    <t>Stupeň:</t>
  </si>
  <si>
    <t>DPS</t>
  </si>
  <si>
    <t>Vypracoval:</t>
  </si>
  <si>
    <t>Questima, s.r.o.</t>
  </si>
  <si>
    <t>Č.zakázky:</t>
  </si>
  <si>
    <t>Datum:</t>
  </si>
  <si>
    <t>03/2023</t>
  </si>
  <si>
    <t>ul. Pražská, k.ú. Chýně</t>
  </si>
  <si>
    <t>Svazek obcí Chýně-Hostivice</t>
  </si>
  <si>
    <t>Autor, GP:</t>
  </si>
  <si>
    <t>STAVEBNÍ OBJEKTY</t>
  </si>
  <si>
    <t>SOUPIS PRACÍ S VÝKAZEM VÝMĚR
DÍLČÍ</t>
  </si>
  <si>
    <t>rev01_230606</t>
  </si>
  <si>
    <t>AA - Svítidlo, LED, 1250W/230V, stožár v. 10m, bez výložníku, DALI předřadník, kompatibilní s adresným CBS - stožár je vykázaný samostatně.</t>
  </si>
  <si>
    <t>POZNÁMKA: Hlavní kabelové trasy slaboproudých instalací SK jsou společné pro všechny systémy SK, CCTV, INTERKOM - TEXTOVÁ POLOŽKA - NEOCEŇOVAT</t>
  </si>
  <si>
    <t>kabelové trasy jsou součástí části strukturované kabeláže - TEXTOVÁ POLOŽKA - NEOCEŇOVAT</t>
  </si>
  <si>
    <t>kabelové trasy pro CCTV jsou součástí části strukturované kabeláže - TEXTOVÁ POLOŽKA - NEOCEŇOVAT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</si>
</sst>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#,##0&quot;.&quot;_);;;_(@_)"/>
    <numFmt numFmtId="165" formatCode="_(#,##0.0??;\-\ #,##0.0??;&quot;–&quot;???;_(@_)"/>
    <numFmt numFmtId="166" formatCode="_(#,##0.00_);[Red]\-\ #,##0.00_);&quot;–&quot;??;_(@_)"/>
    <numFmt numFmtId="167" formatCode="_(#,##0_);[Red]\-\ #,##0_);&quot;–&quot;??;_(@_)"/>
    <numFmt numFmtId="168" formatCode="_(#,##0.00000_);[Red]\-\ #,##0.00000_);&quot;–&quot;??;_(@_)"/>
    <numFmt numFmtId="169" formatCode="_(#,##0.0_);[Red]\-\ #,##0.0_);&quot;–&quot;??;_(@_)"/>
    <numFmt numFmtId="170" formatCode="#"/>
    <numFmt numFmtId="171" formatCode="_(#,##0.000_);[Red]\-\ #,##0.000_);&quot;–&quot;??;_(@_)"/>
    <numFmt numFmtId="172" formatCode="_(#,##0.0&quot; %&quot;_);[Red]\-\ #,##0.0&quot; %&quot;_);&quot;–&quot;??;_(@_)"/>
    <numFmt numFmtId="173" formatCode="_(#,##0\._);;;_(@_)"/>
    <numFmt numFmtId="174" formatCode="_(#,##0.0??;&quot;- &quot;#,##0.0??;\–???;_(@_)"/>
    <numFmt numFmtId="175" formatCode="_(#,##0.00_);[Red]&quot;- &quot;#,##0.00_);\–??;_(@_)"/>
    <numFmt numFmtId="176" formatCode="_(#,##0_);[Red]&quot;- &quot;#,##0_);\–??;_(@_)"/>
    <numFmt numFmtId="177" formatCode="#,##0.000"/>
  </numFmts>
  <fonts count="95">
    <font>
      <sz val="10"/>
      <name val="Arial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18"/>
      <name val="Arial"/>
      <family val="2"/>
      <charset val="238"/>
    </font>
    <font>
      <sz val="10"/>
      <color indexed="8"/>
      <name val="Arial CE"/>
      <charset val="238"/>
    </font>
    <font>
      <sz val="8"/>
      <color indexed="17"/>
      <name val="Courier New"/>
      <family val="3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color indexed="18"/>
      <name val="Arial"/>
      <family val="2"/>
      <charset val="238"/>
    </font>
    <font>
      <b/>
      <sz val="9"/>
      <color indexed="18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 CE"/>
      <charset val="238"/>
    </font>
    <font>
      <sz val="8"/>
      <color indexed="17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theme="0"/>
      <name val="Arial"/>
      <family val="2"/>
      <charset val="238"/>
    </font>
    <font>
      <sz val="8"/>
      <color theme="0"/>
      <name val="Courier New"/>
      <family val="3"/>
      <charset val="238"/>
    </font>
    <font>
      <b/>
      <i/>
      <sz val="1"/>
      <color theme="0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sz val="9"/>
      <color rgb="FF000000"/>
      <name val="Arial"/>
      <family val="2"/>
      <charset val="238"/>
    </font>
    <font>
      <sz val="7"/>
      <color rgb="FF008000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rgb="FF0070C0"/>
      <name val="Arial"/>
      <family val="2"/>
      <charset val="238"/>
    </font>
    <font>
      <sz val="6"/>
      <color rgb="FFC0000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  <family val="2"/>
      <charset val="238"/>
    </font>
    <font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sz val="9"/>
      <color indexed="8"/>
      <name val="Arial CE"/>
      <family val="2"/>
      <charset val="238"/>
    </font>
    <font>
      <sz val="9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rgb="FF000080"/>
      <name val="Arial"/>
      <family val="2"/>
      <charset val="238"/>
    </font>
    <font>
      <sz val="10"/>
      <color rgb="FF000080"/>
      <name val="Arial"/>
      <family val="2"/>
      <charset val="238"/>
    </font>
    <font>
      <b/>
      <i/>
      <sz val="10"/>
      <color indexed="16"/>
      <name val="Arial"/>
      <family val="2"/>
      <charset val="238"/>
    </font>
    <font>
      <b/>
      <i/>
      <sz val="10"/>
      <color theme="0"/>
      <name val="Arial"/>
      <family val="2"/>
      <charset val="238"/>
    </font>
    <font>
      <i/>
      <sz val="10"/>
      <color indexed="16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rgb="FF000080"/>
      <name val="Arial"/>
      <family val="2"/>
      <charset val="238"/>
    </font>
    <font>
      <vertAlign val="superscript"/>
      <sz val="10"/>
      <name val="Roboto"/>
    </font>
    <font>
      <sz val="10"/>
      <name val="Roboto"/>
    </font>
    <font>
      <b/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rgb="FFC00000"/>
      <name val="Arial"/>
      <family val="2"/>
      <charset val="238"/>
    </font>
    <font>
      <sz val="9"/>
      <color rgb="FF0070C0"/>
      <name val="Arial"/>
      <family val="2"/>
      <charset val="238"/>
    </font>
    <font>
      <i/>
      <sz val="9"/>
      <color rgb="FFFF0000"/>
      <name val="Arial"/>
      <family val="2"/>
      <charset val="238"/>
    </font>
    <font>
      <i/>
      <sz val="9"/>
      <name val="Arial"/>
      <family val="2"/>
      <charset val="238"/>
    </font>
    <font>
      <i/>
      <sz val="10"/>
      <color rgb="FF222222"/>
      <name val="Arial"/>
      <family val="2"/>
      <charset val="238"/>
    </font>
    <font>
      <sz val="9"/>
      <color rgb="FF000000"/>
      <name val="Roboto"/>
    </font>
    <font>
      <sz val="9"/>
      <color rgb="FF0000CC"/>
      <name val="Arial"/>
      <family val="2"/>
      <charset val="238"/>
    </font>
    <font>
      <sz val="9"/>
      <color rgb="FF0000CC"/>
      <name val="Arial CE"/>
      <charset val="238"/>
    </font>
    <font>
      <sz val="8"/>
      <color indexed="3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8"/>
      <name val="Arial CE"/>
      <family val="2"/>
    </font>
    <font>
      <sz val="10"/>
      <color rgb="FF000080"/>
      <name val="Arial CE"/>
      <charset val="238"/>
    </font>
    <font>
      <b/>
      <sz val="11"/>
      <color rgb="FF800000"/>
      <name val="Arial CE"/>
      <charset val="238"/>
    </font>
    <font>
      <b/>
      <sz val="11"/>
      <color rgb="FF800000"/>
      <name val="Arial"/>
      <family val="2"/>
      <charset val="238"/>
    </font>
    <font>
      <b/>
      <sz val="8"/>
      <color rgb="FF000080"/>
      <name val="Arial CE"/>
      <charset val="238"/>
    </font>
    <font>
      <b/>
      <sz val="10"/>
      <color rgb="FF000080"/>
      <name val="Arial CE"/>
      <charset val="238"/>
    </font>
    <font>
      <sz val="8"/>
      <color rgb="FF800080"/>
      <name val="Arial CE"/>
    </font>
    <font>
      <sz val="7"/>
      <color rgb="FF969696"/>
      <name val="Arial CE"/>
    </font>
    <font>
      <sz val="8"/>
      <color rgb="FF505050"/>
      <name val="Arial CE"/>
    </font>
    <font>
      <sz val="8"/>
      <color rgb="FFFF0000"/>
      <name val="Arial CE"/>
    </font>
    <font>
      <sz val="9"/>
      <color theme="0" tint="-0.499984740745262"/>
      <name val="Arial"/>
      <family val="2"/>
      <charset val="238"/>
    </font>
    <font>
      <sz val="9"/>
      <color theme="0" tint="-0.499984740745262"/>
      <name val="Arial CE"/>
      <charset val="238"/>
    </font>
    <font>
      <sz val="8"/>
      <color theme="0" tint="-0.34998626667073579"/>
      <name val="Arial CE"/>
    </font>
    <font>
      <sz val="7"/>
      <color theme="0" tint="-0.34998626667073579"/>
      <name val="Arial CE"/>
    </font>
    <font>
      <sz val="9"/>
      <name val="Arial CE"/>
    </font>
    <font>
      <sz val="11"/>
      <color indexed="8"/>
      <name val="Calibri"/>
      <family val="2"/>
      <charset val="238"/>
    </font>
    <font>
      <sz val="10"/>
      <name val="Arial Narrow CE"/>
      <charset val="238"/>
    </font>
    <font>
      <sz val="9"/>
      <name val="Arial CE"/>
      <family val="2"/>
      <charset val="238"/>
    </font>
    <font>
      <sz val="9"/>
      <color rgb="FF000080"/>
      <name val="Arial"/>
      <family val="2"/>
      <charset val="238"/>
    </font>
    <font>
      <sz val="8"/>
      <color rgb="FF008000"/>
      <name val="Arial"/>
      <family val="2"/>
      <charset val="238"/>
    </font>
    <font>
      <sz val="8"/>
      <color rgb="FFC00000"/>
      <name val="Arial"/>
      <family val="2"/>
      <charset val="238"/>
    </font>
    <font>
      <sz val="8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indexed="18"/>
      <name val="Arial"/>
      <family val="2"/>
      <charset val="238"/>
    </font>
    <font>
      <b/>
      <sz val="12"/>
      <color indexed="18"/>
      <name val="Arial"/>
      <family val="2"/>
      <charset val="238"/>
    </font>
    <font>
      <b/>
      <sz val="10"/>
      <color indexed="18"/>
      <name val="Arial"/>
      <family val="2"/>
      <charset val="238"/>
    </font>
    <font>
      <b/>
      <sz val="14"/>
      <color indexed="18"/>
      <name val="Arial"/>
      <family val="2"/>
      <charset val="238"/>
    </font>
    <font>
      <b/>
      <sz val="17"/>
      <color indexed="18"/>
      <name val="Arial"/>
      <family val="2"/>
      <charset val="238"/>
    </font>
    <font>
      <b/>
      <sz val="20"/>
      <color indexed="18"/>
      <name val="Arial"/>
      <family val="2"/>
      <charset val="238"/>
    </font>
    <font>
      <b/>
      <sz val="20"/>
      <color rgb="FF800000"/>
      <name val="Arial"/>
      <family val="2"/>
      <charset val="238"/>
    </font>
    <font>
      <sz val="10"/>
      <color rgb="FF800000"/>
      <name val="Arial"/>
      <family val="2"/>
      <charset val="238"/>
    </font>
    <font>
      <b/>
      <sz val="11"/>
      <color rgb="FF000080"/>
      <name val="Arial"/>
      <family val="2"/>
      <charset val="238"/>
    </font>
    <font>
      <sz val="11"/>
      <color rgb="FF000080"/>
      <name val="Arial"/>
      <family val="2"/>
      <charset val="238"/>
    </font>
    <font>
      <sz val="8"/>
      <color rgb="FF00008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auto="1"/>
      </right>
      <top/>
      <bottom/>
      <diagonal/>
    </border>
    <border>
      <left style="hair">
        <color rgb="FF000000"/>
      </left>
      <right style="hair">
        <color auto="1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auto="1"/>
      </top>
      <bottom/>
      <diagonal/>
    </border>
  </borders>
  <cellStyleXfs count="15">
    <xf numFmtId="0" fontId="0" fillId="0" borderId="0"/>
    <xf numFmtId="0" fontId="32" fillId="0" borderId="0"/>
    <xf numFmtId="0" fontId="11" fillId="0" borderId="0"/>
    <xf numFmtId="0" fontId="60" fillId="0" borderId="0"/>
    <xf numFmtId="0" fontId="61" fillId="0" borderId="0"/>
    <xf numFmtId="0" fontId="11" fillId="0" borderId="0"/>
    <xf numFmtId="0" fontId="59" fillId="0" borderId="0"/>
    <xf numFmtId="0" fontId="76" fillId="0" borderId="0"/>
    <xf numFmtId="49" fontId="77" fillId="0" borderId="0"/>
    <xf numFmtId="0" fontId="11" fillId="0" borderId="0"/>
    <xf numFmtId="0" fontId="11" fillId="0" borderId="0"/>
    <xf numFmtId="0" fontId="60" fillId="0" borderId="0"/>
    <xf numFmtId="0" fontId="1" fillId="0" borderId="0"/>
    <xf numFmtId="0" fontId="11" fillId="0" borderId="0"/>
    <xf numFmtId="0" fontId="11" fillId="0" borderId="0"/>
  </cellStyleXfs>
  <cellXfs count="523">
    <xf numFmtId="0" fontId="0" fillId="0" borderId="0" xfId="0"/>
    <xf numFmtId="164" fontId="7" fillId="0" borderId="0" xfId="0" applyNumberFormat="1" applyFont="1" applyAlignment="1">
      <alignment horizontal="right" vertical="top"/>
    </xf>
    <xf numFmtId="49" fontId="8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8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right" vertical="top"/>
    </xf>
    <xf numFmtId="166" fontId="7" fillId="0" borderId="0" xfId="0" applyNumberFormat="1" applyFont="1" applyAlignment="1">
      <alignment horizontal="right" vertical="top"/>
    </xf>
    <xf numFmtId="167" fontId="7" fillId="0" borderId="0" xfId="0" applyNumberFormat="1" applyFont="1" applyAlignment="1">
      <alignment horizontal="right" vertical="top"/>
    </xf>
    <xf numFmtId="168" fontId="7" fillId="0" borderId="0" xfId="0" applyNumberFormat="1" applyFont="1" applyAlignment="1">
      <alignment horizontal="right" vertical="top"/>
    </xf>
    <xf numFmtId="164" fontId="13" fillId="0" borderId="1" xfId="0" applyNumberFormat="1" applyFont="1" applyBorder="1" applyAlignment="1">
      <alignment horizontal="right" vertical="top"/>
    </xf>
    <xf numFmtId="49" fontId="13" fillId="0" borderId="1" xfId="0" applyNumberFormat="1" applyFont="1" applyBorder="1" applyAlignment="1">
      <alignment horizontal="center" vertical="top"/>
    </xf>
    <xf numFmtId="0" fontId="14" fillId="0" borderId="0" xfId="0" applyFont="1"/>
    <xf numFmtId="166" fontId="13" fillId="0" borderId="1" xfId="0" applyNumberFormat="1" applyFont="1" applyBorder="1" applyAlignment="1">
      <alignment horizontal="right" vertical="top"/>
    </xf>
    <xf numFmtId="167" fontId="13" fillId="0" borderId="1" xfId="0" applyNumberFormat="1" applyFont="1" applyBorder="1" applyAlignment="1">
      <alignment horizontal="right" vertical="top"/>
    </xf>
    <xf numFmtId="0" fontId="15" fillId="0" borderId="0" xfId="0" applyFont="1"/>
    <xf numFmtId="49" fontId="16" fillId="0" borderId="2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0" xfId="0" applyFont="1"/>
    <xf numFmtId="164" fontId="8" fillId="0" borderId="0" xfId="0" applyNumberFormat="1" applyFont="1"/>
    <xf numFmtId="0" fontId="8" fillId="0" borderId="0" xfId="0" applyFont="1" applyAlignment="1">
      <alignment horizontal="left"/>
    </xf>
    <xf numFmtId="165" fontId="8" fillId="0" borderId="0" xfId="0" applyNumberFormat="1" applyFont="1"/>
    <xf numFmtId="166" fontId="8" fillId="0" borderId="0" xfId="0" applyNumberFormat="1" applyFont="1"/>
    <xf numFmtId="167" fontId="8" fillId="0" borderId="0" xfId="0" applyNumberFormat="1" applyFont="1"/>
    <xf numFmtId="168" fontId="8" fillId="0" borderId="0" xfId="0" applyNumberFormat="1" applyFont="1"/>
    <xf numFmtId="169" fontId="8" fillId="0" borderId="0" xfId="0" applyNumberFormat="1" applyFont="1"/>
    <xf numFmtId="0" fontId="17" fillId="0" borderId="0" xfId="0" applyFont="1"/>
    <xf numFmtId="49" fontId="13" fillId="0" borderId="1" xfId="0" applyNumberFormat="1" applyFont="1" applyBorder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165" fontId="18" fillId="0" borderId="1" xfId="0" applyNumberFormat="1" applyFont="1" applyBorder="1" applyAlignment="1">
      <alignment horizontal="right" vertical="top"/>
    </xf>
    <xf numFmtId="168" fontId="13" fillId="0" borderId="1" xfId="0" applyNumberFormat="1" applyFont="1" applyBorder="1" applyAlignment="1">
      <alignment horizontal="right" vertical="top"/>
    </xf>
    <xf numFmtId="169" fontId="13" fillId="0" borderId="1" xfId="0" applyNumberFormat="1" applyFont="1" applyBorder="1" applyAlignment="1">
      <alignment horizontal="right" vertical="top"/>
    </xf>
    <xf numFmtId="0" fontId="19" fillId="0" borderId="0" xfId="0" applyFont="1" applyAlignment="1">
      <alignment horizontal="left" vertical="top" wrapText="1"/>
    </xf>
    <xf numFmtId="164" fontId="10" fillId="0" borderId="0" xfId="0" applyNumberFormat="1" applyFont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165" fontId="10" fillId="0" borderId="0" xfId="0" applyNumberFormat="1" applyFont="1" applyAlignment="1">
      <alignment horizontal="right" vertical="top"/>
    </xf>
    <xf numFmtId="166" fontId="10" fillId="0" borderId="0" xfId="0" applyNumberFormat="1" applyFont="1" applyAlignment="1">
      <alignment horizontal="left" vertical="top" wrapText="1"/>
    </xf>
    <xf numFmtId="165" fontId="10" fillId="0" borderId="0" xfId="0" applyNumberFormat="1" applyFont="1" applyAlignment="1">
      <alignment horizontal="left" vertical="top" wrapText="1"/>
    </xf>
    <xf numFmtId="167" fontId="10" fillId="0" borderId="0" xfId="0" applyNumberFormat="1" applyFont="1" applyAlignment="1">
      <alignment horizontal="left" vertical="top" wrapText="1"/>
    </xf>
    <xf numFmtId="168" fontId="10" fillId="0" borderId="0" xfId="0" applyNumberFormat="1" applyFont="1" applyAlignment="1">
      <alignment horizontal="left" vertical="top" wrapText="1"/>
    </xf>
    <xf numFmtId="170" fontId="21" fillId="0" borderId="0" xfId="0" applyNumberFormat="1" applyFont="1"/>
    <xf numFmtId="170" fontId="22" fillId="0" borderId="0" xfId="0" applyNumberFormat="1" applyFont="1" applyAlignment="1">
      <alignment horizontal="left" vertical="top" wrapText="1"/>
    </xf>
    <xf numFmtId="0" fontId="23" fillId="0" borderId="0" xfId="0" applyFont="1" applyAlignment="1">
      <alignment horizontal="center" vertical="center"/>
    </xf>
    <xf numFmtId="164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 wrapText="1"/>
    </xf>
    <xf numFmtId="165" fontId="23" fillId="0" borderId="0" xfId="0" applyNumberFormat="1" applyFont="1" applyAlignment="1">
      <alignment horizontal="center" vertical="center"/>
    </xf>
    <xf numFmtId="166" fontId="23" fillId="0" borderId="0" xfId="0" applyNumberFormat="1" applyFont="1" applyAlignment="1">
      <alignment horizontal="center" vertical="center"/>
    </xf>
    <xf numFmtId="167" fontId="23" fillId="0" borderId="0" xfId="0" applyNumberFormat="1" applyFont="1" applyAlignment="1">
      <alignment horizontal="center" vertical="center"/>
    </xf>
    <xf numFmtId="168" fontId="23" fillId="0" borderId="0" xfId="0" applyNumberFormat="1" applyFont="1" applyAlignment="1">
      <alignment horizontal="center" vertical="center"/>
    </xf>
    <xf numFmtId="170" fontId="23" fillId="0" borderId="0" xfId="0" applyNumberFormat="1" applyFont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24" fillId="3" borderId="0" xfId="0" applyFont="1" applyFill="1" applyAlignment="1">
      <alignment horizontal="left"/>
    </xf>
    <xf numFmtId="49" fontId="24" fillId="3" borderId="0" xfId="0" applyNumberFormat="1" applyFont="1" applyFill="1" applyAlignment="1">
      <alignment horizontal="left"/>
    </xf>
    <xf numFmtId="165" fontId="24" fillId="3" borderId="0" xfId="0" applyNumberFormat="1" applyFont="1" applyFill="1"/>
    <xf numFmtId="166" fontId="24" fillId="3" borderId="0" xfId="0" applyNumberFormat="1" applyFont="1" applyFill="1"/>
    <xf numFmtId="167" fontId="24" fillId="3" borderId="0" xfId="0" applyNumberFormat="1" applyFont="1" applyFill="1"/>
    <xf numFmtId="168" fontId="24" fillId="3" borderId="0" xfId="0" applyNumberFormat="1" applyFont="1" applyFill="1"/>
    <xf numFmtId="169" fontId="24" fillId="3" borderId="0" xfId="0" applyNumberFormat="1" applyFont="1" applyFill="1"/>
    <xf numFmtId="170" fontId="24" fillId="3" borderId="0" xfId="0" applyNumberFormat="1" applyFont="1" applyFill="1"/>
    <xf numFmtId="0" fontId="24" fillId="0" borderId="0" xfId="0" applyFont="1"/>
    <xf numFmtId="0" fontId="12" fillId="0" borderId="0" xfId="0" applyFont="1"/>
    <xf numFmtId="164" fontId="24" fillId="3" borderId="0" xfId="0" applyNumberFormat="1" applyFont="1" applyFill="1"/>
    <xf numFmtId="49" fontId="24" fillId="3" borderId="0" xfId="0" applyNumberFormat="1" applyFont="1" applyFill="1" applyAlignment="1">
      <alignment horizontal="center"/>
    </xf>
    <xf numFmtId="1" fontId="25" fillId="0" borderId="3" xfId="0" applyNumberFormat="1" applyFont="1" applyBorder="1" applyAlignment="1">
      <alignment horizontal="center" vertical="top"/>
    </xf>
    <xf numFmtId="49" fontId="25" fillId="0" borderId="3" xfId="0" applyNumberFormat="1" applyFont="1" applyBorder="1" applyAlignment="1">
      <alignment horizontal="center" vertical="top"/>
    </xf>
    <xf numFmtId="49" fontId="25" fillId="0" borderId="3" xfId="0" applyNumberFormat="1" applyFont="1" applyBorder="1" applyAlignment="1">
      <alignment horizontal="left" vertical="top"/>
    </xf>
    <xf numFmtId="49" fontId="25" fillId="0" borderId="3" xfId="0" applyNumberFormat="1" applyFont="1" applyBorder="1" applyAlignment="1">
      <alignment horizontal="left" vertical="top" wrapText="1"/>
    </xf>
    <xf numFmtId="171" fontId="25" fillId="0" borderId="3" xfId="0" applyNumberFormat="1" applyFont="1" applyBorder="1" applyAlignment="1">
      <alignment horizontal="right" vertical="top"/>
    </xf>
    <xf numFmtId="166" fontId="25" fillId="0" borderId="3" xfId="0" applyNumberFormat="1" applyFont="1" applyBorder="1" applyAlignment="1">
      <alignment horizontal="right" vertical="top"/>
    </xf>
    <xf numFmtId="167" fontId="25" fillId="0" borderId="4" xfId="0" applyNumberFormat="1" applyFont="1" applyBorder="1" applyAlignment="1">
      <alignment horizontal="right" vertical="top"/>
    </xf>
    <xf numFmtId="167" fontId="25" fillId="0" borderId="3" xfId="0" applyNumberFormat="1" applyFont="1" applyBorder="1" applyAlignment="1">
      <alignment horizontal="right" vertical="top"/>
    </xf>
    <xf numFmtId="0" fontId="6" fillId="0" borderId="0" xfId="0" applyFont="1"/>
    <xf numFmtId="1" fontId="26" fillId="0" borderId="0" xfId="0" applyNumberFormat="1" applyFont="1" applyAlignment="1">
      <alignment horizontal="right" vertical="top"/>
    </xf>
    <xf numFmtId="49" fontId="26" fillId="0" borderId="0" xfId="0" applyNumberFormat="1" applyFont="1" applyAlignment="1">
      <alignment horizontal="center" vertical="top"/>
    </xf>
    <xf numFmtId="49" fontId="26" fillId="0" borderId="0" xfId="0" applyNumberFormat="1" applyFont="1" applyAlignment="1">
      <alignment horizontal="left" vertical="top"/>
    </xf>
    <xf numFmtId="49" fontId="26" fillId="0" borderId="0" xfId="0" applyNumberFormat="1" applyFont="1" applyAlignment="1">
      <alignment horizontal="left" vertical="top" wrapText="1"/>
    </xf>
    <xf numFmtId="171" fontId="26" fillId="0" borderId="0" xfId="0" applyNumberFormat="1" applyFont="1" applyAlignment="1">
      <alignment horizontal="right" vertical="top"/>
    </xf>
    <xf numFmtId="166" fontId="26" fillId="0" borderId="0" xfId="0" applyNumberFormat="1" applyFont="1" applyAlignment="1">
      <alignment horizontal="right" vertical="top"/>
    </xf>
    <xf numFmtId="167" fontId="26" fillId="0" borderId="0" xfId="0" applyNumberFormat="1" applyFont="1" applyAlignment="1">
      <alignment horizontal="right" vertical="top"/>
    </xf>
    <xf numFmtId="0" fontId="27" fillId="0" borderId="0" xfId="0" applyFont="1"/>
    <xf numFmtId="1" fontId="27" fillId="0" borderId="0" xfId="0" applyNumberFormat="1" applyFont="1" applyAlignment="1">
      <alignment horizontal="right" vertical="top"/>
    </xf>
    <xf numFmtId="49" fontId="27" fillId="0" borderId="0" xfId="0" applyNumberFormat="1" applyFont="1" applyAlignment="1">
      <alignment horizontal="center" vertical="top"/>
    </xf>
    <xf numFmtId="49" fontId="27" fillId="0" borderId="0" xfId="0" applyNumberFormat="1" applyFont="1" applyAlignment="1">
      <alignment horizontal="left" vertical="top"/>
    </xf>
    <xf numFmtId="49" fontId="28" fillId="0" borderId="0" xfId="0" applyNumberFormat="1" applyFont="1" applyAlignment="1">
      <alignment horizontal="left" vertical="top"/>
    </xf>
    <xf numFmtId="171" fontId="29" fillId="0" borderId="0" xfId="0" applyNumberFormat="1" applyFont="1" applyAlignment="1">
      <alignment horizontal="right" vertical="top"/>
    </xf>
    <xf numFmtId="166" fontId="27" fillId="0" borderId="0" xfId="0" applyNumberFormat="1" applyFont="1" applyAlignment="1">
      <alignment horizontal="right" vertical="top"/>
    </xf>
    <xf numFmtId="167" fontId="27" fillId="0" borderId="0" xfId="0" applyNumberFormat="1" applyFont="1" applyAlignment="1">
      <alignment horizontal="right" vertical="top"/>
    </xf>
    <xf numFmtId="171" fontId="27" fillId="0" borderId="0" xfId="0" applyNumberFormat="1" applyFont="1" applyAlignment="1">
      <alignment horizontal="right" vertical="top"/>
    </xf>
    <xf numFmtId="0" fontId="29" fillId="0" borderId="0" xfId="0" applyFont="1"/>
    <xf numFmtId="0" fontId="29" fillId="0" borderId="0" xfId="0" applyFont="1" applyAlignment="1">
      <alignment horizontal="left"/>
    </xf>
    <xf numFmtId="0" fontId="28" fillId="0" borderId="0" xfId="0" applyFont="1"/>
    <xf numFmtId="1" fontId="30" fillId="0" borderId="0" xfId="0" applyNumberFormat="1" applyFont="1" applyAlignment="1">
      <alignment horizontal="right" vertical="top"/>
    </xf>
    <xf numFmtId="49" fontId="30" fillId="0" borderId="0" xfId="0" applyNumberFormat="1" applyFont="1" applyAlignment="1">
      <alignment horizontal="center" vertical="top"/>
    </xf>
    <xf numFmtId="49" fontId="30" fillId="0" borderId="0" xfId="0" applyNumberFormat="1" applyFont="1" applyAlignment="1">
      <alignment horizontal="left" vertical="top"/>
    </xf>
    <xf numFmtId="172" fontId="30" fillId="0" borderId="0" xfId="0" applyNumberFormat="1" applyFont="1" applyAlignment="1">
      <alignment horizontal="left" vertical="top" wrapText="1"/>
    </xf>
    <xf numFmtId="171" fontId="30" fillId="0" borderId="0" xfId="0" applyNumberFormat="1" applyFont="1" applyAlignment="1">
      <alignment horizontal="right" vertical="top"/>
    </xf>
    <xf numFmtId="166" fontId="30" fillId="0" borderId="0" xfId="0" applyNumberFormat="1" applyFont="1" applyAlignment="1">
      <alignment horizontal="right" vertical="top"/>
    </xf>
    <xf numFmtId="167" fontId="30" fillId="0" borderId="0" xfId="0" applyNumberFormat="1" applyFont="1" applyAlignment="1">
      <alignment horizontal="right" vertical="top"/>
    </xf>
    <xf numFmtId="49" fontId="25" fillId="0" borderId="5" xfId="0" applyNumberFormat="1" applyFont="1" applyBorder="1" applyAlignment="1">
      <alignment horizontal="center" vertical="top"/>
    </xf>
    <xf numFmtId="49" fontId="25" fillId="0" borderId="5" xfId="0" applyNumberFormat="1" applyFont="1" applyBorder="1" applyAlignment="1">
      <alignment horizontal="left" vertical="top"/>
    </xf>
    <xf numFmtId="49" fontId="25" fillId="0" borderId="5" xfId="0" applyNumberFormat="1" applyFont="1" applyBorder="1" applyAlignment="1">
      <alignment horizontal="left" vertical="top" wrapText="1"/>
    </xf>
    <xf numFmtId="171" fontId="25" fillId="0" borderId="5" xfId="0" applyNumberFormat="1" applyFont="1" applyBorder="1" applyAlignment="1">
      <alignment horizontal="right" vertical="top"/>
    </xf>
    <xf numFmtId="166" fontId="25" fillId="0" borderId="5" xfId="0" applyNumberFormat="1" applyFont="1" applyBorder="1" applyAlignment="1">
      <alignment horizontal="right" vertical="top"/>
    </xf>
    <xf numFmtId="167" fontId="25" fillId="0" borderId="5" xfId="0" applyNumberFormat="1" applyFont="1" applyBorder="1" applyAlignment="1">
      <alignment horizontal="right" vertical="top"/>
    </xf>
    <xf numFmtId="171" fontId="31" fillId="0" borderId="5" xfId="0" applyNumberFormat="1" applyFont="1" applyBorder="1" applyAlignment="1">
      <alignment horizontal="right" vertical="top"/>
    </xf>
    <xf numFmtId="167" fontId="31" fillId="0" borderId="5" xfId="0" applyNumberFormat="1" applyFont="1" applyBorder="1" applyAlignment="1">
      <alignment horizontal="right" vertical="top"/>
    </xf>
    <xf numFmtId="171" fontId="31" fillId="0" borderId="3" xfId="0" applyNumberFormat="1" applyFont="1" applyBorder="1" applyAlignment="1">
      <alignment horizontal="right" vertical="top"/>
    </xf>
    <xf numFmtId="167" fontId="31" fillId="0" borderId="3" xfId="0" applyNumberFormat="1" applyFont="1" applyBorder="1" applyAlignment="1">
      <alignment horizontal="right" vertical="top"/>
    </xf>
    <xf numFmtId="49" fontId="25" fillId="0" borderId="6" xfId="0" applyNumberFormat="1" applyFont="1" applyBorder="1" applyAlignment="1">
      <alignment horizontal="center" vertical="top"/>
    </xf>
    <xf numFmtId="49" fontId="25" fillId="0" borderId="6" xfId="0" applyNumberFormat="1" applyFont="1" applyBorder="1" applyAlignment="1">
      <alignment horizontal="left" vertical="top" wrapText="1"/>
    </xf>
    <xf numFmtId="171" fontId="25" fillId="0" borderId="6" xfId="0" applyNumberFormat="1" applyFont="1" applyBorder="1" applyAlignment="1">
      <alignment horizontal="right" vertical="top"/>
    </xf>
    <xf numFmtId="166" fontId="25" fillId="0" borderId="6" xfId="0" applyNumberFormat="1" applyFont="1" applyBorder="1" applyAlignment="1">
      <alignment horizontal="right" vertical="top"/>
    </xf>
    <xf numFmtId="167" fontId="25" fillId="0" borderId="6" xfId="0" applyNumberFormat="1" applyFont="1" applyBorder="1" applyAlignment="1">
      <alignment horizontal="right" vertical="top"/>
    </xf>
    <xf numFmtId="171" fontId="31" fillId="0" borderId="6" xfId="0" applyNumberFormat="1" applyFont="1" applyBorder="1" applyAlignment="1">
      <alignment horizontal="right" vertical="top"/>
    </xf>
    <xf numFmtId="167" fontId="31" fillId="0" borderId="6" xfId="0" applyNumberFormat="1" applyFont="1" applyBorder="1" applyAlignment="1">
      <alignment horizontal="right" vertical="top"/>
    </xf>
    <xf numFmtId="1" fontId="25" fillId="0" borderId="5" xfId="0" applyNumberFormat="1" applyFont="1" applyBorder="1" applyAlignment="1">
      <alignment horizontal="center" vertical="top"/>
    </xf>
    <xf numFmtId="1" fontId="25" fillId="0" borderId="6" xfId="0" applyNumberFormat="1" applyFont="1" applyBorder="1" applyAlignment="1">
      <alignment horizontal="center" vertical="top"/>
    </xf>
    <xf numFmtId="1" fontId="25" fillId="0" borderId="7" xfId="0" applyNumberFormat="1" applyFont="1" applyBorder="1" applyAlignment="1">
      <alignment horizontal="center" vertical="top"/>
    </xf>
    <xf numFmtId="49" fontId="25" fillId="0" borderId="7" xfId="0" applyNumberFormat="1" applyFont="1" applyBorder="1" applyAlignment="1">
      <alignment horizontal="center" vertical="top"/>
    </xf>
    <xf numFmtId="49" fontId="25" fillId="0" borderId="7" xfId="0" applyNumberFormat="1" applyFont="1" applyBorder="1" applyAlignment="1">
      <alignment horizontal="left" vertical="top"/>
    </xf>
    <xf numFmtId="49" fontId="25" fillId="0" borderId="7" xfId="0" applyNumberFormat="1" applyFont="1" applyBorder="1" applyAlignment="1">
      <alignment horizontal="left" vertical="top" wrapText="1"/>
    </xf>
    <xf numFmtId="171" fontId="25" fillId="0" borderId="7" xfId="0" applyNumberFormat="1" applyFont="1" applyBorder="1" applyAlignment="1">
      <alignment horizontal="right" vertical="top"/>
    </xf>
    <xf numFmtId="166" fontId="25" fillId="0" borderId="7" xfId="0" applyNumberFormat="1" applyFont="1" applyBorder="1" applyAlignment="1">
      <alignment horizontal="right" vertical="top"/>
    </xf>
    <xf numFmtId="167" fontId="25" fillId="0" borderId="7" xfId="0" applyNumberFormat="1" applyFont="1" applyBorder="1" applyAlignment="1">
      <alignment horizontal="right" vertical="top"/>
    </xf>
    <xf numFmtId="171" fontId="31" fillId="0" borderId="7" xfId="0" applyNumberFormat="1" applyFont="1" applyBorder="1" applyAlignment="1">
      <alignment horizontal="right" vertical="top"/>
    </xf>
    <xf numFmtId="167" fontId="31" fillId="0" borderId="7" xfId="0" applyNumberFormat="1" applyFont="1" applyBorder="1" applyAlignment="1">
      <alignment horizontal="right" vertical="top"/>
    </xf>
    <xf numFmtId="173" fontId="33" fillId="0" borderId="0" xfId="1" applyNumberFormat="1" applyFont="1"/>
    <xf numFmtId="49" fontId="33" fillId="0" borderId="0" xfId="1" applyNumberFormat="1" applyFont="1" applyAlignment="1">
      <alignment horizontal="left"/>
    </xf>
    <xf numFmtId="49" fontId="33" fillId="0" borderId="0" xfId="1" applyNumberFormat="1" applyFont="1" applyAlignment="1">
      <alignment wrapText="1"/>
    </xf>
    <xf numFmtId="174" fontId="33" fillId="0" borderId="0" xfId="1" applyNumberFormat="1" applyFont="1" applyAlignment="1">
      <alignment horizontal="center"/>
    </xf>
    <xf numFmtId="175" fontId="33" fillId="0" borderId="0" xfId="1" applyNumberFormat="1" applyFont="1"/>
    <xf numFmtId="176" fontId="33" fillId="0" borderId="0" xfId="1" applyNumberFormat="1" applyFont="1"/>
    <xf numFmtId="176" fontId="33" fillId="0" borderId="0" xfId="0" applyNumberFormat="1" applyFont="1"/>
    <xf numFmtId="0" fontId="34" fillId="0" borderId="0" xfId="0" applyFont="1"/>
    <xf numFmtId="173" fontId="13" fillId="0" borderId="0" xfId="1" applyNumberFormat="1" applyFont="1" applyAlignment="1">
      <alignment horizontal="right" vertical="top"/>
    </xf>
    <xf numFmtId="49" fontId="13" fillId="0" borderId="0" xfId="1" applyNumberFormat="1" applyFont="1" applyAlignment="1">
      <alignment horizontal="left" vertical="top"/>
    </xf>
    <xf numFmtId="0" fontId="13" fillId="0" borderId="0" xfId="1" applyFont="1" applyAlignment="1">
      <alignment horizontal="left" vertical="top" wrapText="1"/>
    </xf>
    <xf numFmtId="174" fontId="35" fillId="0" borderId="0" xfId="1" applyNumberFormat="1" applyFont="1" applyAlignment="1">
      <alignment horizontal="center" vertical="top"/>
    </xf>
    <xf numFmtId="174" fontId="35" fillId="0" borderId="0" xfId="1" applyNumberFormat="1" applyFont="1" applyAlignment="1">
      <alignment horizontal="right" vertical="top"/>
    </xf>
    <xf numFmtId="175" fontId="13" fillId="0" borderId="0" xfId="1" applyNumberFormat="1" applyFont="1" applyAlignment="1">
      <alignment horizontal="right" vertical="top"/>
    </xf>
    <xf numFmtId="176" fontId="13" fillId="0" borderId="0" xfId="1" applyNumberFormat="1" applyFont="1" applyAlignment="1">
      <alignment horizontal="right" vertical="top"/>
    </xf>
    <xf numFmtId="164" fontId="38" fillId="0" borderId="0" xfId="0" applyNumberFormat="1" applyFont="1"/>
    <xf numFmtId="49" fontId="38" fillId="0" borderId="0" xfId="0" applyNumberFormat="1" applyFont="1"/>
    <xf numFmtId="165" fontId="38" fillId="0" borderId="0" xfId="0" applyNumberFormat="1" applyFont="1"/>
    <xf numFmtId="166" fontId="38" fillId="0" borderId="0" xfId="0" applyNumberFormat="1" applyFont="1"/>
    <xf numFmtId="167" fontId="38" fillId="0" borderId="0" xfId="0" applyNumberFormat="1" applyFont="1"/>
    <xf numFmtId="168" fontId="38" fillId="0" borderId="0" xfId="0" applyNumberFormat="1" applyFont="1"/>
    <xf numFmtId="0" fontId="39" fillId="0" borderId="0" xfId="0" applyFont="1"/>
    <xf numFmtId="0" fontId="20" fillId="2" borderId="0" xfId="0" applyFont="1" applyFill="1" applyAlignment="1">
      <alignment horizontal="left"/>
    </xf>
    <xf numFmtId="49" fontId="20" fillId="2" borderId="0" xfId="0" applyNumberFormat="1" applyFont="1" applyFill="1" applyAlignment="1">
      <alignment horizontal="left"/>
    </xf>
    <xf numFmtId="166" fontId="20" fillId="2" borderId="0" xfId="0" applyNumberFormat="1" applyFont="1" applyFill="1"/>
    <xf numFmtId="165" fontId="20" fillId="2" borderId="0" xfId="0" applyNumberFormat="1" applyFont="1" applyFill="1"/>
    <xf numFmtId="167" fontId="20" fillId="2" borderId="0" xfId="0" applyNumberFormat="1" applyFont="1" applyFill="1"/>
    <xf numFmtId="168" fontId="20" fillId="2" borderId="0" xfId="0" applyNumberFormat="1" applyFont="1" applyFill="1"/>
    <xf numFmtId="169" fontId="20" fillId="2" borderId="0" xfId="0" applyNumberFormat="1" applyFont="1" applyFill="1"/>
    <xf numFmtId="170" fontId="20" fillId="2" borderId="0" xfId="0" applyNumberFormat="1" applyFont="1" applyFill="1"/>
    <xf numFmtId="164" fontId="40" fillId="0" borderId="0" xfId="0" applyNumberFormat="1" applyFont="1"/>
    <xf numFmtId="0" fontId="40" fillId="0" borderId="0" xfId="0" applyFont="1" applyAlignment="1">
      <alignment horizontal="left"/>
    </xf>
    <xf numFmtId="49" fontId="40" fillId="0" borderId="0" xfId="0" applyNumberFormat="1" applyFont="1" applyAlignment="1">
      <alignment horizontal="center"/>
    </xf>
    <xf numFmtId="165" fontId="40" fillId="0" borderId="0" xfId="0" applyNumberFormat="1" applyFont="1"/>
    <xf numFmtId="166" fontId="40" fillId="0" borderId="0" xfId="0" applyNumberFormat="1" applyFont="1"/>
    <xf numFmtId="167" fontId="40" fillId="0" borderId="0" xfId="0" applyNumberFormat="1" applyFont="1"/>
    <xf numFmtId="168" fontId="40" fillId="0" borderId="0" xfId="0" applyNumberFormat="1" applyFont="1"/>
    <xf numFmtId="169" fontId="40" fillId="0" borderId="0" xfId="0" applyNumberFormat="1" applyFont="1"/>
    <xf numFmtId="170" fontId="41" fillId="0" borderId="0" xfId="0" applyNumberFormat="1" applyFont="1"/>
    <xf numFmtId="0" fontId="42" fillId="0" borderId="0" xfId="0" applyFont="1"/>
    <xf numFmtId="165" fontId="24" fillId="3" borderId="0" xfId="0" applyNumberFormat="1" applyFont="1" applyFill="1" applyAlignment="1">
      <alignment horizontal="left"/>
    </xf>
    <xf numFmtId="49" fontId="43" fillId="5" borderId="0" xfId="0" applyNumberFormat="1" applyFont="1" applyFill="1" applyAlignment="1">
      <alignment horizontal="left"/>
    </xf>
    <xf numFmtId="49" fontId="43" fillId="5" borderId="0" xfId="0" applyNumberFormat="1" applyFont="1" applyFill="1" applyAlignment="1">
      <alignment wrapText="1"/>
    </xf>
    <xf numFmtId="49" fontId="43" fillId="5" borderId="0" xfId="0" applyNumberFormat="1" applyFont="1" applyFill="1"/>
    <xf numFmtId="171" fontId="43" fillId="5" borderId="0" xfId="0" applyNumberFormat="1" applyFont="1" applyFill="1"/>
    <xf numFmtId="166" fontId="43" fillId="5" borderId="0" xfId="0" applyNumberFormat="1" applyFont="1" applyFill="1"/>
    <xf numFmtId="167" fontId="43" fillId="5" borderId="0" xfId="0" applyNumberFormat="1" applyFont="1" applyFill="1" applyAlignment="1">
      <alignment horizontal="right" vertical="top"/>
    </xf>
    <xf numFmtId="171" fontId="43" fillId="5" borderId="0" xfId="0" applyNumberFormat="1" applyFont="1" applyFill="1" applyAlignment="1">
      <alignment horizontal="right" vertical="top"/>
    </xf>
    <xf numFmtId="167" fontId="43" fillId="5" borderId="0" xfId="0" applyNumberFormat="1" applyFont="1" applyFill="1"/>
    <xf numFmtId="49" fontId="43" fillId="5" borderId="0" xfId="0" applyNumberFormat="1" applyFont="1" applyFill="1" applyAlignment="1">
      <alignment horizontal="left" vertical="top"/>
    </xf>
    <xf numFmtId="0" fontId="44" fillId="0" borderId="0" xfId="0" applyFont="1"/>
    <xf numFmtId="49" fontId="25" fillId="0" borderId="6" xfId="0" applyNumberFormat="1" applyFont="1" applyBorder="1" applyAlignment="1">
      <alignment horizontal="left" vertical="top"/>
    </xf>
    <xf numFmtId="171" fontId="25" fillId="0" borderId="9" xfId="0" applyNumberFormat="1" applyFont="1" applyBorder="1" applyAlignment="1">
      <alignment horizontal="right" vertical="top"/>
    </xf>
    <xf numFmtId="171" fontId="31" fillId="0" borderId="9" xfId="0" applyNumberFormat="1" applyFont="1" applyBorder="1" applyAlignment="1">
      <alignment horizontal="right" vertical="top"/>
    </xf>
    <xf numFmtId="164" fontId="13" fillId="0" borderId="1" xfId="0" applyNumberFormat="1" applyFont="1" applyBorder="1" applyAlignment="1">
      <alignment horizontal="left" vertical="top"/>
    </xf>
    <xf numFmtId="168" fontId="20" fillId="2" borderId="8" xfId="0" applyNumberFormat="1" applyFont="1" applyFill="1" applyBorder="1"/>
    <xf numFmtId="164" fontId="38" fillId="0" borderId="0" xfId="2" applyNumberFormat="1" applyFont="1"/>
    <xf numFmtId="49" fontId="38" fillId="0" borderId="0" xfId="2" applyNumberFormat="1" applyFont="1"/>
    <xf numFmtId="166" fontId="38" fillId="0" borderId="0" xfId="2" applyNumberFormat="1" applyFont="1"/>
    <xf numFmtId="167" fontId="38" fillId="0" borderId="0" xfId="2" applyNumberFormat="1" applyFont="1"/>
    <xf numFmtId="0" fontId="39" fillId="0" borderId="0" xfId="2" applyFont="1"/>
    <xf numFmtId="49" fontId="8" fillId="0" borderId="2" xfId="2" applyNumberFormat="1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15" fillId="0" borderId="0" xfId="2" applyFont="1"/>
    <xf numFmtId="0" fontId="20" fillId="2" borderId="0" xfId="2" applyFont="1" applyFill="1" applyAlignment="1">
      <alignment horizontal="left"/>
    </xf>
    <xf numFmtId="49" fontId="20" fillId="2" borderId="0" xfId="2" applyNumberFormat="1" applyFont="1" applyFill="1" applyAlignment="1">
      <alignment horizontal="left"/>
    </xf>
    <xf numFmtId="167" fontId="20" fillId="2" borderId="0" xfId="2" applyNumberFormat="1" applyFont="1" applyFill="1"/>
    <xf numFmtId="0" fontId="14" fillId="0" borderId="0" xfId="2" applyFont="1"/>
    <xf numFmtId="164" fontId="7" fillId="0" borderId="0" xfId="2" applyNumberFormat="1" applyFont="1" applyAlignment="1">
      <alignment horizontal="right" vertical="top"/>
    </xf>
    <xf numFmtId="49" fontId="7" fillId="0" borderId="0" xfId="2" applyNumberFormat="1" applyFont="1" applyAlignment="1">
      <alignment horizontal="left" vertical="top" wrapText="1"/>
    </xf>
    <xf numFmtId="167" fontId="7" fillId="0" borderId="0" xfId="2" applyNumberFormat="1" applyFont="1" applyAlignment="1">
      <alignment horizontal="right" vertical="top"/>
    </xf>
    <xf numFmtId="0" fontId="11" fillId="0" borderId="0" xfId="2"/>
    <xf numFmtId="49" fontId="8" fillId="0" borderId="0" xfId="2" applyNumberFormat="1" applyFont="1" applyAlignment="1">
      <alignment horizontal="center"/>
    </xf>
    <xf numFmtId="0" fontId="8" fillId="0" borderId="0" xfId="2" applyFont="1" applyAlignment="1">
      <alignment horizontal="center"/>
    </xf>
    <xf numFmtId="49" fontId="8" fillId="0" borderId="2" xfId="2" applyNumberFormat="1" applyFont="1" applyBorder="1" applyAlignment="1">
      <alignment horizontal="left"/>
    </xf>
    <xf numFmtId="49" fontId="43" fillId="5" borderId="0" xfId="2" applyNumberFormat="1" applyFont="1" applyFill="1" applyAlignment="1">
      <alignment horizontal="left" vertical="center"/>
    </xf>
    <xf numFmtId="167" fontId="43" fillId="5" borderId="0" xfId="2" applyNumberFormat="1" applyFont="1" applyFill="1" applyAlignment="1">
      <alignment horizontal="right" vertical="center"/>
    </xf>
    <xf numFmtId="0" fontId="44" fillId="0" borderId="0" xfId="2" applyFont="1" applyAlignment="1">
      <alignment vertical="center"/>
    </xf>
    <xf numFmtId="1" fontId="48" fillId="0" borderId="5" xfId="0" applyNumberFormat="1" applyFont="1" applyBorder="1" applyAlignment="1">
      <alignment horizontal="center" vertical="top"/>
    </xf>
    <xf numFmtId="49" fontId="48" fillId="0" borderId="5" xfId="0" applyNumberFormat="1" applyFont="1" applyBorder="1" applyAlignment="1">
      <alignment horizontal="left" vertical="top"/>
    </xf>
    <xf numFmtId="49" fontId="48" fillId="0" borderId="5" xfId="0" applyNumberFormat="1" applyFont="1" applyBorder="1" applyAlignment="1">
      <alignment horizontal="left" vertical="top" wrapText="1"/>
    </xf>
    <xf numFmtId="49" fontId="48" fillId="0" borderId="5" xfId="0" applyNumberFormat="1" applyFont="1" applyBorder="1" applyAlignment="1">
      <alignment horizontal="center" vertical="top"/>
    </xf>
    <xf numFmtId="171" fontId="48" fillId="0" borderId="5" xfId="0" applyNumberFormat="1" applyFont="1" applyBorder="1" applyAlignment="1">
      <alignment horizontal="right" vertical="top"/>
    </xf>
    <xf numFmtId="166" fontId="48" fillId="0" borderId="5" xfId="0" applyNumberFormat="1" applyFont="1" applyBorder="1" applyAlignment="1">
      <alignment horizontal="right" vertical="top"/>
    </xf>
    <xf numFmtId="167" fontId="48" fillId="0" borderId="5" xfId="0" applyNumberFormat="1" applyFont="1" applyBorder="1" applyAlignment="1">
      <alignment horizontal="right" vertical="top"/>
    </xf>
    <xf numFmtId="171" fontId="49" fillId="0" borderId="5" xfId="0" applyNumberFormat="1" applyFont="1" applyBorder="1" applyAlignment="1">
      <alignment horizontal="right" vertical="top"/>
    </xf>
    <xf numFmtId="167" fontId="49" fillId="0" borderId="5" xfId="0" applyNumberFormat="1" applyFont="1" applyBorder="1" applyAlignment="1">
      <alignment horizontal="right" vertical="top"/>
    </xf>
    <xf numFmtId="0" fontId="37" fillId="0" borderId="0" xfId="0" applyFont="1"/>
    <xf numFmtId="0" fontId="50" fillId="0" borderId="0" xfId="0" applyFont="1"/>
    <xf numFmtId="0" fontId="50" fillId="0" borderId="0" xfId="0" applyFont="1" applyAlignment="1">
      <alignment horizontal="left"/>
    </xf>
    <xf numFmtId="0" fontId="51" fillId="0" borderId="0" xfId="0" applyFont="1"/>
    <xf numFmtId="0" fontId="5" fillId="0" borderId="0" xfId="0" applyFont="1"/>
    <xf numFmtId="49" fontId="20" fillId="4" borderId="0" xfId="2" applyNumberFormat="1" applyFont="1" applyFill="1" applyAlignment="1">
      <alignment horizontal="left"/>
    </xf>
    <xf numFmtId="0" fontId="20" fillId="4" borderId="0" xfId="2" applyFont="1" applyFill="1" applyAlignment="1">
      <alignment horizontal="left"/>
    </xf>
    <xf numFmtId="167" fontId="20" fillId="4" borderId="0" xfId="2" applyNumberFormat="1" applyFont="1" applyFill="1"/>
    <xf numFmtId="164" fontId="12" fillId="0" borderId="1" xfId="0" applyNumberFormat="1" applyFont="1" applyBorder="1" applyAlignment="1">
      <alignment horizontal="right" vertical="top"/>
    </xf>
    <xf numFmtId="49" fontId="56" fillId="0" borderId="1" xfId="0" applyNumberFormat="1" applyFont="1" applyBorder="1" applyAlignment="1">
      <alignment horizontal="left" vertical="top"/>
    </xf>
    <xf numFmtId="0" fontId="56" fillId="0" borderId="1" xfId="0" applyFont="1" applyBorder="1" applyAlignment="1">
      <alignment horizontal="left" vertical="top" wrapText="1"/>
    </xf>
    <xf numFmtId="49" fontId="56" fillId="0" borderId="1" xfId="0" applyNumberFormat="1" applyFont="1" applyBorder="1" applyAlignment="1">
      <alignment horizontal="center" vertical="top"/>
    </xf>
    <xf numFmtId="165" fontId="57" fillId="0" borderId="1" xfId="0" applyNumberFormat="1" applyFont="1" applyBorder="1" applyAlignment="1">
      <alignment horizontal="right" vertical="top"/>
    </xf>
    <xf numFmtId="166" fontId="56" fillId="0" borderId="1" xfId="0" applyNumberFormat="1" applyFont="1" applyBorder="1" applyAlignment="1">
      <alignment horizontal="right" vertical="top"/>
    </xf>
    <xf numFmtId="167" fontId="56" fillId="0" borderId="1" xfId="0" applyNumberFormat="1" applyFont="1" applyBorder="1" applyAlignment="1">
      <alignment horizontal="right" vertical="top"/>
    </xf>
    <xf numFmtId="168" fontId="56" fillId="0" borderId="1" xfId="0" applyNumberFormat="1" applyFont="1" applyBorder="1" applyAlignment="1">
      <alignment horizontal="right" vertical="top"/>
    </xf>
    <xf numFmtId="169" fontId="56" fillId="0" borderId="1" xfId="0" applyNumberFormat="1" applyFont="1" applyBorder="1" applyAlignment="1">
      <alignment horizontal="right" vertical="top"/>
    </xf>
    <xf numFmtId="164" fontId="56" fillId="0" borderId="1" xfId="0" applyNumberFormat="1" applyFont="1" applyBorder="1" applyAlignment="1">
      <alignment horizontal="left" vertical="top"/>
    </xf>
    <xf numFmtId="0" fontId="56" fillId="0" borderId="0" xfId="0" applyFont="1"/>
    <xf numFmtId="0" fontId="4" fillId="0" borderId="0" xfId="0" applyFont="1"/>
    <xf numFmtId="164" fontId="38" fillId="0" borderId="0" xfId="3" applyNumberFormat="1" applyFont="1"/>
    <xf numFmtId="49" fontId="38" fillId="0" borderId="0" xfId="3" applyNumberFormat="1" applyFont="1"/>
    <xf numFmtId="49" fontId="38" fillId="0" borderId="0" xfId="4" applyNumberFormat="1" applyFont="1"/>
    <xf numFmtId="165" fontId="38" fillId="0" borderId="0" xfId="3" applyNumberFormat="1" applyFont="1"/>
    <xf numFmtId="166" fontId="38" fillId="0" borderId="0" xfId="3" applyNumberFormat="1" applyFont="1"/>
    <xf numFmtId="167" fontId="38" fillId="0" borderId="0" xfId="3" applyNumberFormat="1" applyFont="1"/>
    <xf numFmtId="0" fontId="62" fillId="0" borderId="0" xfId="3" applyFont="1"/>
    <xf numFmtId="0" fontId="38" fillId="0" borderId="0" xfId="3" applyFont="1" applyAlignment="1">
      <alignment horizontal="left"/>
    </xf>
    <xf numFmtId="166" fontId="38" fillId="0" borderId="0" xfId="4" applyNumberFormat="1" applyFont="1"/>
    <xf numFmtId="0" fontId="39" fillId="0" borderId="0" xfId="5" applyFont="1"/>
    <xf numFmtId="49" fontId="8" fillId="0" borderId="2" xfId="4" applyNumberFormat="1" applyFont="1" applyBorder="1" applyAlignment="1">
      <alignment horizontal="right"/>
    </xf>
    <xf numFmtId="49" fontId="8" fillId="0" borderId="2" xfId="4" applyNumberFormat="1" applyFont="1" applyBorder="1" applyAlignment="1">
      <alignment horizontal="left"/>
    </xf>
    <xf numFmtId="0" fontId="8" fillId="0" borderId="2" xfId="4" applyFont="1" applyBorder="1" applyAlignment="1">
      <alignment horizontal="left"/>
    </xf>
    <xf numFmtId="49" fontId="8" fillId="0" borderId="2" xfId="4" applyNumberFormat="1" applyFont="1" applyBorder="1" applyAlignment="1">
      <alignment horizontal="center"/>
    </xf>
    <xf numFmtId="49" fontId="8" fillId="0" borderId="2" xfId="4" applyNumberFormat="1" applyFont="1" applyBorder="1" applyAlignment="1">
      <alignment horizontal="center" wrapText="1"/>
    </xf>
    <xf numFmtId="0" fontId="15" fillId="0" borderId="0" xfId="4" applyFont="1"/>
    <xf numFmtId="49" fontId="8" fillId="0" borderId="0" xfId="4" applyNumberFormat="1" applyFont="1" applyAlignment="1">
      <alignment horizontal="right"/>
    </xf>
    <xf numFmtId="49" fontId="8" fillId="0" borderId="0" xfId="4" applyNumberFormat="1" applyFont="1" applyAlignment="1">
      <alignment horizontal="left"/>
    </xf>
    <xf numFmtId="0" fontId="8" fillId="0" borderId="0" xfId="4" applyFont="1" applyAlignment="1">
      <alignment horizontal="left" wrapText="1"/>
    </xf>
    <xf numFmtId="49" fontId="8" fillId="0" borderId="0" xfId="4" applyNumberFormat="1" applyFont="1" applyAlignment="1">
      <alignment horizontal="center"/>
    </xf>
    <xf numFmtId="0" fontId="61" fillId="0" borderId="0" xfId="4"/>
    <xf numFmtId="0" fontId="20" fillId="2" borderId="0" xfId="4" applyFont="1" applyFill="1" applyAlignment="1">
      <alignment horizontal="left"/>
    </xf>
    <xf numFmtId="49" fontId="20" fillId="2" borderId="0" xfId="4" applyNumberFormat="1" applyFont="1" applyFill="1" applyAlignment="1">
      <alignment horizontal="left"/>
    </xf>
    <xf numFmtId="165" fontId="20" fillId="2" borderId="0" xfId="4" applyNumberFormat="1" applyFont="1" applyFill="1"/>
    <xf numFmtId="166" fontId="20" fillId="2" borderId="0" xfId="4" applyNumberFormat="1" applyFont="1" applyFill="1"/>
    <xf numFmtId="167" fontId="20" fillId="2" borderId="0" xfId="4" applyNumberFormat="1" applyFont="1" applyFill="1"/>
    <xf numFmtId="0" fontId="14" fillId="0" borderId="0" xfId="4" applyFont="1"/>
    <xf numFmtId="0" fontId="63" fillId="0" borderId="0" xfId="4" applyFont="1"/>
    <xf numFmtId="0" fontId="63" fillId="0" borderId="0" xfId="4" applyFont="1" applyAlignment="1">
      <alignment horizontal="left"/>
    </xf>
    <xf numFmtId="49" fontId="63" fillId="0" borderId="0" xfId="4" applyNumberFormat="1" applyFont="1" applyAlignment="1">
      <alignment horizontal="left"/>
    </xf>
    <xf numFmtId="167" fontId="64" fillId="0" borderId="0" xfId="3" applyNumberFormat="1" applyFont="1"/>
    <xf numFmtId="0" fontId="65" fillId="0" borderId="0" xfId="4" applyFont="1"/>
    <xf numFmtId="0" fontId="65" fillId="0" borderId="0" xfId="4" applyFont="1" applyAlignment="1">
      <alignment horizontal="left"/>
    </xf>
    <xf numFmtId="0" fontId="66" fillId="0" borderId="0" xfId="4" applyFont="1" applyAlignment="1">
      <alignment horizontal="left"/>
    </xf>
    <xf numFmtId="167" fontId="8" fillId="0" borderId="0" xfId="4" applyNumberFormat="1" applyFont="1"/>
    <xf numFmtId="164" fontId="13" fillId="0" borderId="1" xfId="4" applyNumberFormat="1" applyFont="1" applyBorder="1" applyAlignment="1">
      <alignment horizontal="right" vertical="top"/>
    </xf>
    <xf numFmtId="49" fontId="13" fillId="0" borderId="1" xfId="4" applyNumberFormat="1" applyFont="1" applyBorder="1" applyAlignment="1">
      <alignment horizontal="left" vertical="top"/>
    </xf>
    <xf numFmtId="0" fontId="13" fillId="0" borderId="1" xfId="4" applyFont="1" applyBorder="1" applyAlignment="1">
      <alignment horizontal="left" vertical="top" wrapText="1"/>
    </xf>
    <xf numFmtId="49" fontId="13" fillId="0" borderId="1" xfId="4" applyNumberFormat="1" applyFont="1" applyBorder="1" applyAlignment="1">
      <alignment horizontal="center" vertical="top"/>
    </xf>
    <xf numFmtId="165" fontId="18" fillId="0" borderId="1" xfId="4" applyNumberFormat="1" applyFont="1" applyBorder="1" applyAlignment="1">
      <alignment horizontal="right" vertical="top"/>
    </xf>
    <xf numFmtId="167" fontId="13" fillId="0" borderId="1" xfId="4" applyNumberFormat="1" applyFont="1" applyBorder="1" applyAlignment="1">
      <alignment horizontal="right" vertical="top"/>
    </xf>
    <xf numFmtId="0" fontId="12" fillId="0" borderId="0" xfId="4" applyFont="1"/>
    <xf numFmtId="0" fontId="67" fillId="0" borderId="0" xfId="4" applyFont="1" applyAlignment="1">
      <alignment vertical="center"/>
    </xf>
    <xf numFmtId="0" fontId="68" fillId="0" borderId="0" xfId="4" applyFont="1" applyAlignment="1">
      <alignment horizontal="left" vertical="center"/>
    </xf>
    <xf numFmtId="0" fontId="67" fillId="0" borderId="0" xfId="4" applyFont="1" applyAlignment="1">
      <alignment horizontal="left" vertical="center"/>
    </xf>
    <xf numFmtId="0" fontId="67" fillId="0" borderId="0" xfId="4" applyFont="1" applyAlignment="1">
      <alignment horizontal="left" vertical="center" wrapText="1"/>
    </xf>
    <xf numFmtId="0" fontId="69" fillId="0" borderId="0" xfId="4" applyFont="1" applyAlignment="1">
      <alignment vertical="center"/>
    </xf>
    <xf numFmtId="0" fontId="69" fillId="0" borderId="0" xfId="4" applyFont="1" applyAlignment="1">
      <alignment horizontal="left" vertical="center"/>
    </xf>
    <xf numFmtId="0" fontId="69" fillId="0" borderId="0" xfId="4" applyFont="1" applyAlignment="1">
      <alignment horizontal="left" vertical="center" wrapText="1"/>
    </xf>
    <xf numFmtId="177" fontId="69" fillId="0" borderId="0" xfId="4" applyNumberFormat="1" applyFont="1" applyAlignment="1">
      <alignment vertical="center"/>
    </xf>
    <xf numFmtId="0" fontId="70" fillId="0" borderId="0" xfId="4" applyFont="1" applyAlignment="1">
      <alignment vertical="center"/>
    </xf>
    <xf numFmtId="164" fontId="71" fillId="0" borderId="1" xfId="4" applyNumberFormat="1" applyFont="1" applyBorder="1" applyAlignment="1">
      <alignment horizontal="right" vertical="top"/>
    </xf>
    <xf numFmtId="49" fontId="71" fillId="0" borderId="1" xfId="4" applyNumberFormat="1" applyFont="1" applyBorder="1" applyAlignment="1">
      <alignment horizontal="left" vertical="top"/>
    </xf>
    <xf numFmtId="0" fontId="71" fillId="0" borderId="1" xfId="4" applyFont="1" applyBorder="1" applyAlignment="1">
      <alignment horizontal="left" vertical="top" wrapText="1"/>
    </xf>
    <xf numFmtId="49" fontId="71" fillId="0" borderId="1" xfId="4" applyNumberFormat="1" applyFont="1" applyBorder="1" applyAlignment="1">
      <alignment horizontal="center" vertical="top"/>
    </xf>
    <xf numFmtId="165" fontId="72" fillId="0" borderId="1" xfId="4" applyNumberFormat="1" applyFont="1" applyBorder="1" applyAlignment="1">
      <alignment horizontal="right" vertical="top"/>
    </xf>
    <xf numFmtId="167" fontId="71" fillId="0" borderId="1" xfId="4" applyNumberFormat="1" applyFont="1" applyBorder="1" applyAlignment="1">
      <alignment horizontal="right" vertical="top"/>
    </xf>
    <xf numFmtId="0" fontId="71" fillId="0" borderId="0" xfId="4" applyFont="1"/>
    <xf numFmtId="0" fontId="73" fillId="0" borderId="0" xfId="4" applyFont="1" applyAlignment="1">
      <alignment vertical="center"/>
    </xf>
    <xf numFmtId="0" fontId="74" fillId="0" borderId="0" xfId="4" applyFont="1" applyAlignment="1">
      <alignment horizontal="left" vertical="center"/>
    </xf>
    <xf numFmtId="0" fontId="73" fillId="0" borderId="0" xfId="4" applyFont="1" applyAlignment="1">
      <alignment horizontal="left" vertical="center"/>
    </xf>
    <xf numFmtId="0" fontId="73" fillId="0" borderId="0" xfId="4" applyFont="1" applyAlignment="1">
      <alignment horizontal="left" vertical="center" wrapText="1"/>
    </xf>
    <xf numFmtId="0" fontId="61" fillId="0" borderId="0" xfId="4" applyAlignment="1">
      <alignment vertical="center"/>
    </xf>
    <xf numFmtId="0" fontId="75" fillId="0" borderId="10" xfId="4" applyFont="1" applyBorder="1" applyAlignment="1" applyProtection="1">
      <alignment horizontal="center" vertical="center"/>
      <protection locked="0"/>
    </xf>
    <xf numFmtId="49" fontId="75" fillId="0" borderId="10" xfId="4" applyNumberFormat="1" applyFont="1" applyBorder="1" applyAlignment="1" applyProtection="1">
      <alignment horizontal="left" vertical="center" wrapText="1"/>
      <protection locked="0"/>
    </xf>
    <xf numFmtId="0" fontId="75" fillId="0" borderId="10" xfId="4" applyFont="1" applyBorder="1" applyAlignment="1" applyProtection="1">
      <alignment horizontal="left" vertical="center" wrapText="1"/>
      <protection locked="0"/>
    </xf>
    <xf numFmtId="0" fontId="75" fillId="0" borderId="10" xfId="4" applyFont="1" applyBorder="1" applyAlignment="1" applyProtection="1">
      <alignment horizontal="center" vertical="center" wrapText="1"/>
      <protection locked="0"/>
    </xf>
    <xf numFmtId="177" fontId="75" fillId="0" borderId="10" xfId="4" applyNumberFormat="1" applyFont="1" applyBorder="1" applyAlignment="1" applyProtection="1">
      <alignment vertical="center"/>
      <protection locked="0"/>
    </xf>
    <xf numFmtId="49" fontId="38" fillId="0" borderId="0" xfId="6" applyNumberFormat="1" applyFont="1"/>
    <xf numFmtId="49" fontId="8" fillId="0" borderId="2" xfId="6" applyNumberFormat="1" applyFont="1" applyBorder="1" applyAlignment="1">
      <alignment horizontal="right"/>
    </xf>
    <xf numFmtId="49" fontId="8" fillId="0" borderId="2" xfId="6" applyNumberFormat="1" applyFont="1" applyBorder="1" applyAlignment="1">
      <alignment horizontal="left"/>
    </xf>
    <xf numFmtId="0" fontId="8" fillId="0" borderId="2" xfId="6" applyFont="1" applyBorder="1" applyAlignment="1">
      <alignment horizontal="left"/>
    </xf>
    <xf numFmtId="49" fontId="8" fillId="0" borderId="2" xfId="6" applyNumberFormat="1" applyFont="1" applyBorder="1" applyAlignment="1">
      <alignment horizontal="center"/>
    </xf>
    <xf numFmtId="0" fontId="15" fillId="0" borderId="0" xfId="6" applyFont="1"/>
    <xf numFmtId="49" fontId="8" fillId="0" borderId="0" xfId="6" applyNumberFormat="1" applyFont="1" applyAlignment="1">
      <alignment horizontal="right"/>
    </xf>
    <xf numFmtId="49" fontId="8" fillId="0" borderId="0" xfId="6" applyNumberFormat="1" applyFont="1" applyAlignment="1">
      <alignment horizontal="left"/>
    </xf>
    <xf numFmtId="0" fontId="8" fillId="0" borderId="0" xfId="6" applyFont="1" applyAlignment="1">
      <alignment horizontal="left" wrapText="1"/>
    </xf>
    <xf numFmtId="49" fontId="8" fillId="0" borderId="0" xfId="6" applyNumberFormat="1" applyFont="1" applyAlignment="1">
      <alignment horizontal="center"/>
    </xf>
    <xf numFmtId="0" fontId="59" fillId="0" borderId="0" xfId="6"/>
    <xf numFmtId="0" fontId="20" fillId="2" borderId="0" xfId="6" applyFont="1" applyFill="1" applyAlignment="1">
      <alignment horizontal="left"/>
    </xf>
    <xf numFmtId="49" fontId="20" fillId="2" borderId="0" xfId="6" applyNumberFormat="1" applyFont="1" applyFill="1" applyAlignment="1">
      <alignment horizontal="left"/>
    </xf>
    <xf numFmtId="165" fontId="20" fillId="2" borderId="0" xfId="6" applyNumberFormat="1" applyFont="1" applyFill="1"/>
    <xf numFmtId="166" fontId="20" fillId="2" borderId="0" xfId="6" applyNumberFormat="1" applyFont="1" applyFill="1"/>
    <xf numFmtId="167" fontId="20" fillId="2" borderId="0" xfId="6" applyNumberFormat="1" applyFont="1" applyFill="1"/>
    <xf numFmtId="0" fontId="14" fillId="0" borderId="0" xfId="6" applyFont="1"/>
    <xf numFmtId="164" fontId="8" fillId="0" borderId="0" xfId="6" applyNumberFormat="1" applyFont="1"/>
    <xf numFmtId="0" fontId="8" fillId="0" borderId="0" xfId="6" applyFont="1" applyAlignment="1">
      <alignment horizontal="left"/>
    </xf>
    <xf numFmtId="165" fontId="8" fillId="0" borderId="0" xfId="6" applyNumberFormat="1" applyFont="1"/>
    <xf numFmtId="166" fontId="8" fillId="0" borderId="0" xfId="6" applyNumberFormat="1" applyFont="1"/>
    <xf numFmtId="167" fontId="8" fillId="0" borderId="0" xfId="6" applyNumberFormat="1" applyFont="1"/>
    <xf numFmtId="0" fontId="8" fillId="0" borderId="0" xfId="6" applyFont="1"/>
    <xf numFmtId="164" fontId="13" fillId="0" borderId="1" xfId="6" applyNumberFormat="1" applyFont="1" applyBorder="1" applyAlignment="1">
      <alignment horizontal="right" vertical="top"/>
    </xf>
    <xf numFmtId="49" fontId="13" fillId="0" borderId="1" xfId="6" applyNumberFormat="1" applyFont="1" applyBorder="1" applyAlignment="1">
      <alignment horizontal="left" vertical="top"/>
    </xf>
    <xf numFmtId="0" fontId="13" fillId="0" borderId="1" xfId="7" applyFont="1" applyBorder="1" applyAlignment="1">
      <alignment horizontal="left" vertical="top" wrapText="1"/>
    </xf>
    <xf numFmtId="49" fontId="13" fillId="0" borderId="1" xfId="7" applyNumberFormat="1" applyFont="1" applyBorder="1" applyAlignment="1">
      <alignment horizontal="center" vertical="top"/>
    </xf>
    <xf numFmtId="165" fontId="18" fillId="0" borderId="1" xfId="7" applyNumberFormat="1" applyFont="1" applyBorder="1" applyAlignment="1">
      <alignment horizontal="right" vertical="top"/>
    </xf>
    <xf numFmtId="167" fontId="13" fillId="0" borderId="1" xfId="6" applyNumberFormat="1" applyFont="1" applyBorder="1" applyAlignment="1">
      <alignment horizontal="right" vertical="top"/>
    </xf>
    <xf numFmtId="0" fontId="12" fillId="0" borderId="0" xfId="6" applyFont="1"/>
    <xf numFmtId="0" fontId="13" fillId="0" borderId="1" xfId="6" applyFont="1" applyBorder="1" applyAlignment="1">
      <alignment horizontal="left" vertical="top" wrapText="1"/>
    </xf>
    <xf numFmtId="165" fontId="18" fillId="0" borderId="1" xfId="6" applyNumberFormat="1" applyFont="1" applyBorder="1" applyAlignment="1">
      <alignment horizontal="right" vertical="top"/>
    </xf>
    <xf numFmtId="164" fontId="13" fillId="0" borderId="11" xfId="6" applyNumberFormat="1" applyFont="1" applyBorder="1" applyAlignment="1">
      <alignment horizontal="right" vertical="top"/>
    </xf>
    <xf numFmtId="49" fontId="13" fillId="0" borderId="11" xfId="6" applyNumberFormat="1" applyFont="1" applyBorder="1" applyAlignment="1">
      <alignment horizontal="left" vertical="top"/>
    </xf>
    <xf numFmtId="0" fontId="13" fillId="0" borderId="11" xfId="6" applyFont="1" applyBorder="1" applyAlignment="1">
      <alignment horizontal="left" vertical="top" wrapText="1"/>
    </xf>
    <xf numFmtId="49" fontId="13" fillId="0" borderId="11" xfId="6" applyNumberFormat="1" applyFont="1" applyBorder="1" applyAlignment="1">
      <alignment horizontal="center" vertical="top"/>
    </xf>
    <xf numFmtId="165" fontId="18" fillId="0" borderId="11" xfId="6" applyNumberFormat="1" applyFont="1" applyBorder="1" applyAlignment="1">
      <alignment horizontal="right" vertical="top"/>
    </xf>
    <xf numFmtId="166" fontId="13" fillId="0" borderId="11" xfId="6" applyNumberFormat="1" applyFont="1" applyBorder="1" applyAlignment="1">
      <alignment horizontal="right" vertical="top"/>
    </xf>
    <xf numFmtId="167" fontId="13" fillId="0" borderId="11" xfId="6" applyNumberFormat="1" applyFont="1" applyBorder="1" applyAlignment="1">
      <alignment horizontal="right" vertical="top"/>
    </xf>
    <xf numFmtId="49" fontId="13" fillId="0" borderId="1" xfId="7" applyNumberFormat="1" applyFont="1" applyBorder="1" applyAlignment="1">
      <alignment horizontal="left" vertical="top" wrapText="1"/>
    </xf>
    <xf numFmtId="49" fontId="13" fillId="0" borderId="1" xfId="6" applyNumberFormat="1" applyFont="1" applyBorder="1" applyAlignment="1">
      <alignment horizontal="center" vertical="top"/>
    </xf>
    <xf numFmtId="164" fontId="13" fillId="0" borderId="0" xfId="6" applyNumberFormat="1" applyFont="1" applyAlignment="1">
      <alignment horizontal="right" vertical="top"/>
    </xf>
    <xf numFmtId="49" fontId="13" fillId="0" borderId="0" xfId="6" applyNumberFormat="1" applyFont="1" applyAlignment="1">
      <alignment horizontal="left" vertical="top"/>
    </xf>
    <xf numFmtId="0" fontId="13" fillId="0" borderId="0" xfId="6" applyFont="1" applyAlignment="1">
      <alignment horizontal="left" vertical="top" wrapText="1"/>
    </xf>
    <xf numFmtId="49" fontId="13" fillId="0" borderId="0" xfId="6" applyNumberFormat="1" applyFont="1" applyAlignment="1">
      <alignment horizontal="center" vertical="top"/>
    </xf>
    <xf numFmtId="165" fontId="18" fillId="0" borderId="0" xfId="6" applyNumberFormat="1" applyFont="1" applyAlignment="1">
      <alignment horizontal="right" vertical="top"/>
    </xf>
    <xf numFmtId="166" fontId="13" fillId="0" borderId="0" xfId="6" applyNumberFormat="1" applyFont="1" applyAlignment="1">
      <alignment horizontal="right" vertical="top"/>
    </xf>
    <xf numFmtId="167" fontId="13" fillId="0" borderId="0" xfId="6" applyNumberFormat="1" applyFont="1" applyAlignment="1">
      <alignment horizontal="right" vertical="top"/>
    </xf>
    <xf numFmtId="49" fontId="59" fillId="0" borderId="0" xfId="6" applyNumberFormat="1"/>
    <xf numFmtId="49" fontId="8" fillId="0" borderId="2" xfId="6" applyNumberFormat="1" applyFont="1" applyBorder="1" applyAlignment="1">
      <alignment horizontal="center" wrapText="1"/>
    </xf>
    <xf numFmtId="168" fontId="20" fillId="2" borderId="0" xfId="6" applyNumberFormat="1" applyFont="1" applyFill="1"/>
    <xf numFmtId="49" fontId="13" fillId="0" borderId="12" xfId="8" applyFont="1" applyBorder="1" applyAlignment="1">
      <alignment horizontal="left" vertical="top" wrapText="1"/>
    </xf>
    <xf numFmtId="49" fontId="12" fillId="0" borderId="12" xfId="8" applyFont="1" applyBorder="1" applyAlignment="1">
      <alignment horizontal="left" vertical="top" wrapText="1"/>
    </xf>
    <xf numFmtId="49" fontId="12" fillId="0" borderId="12" xfId="8" applyFont="1" applyBorder="1" applyAlignment="1">
      <alignment horizontal="center" vertical="top"/>
    </xf>
    <xf numFmtId="174" fontId="78" fillId="0" borderId="12" xfId="8" applyNumberFormat="1" applyFont="1" applyBorder="1" applyAlignment="1">
      <alignment horizontal="right" vertical="top"/>
    </xf>
    <xf numFmtId="1" fontId="3" fillId="0" borderId="0" xfId="6" applyNumberFormat="1" applyFont="1"/>
    <xf numFmtId="49" fontId="3" fillId="0" borderId="0" xfId="6" applyNumberFormat="1" applyFont="1" applyAlignment="1">
      <alignment horizontal="left"/>
    </xf>
    <xf numFmtId="49" fontId="3" fillId="0" borderId="0" xfId="6" applyNumberFormat="1" applyFont="1"/>
    <xf numFmtId="171" fontId="3" fillId="0" borderId="0" xfId="6" applyNumberFormat="1" applyFont="1"/>
    <xf numFmtId="166" fontId="3" fillId="0" borderId="0" xfId="6" applyNumberFormat="1" applyFont="1"/>
    <xf numFmtId="167" fontId="3" fillId="0" borderId="0" xfId="6" applyNumberFormat="1" applyFont="1"/>
    <xf numFmtId="167" fontId="51" fillId="0" borderId="0" xfId="6" applyNumberFormat="1" applyFont="1"/>
    <xf numFmtId="0" fontId="51" fillId="0" borderId="0" xfId="6" applyFont="1"/>
    <xf numFmtId="0" fontId="3" fillId="0" borderId="0" xfId="6" applyFont="1"/>
    <xf numFmtId="1" fontId="45" fillId="0" borderId="0" xfId="6" applyNumberFormat="1" applyFont="1"/>
    <xf numFmtId="49" fontId="45" fillId="0" borderId="0" xfId="6" applyNumberFormat="1" applyFont="1" applyAlignment="1">
      <alignment horizontal="left"/>
    </xf>
    <xf numFmtId="49" fontId="45" fillId="0" borderId="0" xfId="6" applyNumberFormat="1" applyFont="1" applyAlignment="1">
      <alignment horizontal="left" wrapText="1"/>
    </xf>
    <xf numFmtId="49" fontId="45" fillId="0" borderId="0" xfId="6" applyNumberFormat="1" applyFont="1"/>
    <xf numFmtId="171" fontId="45" fillId="0" borderId="0" xfId="6" applyNumberFormat="1" applyFont="1"/>
    <xf numFmtId="166" fontId="45" fillId="0" borderId="0" xfId="6" applyNumberFormat="1" applyFont="1"/>
    <xf numFmtId="167" fontId="45" fillId="0" borderId="0" xfId="6" applyNumberFormat="1" applyFont="1" applyAlignment="1">
      <alignment horizontal="right"/>
    </xf>
    <xf numFmtId="167" fontId="45" fillId="0" borderId="0" xfId="6" applyNumberFormat="1" applyFont="1"/>
    <xf numFmtId="0" fontId="79" fillId="0" borderId="0" xfId="6" applyFont="1"/>
    <xf numFmtId="1" fontId="48" fillId="0" borderId="0" xfId="6" applyNumberFormat="1" applyFont="1"/>
    <xf numFmtId="49" fontId="48" fillId="0" borderId="0" xfId="6" applyNumberFormat="1" applyFont="1" applyAlignment="1">
      <alignment horizontal="left"/>
    </xf>
    <xf numFmtId="49" fontId="48" fillId="0" borderId="0" xfId="6" applyNumberFormat="1" applyFont="1" applyAlignment="1">
      <alignment horizontal="left" vertical="top" wrapText="1"/>
    </xf>
    <xf numFmtId="49" fontId="48" fillId="0" borderId="0" xfId="6" applyNumberFormat="1" applyFont="1"/>
    <xf numFmtId="171" fontId="48" fillId="0" borderId="0" xfId="6" applyNumberFormat="1" applyFont="1"/>
    <xf numFmtId="166" fontId="48" fillId="0" borderId="0" xfId="6" applyNumberFormat="1" applyFont="1"/>
    <xf numFmtId="167" fontId="48" fillId="0" borderId="0" xfId="6" applyNumberFormat="1" applyFont="1" applyAlignment="1">
      <alignment horizontal="right" vertical="top"/>
    </xf>
    <xf numFmtId="167" fontId="48" fillId="0" borderId="0" xfId="6" applyNumberFormat="1" applyFont="1"/>
    <xf numFmtId="0" fontId="50" fillId="0" borderId="0" xfId="6" applyFont="1"/>
    <xf numFmtId="1" fontId="25" fillId="0" borderId="7" xfId="6" applyNumberFormat="1" applyFont="1" applyBorder="1" applyAlignment="1">
      <alignment horizontal="center" vertical="top"/>
    </xf>
    <xf numFmtId="49" fontId="25" fillId="0" borderId="3" xfId="6" applyNumberFormat="1" applyFont="1" applyBorder="1" applyAlignment="1">
      <alignment horizontal="left" vertical="top"/>
    </xf>
    <xf numFmtId="49" fontId="25" fillId="0" borderId="3" xfId="6" applyNumberFormat="1" applyFont="1" applyBorder="1" applyAlignment="1">
      <alignment horizontal="left" vertical="top" wrapText="1"/>
    </xf>
    <xf numFmtId="49" fontId="25" fillId="0" borderId="3" xfId="6" applyNumberFormat="1" applyFont="1" applyBorder="1" applyAlignment="1">
      <alignment horizontal="center" vertical="top"/>
    </xf>
    <xf numFmtId="171" fontId="25" fillId="0" borderId="3" xfId="6" applyNumberFormat="1" applyFont="1" applyBorder="1" applyAlignment="1">
      <alignment horizontal="right" vertical="top"/>
    </xf>
    <xf numFmtId="166" fontId="25" fillId="0" borderId="3" xfId="6" applyNumberFormat="1" applyFont="1" applyBorder="1" applyAlignment="1">
      <alignment horizontal="right" vertical="top"/>
    </xf>
    <xf numFmtId="167" fontId="25" fillId="0" borderId="3" xfId="6" applyNumberFormat="1" applyFont="1" applyBorder="1" applyAlignment="1">
      <alignment horizontal="right" vertical="top"/>
    </xf>
    <xf numFmtId="0" fontId="50" fillId="0" borderId="0" xfId="6" applyFont="1" applyAlignment="1">
      <alignment horizontal="left"/>
    </xf>
    <xf numFmtId="0" fontId="3" fillId="0" borderId="0" xfId="6" applyFont="1" applyAlignment="1">
      <alignment horizontal="left"/>
    </xf>
    <xf numFmtId="49" fontId="12" fillId="0" borderId="0" xfId="2" applyNumberFormat="1" applyFont="1" applyAlignment="1">
      <alignment horizontal="left"/>
    </xf>
    <xf numFmtId="165" fontId="12" fillId="0" borderId="1" xfId="2" applyNumberFormat="1" applyFont="1" applyBorder="1" applyAlignment="1">
      <alignment horizontal="left" indent="2"/>
    </xf>
    <xf numFmtId="167" fontId="12" fillId="0" borderId="1" xfId="2" applyNumberFormat="1" applyFont="1" applyBorder="1"/>
    <xf numFmtId="0" fontId="12" fillId="0" borderId="0" xfId="2" applyFont="1"/>
    <xf numFmtId="49" fontId="79" fillId="0" borderId="0" xfId="2" applyNumberFormat="1" applyFont="1" applyAlignment="1">
      <alignment horizontal="left"/>
    </xf>
    <xf numFmtId="165" fontId="79" fillId="0" borderId="0" xfId="2" applyNumberFormat="1" applyFont="1" applyAlignment="1">
      <alignment horizontal="left" indent="1"/>
    </xf>
    <xf numFmtId="167" fontId="79" fillId="0" borderId="0" xfId="2" applyNumberFormat="1" applyFont="1"/>
    <xf numFmtId="0" fontId="79" fillId="0" borderId="0" xfId="2" applyFont="1"/>
    <xf numFmtId="0" fontId="11" fillId="0" borderId="0" xfId="2" applyAlignment="1">
      <alignment horizontal="left"/>
    </xf>
    <xf numFmtId="167" fontId="11" fillId="0" borderId="0" xfId="2" applyNumberFormat="1"/>
    <xf numFmtId="49" fontId="43" fillId="5" borderId="0" xfId="2" applyNumberFormat="1" applyFont="1" applyFill="1" applyAlignment="1">
      <alignment horizontal="left" vertical="center" wrapText="1"/>
    </xf>
    <xf numFmtId="0" fontId="11" fillId="0" borderId="0" xfId="2" applyAlignment="1">
      <alignment horizontal="left" indent="1"/>
    </xf>
    <xf numFmtId="165" fontId="79" fillId="0" borderId="0" xfId="2" applyNumberFormat="1" applyFont="1" applyAlignment="1">
      <alignment horizontal="left" indent="2"/>
    </xf>
    <xf numFmtId="49" fontId="43" fillId="5" borderId="13" xfId="2" applyNumberFormat="1" applyFont="1" applyFill="1" applyBorder="1" applyAlignment="1">
      <alignment horizontal="left" vertical="center"/>
    </xf>
    <xf numFmtId="167" fontId="43" fillId="5" borderId="13" xfId="2" applyNumberFormat="1" applyFont="1" applyFill="1" applyBorder="1" applyAlignment="1">
      <alignment horizontal="right" vertical="center"/>
    </xf>
    <xf numFmtId="4" fontId="14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4" fontId="42" fillId="0" borderId="0" xfId="0" applyNumberFormat="1" applyFont="1" applyAlignment="1">
      <alignment vertical="top"/>
    </xf>
    <xf numFmtId="0" fontId="42" fillId="0" borderId="0" xfId="0" applyFont="1" applyAlignment="1">
      <alignment vertical="top"/>
    </xf>
    <xf numFmtId="4" fontId="24" fillId="0" borderId="0" xfId="0" applyNumberFormat="1" applyFont="1" applyAlignment="1">
      <alignment vertical="top"/>
    </xf>
    <xf numFmtId="0" fontId="24" fillId="0" borderId="0" xfId="0" applyFont="1" applyAlignment="1">
      <alignment vertical="top"/>
    </xf>
    <xf numFmtId="4" fontId="8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/>
    <xf numFmtId="1" fontId="80" fillId="0" borderId="0" xfId="0" applyNumberFormat="1" applyFont="1" applyAlignment="1">
      <alignment horizontal="right" vertical="top"/>
    </xf>
    <xf numFmtId="49" fontId="80" fillId="0" borderId="0" xfId="0" applyNumberFormat="1" applyFont="1" applyAlignment="1">
      <alignment horizontal="left" vertical="top"/>
    </xf>
    <xf numFmtId="49" fontId="80" fillId="0" borderId="0" xfId="0" applyNumberFormat="1" applyFont="1" applyAlignment="1">
      <alignment horizontal="left" vertical="top" wrapText="1"/>
    </xf>
    <xf numFmtId="49" fontId="80" fillId="0" borderId="0" xfId="0" applyNumberFormat="1" applyFont="1" applyAlignment="1">
      <alignment horizontal="center" vertical="top"/>
    </xf>
    <xf numFmtId="171" fontId="80" fillId="0" borderId="0" xfId="0" applyNumberFormat="1" applyFont="1" applyAlignment="1">
      <alignment horizontal="right" vertical="top"/>
    </xf>
    <xf numFmtId="166" fontId="80" fillId="0" borderId="0" xfId="0" applyNumberFormat="1" applyFont="1" applyAlignment="1">
      <alignment horizontal="right" vertical="top"/>
    </xf>
    <xf numFmtId="167" fontId="80" fillId="0" borderId="0" xfId="0" applyNumberFormat="1" applyFont="1" applyAlignment="1">
      <alignment horizontal="right" vertical="top"/>
    </xf>
    <xf numFmtId="0" fontId="81" fillId="0" borderId="0" xfId="0" applyFont="1"/>
    <xf numFmtId="4" fontId="82" fillId="0" borderId="0" xfId="0" applyNumberFormat="1" applyFont="1" applyAlignment="1">
      <alignment vertical="top"/>
    </xf>
    <xf numFmtId="0" fontId="82" fillId="0" borderId="0" xfId="0" applyFont="1" applyAlignment="1">
      <alignment vertical="top"/>
    </xf>
    <xf numFmtId="0" fontId="82" fillId="0" borderId="0" xfId="0" applyFont="1"/>
    <xf numFmtId="4" fontId="27" fillId="0" borderId="0" xfId="0" applyNumberFormat="1" applyFont="1" applyAlignment="1">
      <alignment vertical="top"/>
    </xf>
    <xf numFmtId="0" fontId="27" fillId="0" borderId="0" xfId="0" applyFont="1" applyAlignment="1">
      <alignment vertical="top"/>
    </xf>
    <xf numFmtId="4" fontId="12" fillId="0" borderId="0" xfId="0" applyNumberFormat="1" applyFont="1"/>
    <xf numFmtId="0" fontId="27" fillId="0" borderId="0" xfId="0" applyFont="1" applyAlignment="1">
      <alignment horizontal="left"/>
    </xf>
    <xf numFmtId="49" fontId="7" fillId="0" borderId="0" xfId="2" applyNumberFormat="1" applyFont="1" applyAlignment="1">
      <alignment horizontal="left" vertical="top"/>
    </xf>
    <xf numFmtId="167" fontId="44" fillId="0" borderId="0" xfId="2" applyNumberFormat="1" applyFont="1" applyAlignment="1">
      <alignment vertical="center"/>
    </xf>
    <xf numFmtId="167" fontId="63" fillId="0" borderId="0" xfId="4" applyNumberFormat="1" applyFont="1"/>
    <xf numFmtId="3" fontId="11" fillId="0" borderId="0" xfId="9" applyNumberFormat="1"/>
    <xf numFmtId="0" fontId="11" fillId="0" borderId="0" xfId="9"/>
    <xf numFmtId="49" fontId="8" fillId="0" borderId="2" xfId="9" applyNumberFormat="1" applyFont="1" applyBorder="1" applyAlignment="1">
      <alignment horizontal="center"/>
    </xf>
    <xf numFmtId="0" fontId="8" fillId="0" borderId="2" xfId="9" applyFont="1" applyBorder="1" applyAlignment="1">
      <alignment horizontal="center"/>
    </xf>
    <xf numFmtId="0" fontId="15" fillId="0" borderId="0" xfId="9" applyFont="1"/>
    <xf numFmtId="49" fontId="8" fillId="0" borderId="0" xfId="9" applyNumberFormat="1" applyFont="1" applyAlignment="1">
      <alignment horizontal="right"/>
    </xf>
    <xf numFmtId="49" fontId="8" fillId="0" borderId="0" xfId="9" applyNumberFormat="1" applyFont="1" applyAlignment="1">
      <alignment horizontal="left"/>
    </xf>
    <xf numFmtId="0" fontId="8" fillId="0" borderId="0" xfId="9" applyFont="1" applyAlignment="1">
      <alignment horizontal="left" wrapText="1"/>
    </xf>
    <xf numFmtId="49" fontId="8" fillId="0" borderId="0" xfId="9" applyNumberFormat="1" applyFont="1" applyAlignment="1">
      <alignment horizontal="center"/>
    </xf>
    <xf numFmtId="0" fontId="45" fillId="0" borderId="0" xfId="12" applyFont="1"/>
    <xf numFmtId="164" fontId="13" fillId="0" borderId="1" xfId="9" applyNumberFormat="1" applyFont="1" applyBorder="1" applyAlignment="1">
      <alignment horizontal="right" vertical="top"/>
    </xf>
    <xf numFmtId="0" fontId="13" fillId="0" borderId="1" xfId="9" applyFont="1" applyBorder="1" applyAlignment="1">
      <alignment horizontal="left" vertical="top" wrapText="1"/>
    </xf>
    <xf numFmtId="49" fontId="13" fillId="0" borderId="1" xfId="9" applyNumberFormat="1" applyFont="1" applyBorder="1" applyAlignment="1">
      <alignment horizontal="left" vertical="top"/>
    </xf>
    <xf numFmtId="164" fontId="7" fillId="0" borderId="0" xfId="9" applyNumberFormat="1" applyFont="1" applyAlignment="1">
      <alignment horizontal="right" vertical="top"/>
    </xf>
    <xf numFmtId="49" fontId="7" fillId="0" borderId="0" xfId="9" applyNumberFormat="1" applyFont="1" applyAlignment="1">
      <alignment horizontal="left" vertical="top"/>
    </xf>
    <xf numFmtId="49" fontId="7" fillId="0" borderId="0" xfId="9" applyNumberFormat="1" applyFont="1" applyAlignment="1">
      <alignment horizontal="left" vertical="top" wrapText="1"/>
    </xf>
    <xf numFmtId="49" fontId="7" fillId="0" borderId="0" xfId="9" applyNumberFormat="1" applyFont="1" applyAlignment="1">
      <alignment horizontal="center" vertical="top"/>
    </xf>
    <xf numFmtId="165" fontId="9" fillId="0" borderId="0" xfId="9" applyNumberFormat="1" applyFont="1" applyAlignment="1">
      <alignment horizontal="right" vertical="top"/>
    </xf>
    <xf numFmtId="166" fontId="7" fillId="0" borderId="0" xfId="9" applyNumberFormat="1" applyFont="1" applyAlignment="1">
      <alignment horizontal="right" vertical="top"/>
    </xf>
    <xf numFmtId="167" fontId="7" fillId="0" borderId="0" xfId="9" applyNumberFormat="1" applyFont="1" applyAlignment="1">
      <alignment horizontal="right" vertical="top"/>
    </xf>
    <xf numFmtId="164" fontId="45" fillId="0" borderId="0" xfId="13" applyNumberFormat="1" applyFont="1"/>
    <xf numFmtId="0" fontId="45" fillId="0" borderId="0" xfId="0" applyFont="1" applyAlignment="1">
      <alignment horizontal="left"/>
    </xf>
    <xf numFmtId="49" fontId="45" fillId="0" borderId="0" xfId="13" applyNumberFormat="1" applyFont="1" applyAlignment="1">
      <alignment horizontal="center"/>
    </xf>
    <xf numFmtId="165" fontId="45" fillId="0" borderId="0" xfId="13" applyNumberFormat="1" applyFont="1"/>
    <xf numFmtId="166" fontId="45" fillId="0" borderId="0" xfId="13" applyNumberFormat="1" applyFont="1"/>
    <xf numFmtId="167" fontId="45" fillId="0" borderId="0" xfId="13" applyNumberFormat="1" applyFont="1"/>
    <xf numFmtId="3" fontId="45" fillId="0" borderId="0" xfId="13" applyNumberFormat="1" applyFont="1"/>
    <xf numFmtId="0" fontId="45" fillId="0" borderId="0" xfId="13" applyFont="1"/>
    <xf numFmtId="164" fontId="13" fillId="0" borderId="1" xfId="13" applyNumberFormat="1" applyFont="1" applyBorder="1" applyAlignment="1">
      <alignment horizontal="right" vertical="top"/>
    </xf>
    <xf numFmtId="49" fontId="13" fillId="0" borderId="1" xfId="13" applyNumberFormat="1" applyFont="1" applyBorder="1" applyAlignment="1">
      <alignment horizontal="center" vertical="top"/>
    </xf>
    <xf numFmtId="165" fontId="18" fillId="0" borderId="1" xfId="13" applyNumberFormat="1" applyFont="1" applyBorder="1" applyAlignment="1">
      <alignment horizontal="right" vertical="top"/>
    </xf>
    <xf numFmtId="166" fontId="13" fillId="0" borderId="1" xfId="13" applyNumberFormat="1" applyFont="1" applyBorder="1" applyAlignment="1">
      <alignment horizontal="right" vertical="top"/>
    </xf>
    <xf numFmtId="167" fontId="13" fillId="0" borderId="1" xfId="13" applyNumberFormat="1" applyFont="1" applyBorder="1" applyAlignment="1">
      <alignment horizontal="right" vertical="top"/>
    </xf>
    <xf numFmtId="0" fontId="12" fillId="0" borderId="0" xfId="13" applyFont="1"/>
    <xf numFmtId="164" fontId="7" fillId="0" borderId="0" xfId="13" applyNumberFormat="1" applyFont="1" applyAlignment="1">
      <alignment horizontal="right" vertical="top"/>
    </xf>
    <xf numFmtId="49" fontId="7" fillId="0" borderId="0" xfId="13" applyNumberFormat="1" applyFont="1" applyAlignment="1">
      <alignment horizontal="left" vertical="top"/>
    </xf>
    <xf numFmtId="49" fontId="7" fillId="0" borderId="0" xfId="13" applyNumberFormat="1" applyFont="1" applyAlignment="1">
      <alignment horizontal="left" vertical="top" wrapText="1"/>
    </xf>
    <xf numFmtId="49" fontId="7" fillId="0" borderId="0" xfId="13" applyNumberFormat="1" applyFont="1" applyAlignment="1">
      <alignment horizontal="center" vertical="top"/>
    </xf>
    <xf numFmtId="165" fontId="9" fillId="0" borderId="0" xfId="13" applyNumberFormat="1" applyFont="1" applyAlignment="1">
      <alignment horizontal="right" vertical="top"/>
    </xf>
    <xf numFmtId="166" fontId="7" fillId="0" borderId="0" xfId="13" applyNumberFormat="1" applyFont="1" applyAlignment="1">
      <alignment horizontal="right" vertical="top"/>
    </xf>
    <xf numFmtId="167" fontId="7" fillId="0" borderId="0" xfId="13" applyNumberFormat="1" applyFont="1" applyAlignment="1">
      <alignment horizontal="right" vertical="top"/>
    </xf>
    <xf numFmtId="3" fontId="11" fillId="0" borderId="0" xfId="13" applyNumberFormat="1"/>
    <xf numFmtId="0" fontId="11" fillId="0" borderId="0" xfId="13"/>
    <xf numFmtId="0" fontId="83" fillId="0" borderId="0" xfId="14" applyFont="1"/>
    <xf numFmtId="0" fontId="83" fillId="0" borderId="0" xfId="5" applyFont="1"/>
    <xf numFmtId="0" fontId="84" fillId="0" borderId="0" xfId="14" applyFont="1"/>
    <xf numFmtId="0" fontId="86" fillId="0" borderId="0" xfId="14" applyFont="1"/>
    <xf numFmtId="0" fontId="85" fillId="0" borderId="0" xfId="14" applyFont="1"/>
    <xf numFmtId="0" fontId="87" fillId="0" borderId="0" xfId="14" applyFont="1" applyAlignment="1">
      <alignment horizontal="left" vertical="top" wrapText="1"/>
    </xf>
    <xf numFmtId="0" fontId="11" fillId="0" borderId="0" xfId="5"/>
    <xf numFmtId="0" fontId="15" fillId="0" borderId="0" xfId="14" applyFont="1"/>
    <xf numFmtId="0" fontId="88" fillId="0" borderId="0" xfId="14" applyFont="1" applyAlignment="1">
      <alignment horizontal="left" vertical="top" wrapText="1"/>
    </xf>
    <xf numFmtId="0" fontId="91" fillId="0" borderId="0" xfId="5" applyFont="1" applyAlignment="1">
      <alignment vertical="center"/>
    </xf>
    <xf numFmtId="0" fontId="83" fillId="0" borderId="0" xfId="14" applyFont="1" applyAlignment="1">
      <alignment vertical="top"/>
    </xf>
    <xf numFmtId="0" fontId="85" fillId="0" borderId="0" xfId="14" applyFont="1" applyAlignment="1">
      <alignment vertical="top"/>
    </xf>
    <xf numFmtId="0" fontId="84" fillId="0" borderId="0" xfId="14" applyFont="1" applyAlignment="1">
      <alignment vertical="top"/>
    </xf>
    <xf numFmtId="0" fontId="83" fillId="0" borderId="0" xfId="5" applyFont="1" applyAlignment="1">
      <alignment vertical="top"/>
    </xf>
    <xf numFmtId="0" fontId="84" fillId="0" borderId="0" xfId="14" applyFont="1" applyAlignment="1">
      <alignment wrapText="1"/>
    </xf>
    <xf numFmtId="0" fontId="83" fillId="0" borderId="0" xfId="14" applyFont="1" applyAlignment="1">
      <alignment vertical="center"/>
    </xf>
    <xf numFmtId="0" fontId="85" fillId="0" borderId="0" xfId="14" applyFont="1" applyAlignment="1">
      <alignment vertical="center"/>
    </xf>
    <xf numFmtId="0" fontId="84" fillId="0" borderId="0" xfId="14" applyFont="1" applyAlignment="1">
      <alignment vertical="center"/>
    </xf>
    <xf numFmtId="0" fontId="83" fillId="0" borderId="0" xfId="5" applyFont="1" applyAlignment="1">
      <alignment vertical="center"/>
    </xf>
    <xf numFmtId="0" fontId="84" fillId="0" borderId="0" xfId="14" applyFont="1" applyAlignment="1">
      <alignment horizontal="left" vertical="center"/>
    </xf>
    <xf numFmtId="49" fontId="84" fillId="0" borderId="0" xfId="14" applyNumberFormat="1" applyFont="1" applyAlignment="1">
      <alignment vertical="center"/>
    </xf>
    <xf numFmtId="49" fontId="92" fillId="0" borderId="0" xfId="2" applyNumberFormat="1" applyFont="1" applyAlignment="1">
      <alignment horizontal="left"/>
    </xf>
    <xf numFmtId="0" fontId="92" fillId="0" borderId="0" xfId="2" applyFont="1" applyAlignment="1">
      <alignment horizontal="left"/>
    </xf>
    <xf numFmtId="167" fontId="92" fillId="0" borderId="0" xfId="2" applyNumberFormat="1" applyFont="1"/>
    <xf numFmtId="0" fontId="93" fillId="0" borderId="0" xfId="2" applyFont="1"/>
    <xf numFmtId="49" fontId="20" fillId="0" borderId="0" xfId="2" applyNumberFormat="1" applyFont="1" applyAlignment="1">
      <alignment horizontal="left"/>
    </xf>
    <xf numFmtId="0" fontId="20" fillId="0" borderId="0" xfId="2" applyFont="1" applyAlignment="1">
      <alignment horizontal="left"/>
    </xf>
    <xf numFmtId="167" fontId="20" fillId="0" borderId="0" xfId="2" applyNumberFormat="1" applyFont="1"/>
    <xf numFmtId="166" fontId="13" fillId="6" borderId="1" xfId="0" applyNumberFormat="1" applyFont="1" applyFill="1" applyBorder="1" applyAlignment="1" applyProtection="1">
      <alignment horizontal="right" vertical="top"/>
      <protection locked="0"/>
    </xf>
    <xf numFmtId="166" fontId="94" fillId="4" borderId="0" xfId="3" applyNumberFormat="1" applyFont="1" applyFill="1"/>
    <xf numFmtId="0" fontId="13" fillId="4" borderId="1" xfId="6" applyFont="1" applyFill="1" applyBorder="1" applyAlignment="1">
      <alignment horizontal="left" vertical="top" wrapText="1"/>
    </xf>
    <xf numFmtId="0" fontId="13" fillId="4" borderId="1" xfId="7" applyFont="1" applyFill="1" applyBorder="1" applyAlignment="1">
      <alignment horizontal="left" vertical="top" wrapText="1"/>
    </xf>
    <xf numFmtId="49" fontId="25" fillId="4" borderId="3" xfId="6" applyNumberFormat="1" applyFont="1" applyFill="1" applyBorder="1" applyAlignment="1">
      <alignment horizontal="left" vertical="top" wrapText="1"/>
    </xf>
    <xf numFmtId="166" fontId="13" fillId="7" borderId="1" xfId="0" applyNumberFormat="1" applyFont="1" applyFill="1" applyBorder="1" applyAlignment="1">
      <alignment horizontal="right" vertical="top"/>
    </xf>
    <xf numFmtId="0" fontId="85" fillId="0" borderId="0" xfId="14" applyFont="1" applyAlignment="1">
      <alignment horizontal="center" wrapText="1"/>
    </xf>
    <xf numFmtId="0" fontId="84" fillId="0" borderId="0" xfId="14" applyFont="1" applyAlignment="1">
      <alignment horizontal="center" wrapText="1"/>
    </xf>
    <xf numFmtId="0" fontId="89" fillId="0" borderId="0" xfId="14" applyFont="1" applyAlignment="1">
      <alignment horizontal="center" vertical="center" wrapText="1"/>
    </xf>
    <xf numFmtId="0" fontId="90" fillId="0" borderId="0" xfId="14" applyFont="1" applyAlignment="1">
      <alignment horizontal="center" vertical="center"/>
    </xf>
    <xf numFmtId="0" fontId="90" fillId="0" borderId="0" xfId="14" applyFont="1" applyAlignment="1">
      <alignment horizontal="center" vertical="center" wrapText="1"/>
    </xf>
    <xf numFmtId="166" fontId="13" fillId="7" borderId="1" xfId="0" applyNumberFormat="1" applyFont="1" applyFill="1" applyBorder="1" applyAlignment="1" applyProtection="1">
      <alignment horizontal="right" vertical="top"/>
      <protection locked="0"/>
    </xf>
  </cellXfs>
  <cellStyles count="15">
    <cellStyle name="Normální" xfId="0" builtinId="0"/>
    <cellStyle name="Normální 10 2" xfId="10" xr:uid="{00000000-0005-0000-0000-000001000000}"/>
    <cellStyle name="Normální 2" xfId="2" xr:uid="{00000000-0005-0000-0000-000002000000}"/>
    <cellStyle name="Normální 2 2" xfId="3" xr:uid="{00000000-0005-0000-0000-000003000000}"/>
    <cellStyle name="Normální 2 2 3" xfId="11" xr:uid="{00000000-0005-0000-0000-000004000000}"/>
    <cellStyle name="normální 2 3" xfId="8" xr:uid="{00000000-0005-0000-0000-000005000000}"/>
    <cellStyle name="normální 2 3 2" xfId="9" xr:uid="{00000000-0005-0000-0000-000006000000}"/>
    <cellStyle name="Normální 256" xfId="5" xr:uid="{00000000-0005-0000-0000-000007000000}"/>
    <cellStyle name="Normální 3" xfId="4" xr:uid="{00000000-0005-0000-0000-000008000000}"/>
    <cellStyle name="Normální 3 12 2" xfId="12" xr:uid="{00000000-0005-0000-0000-000009000000}"/>
    <cellStyle name="normální 3 2" xfId="13" xr:uid="{00000000-0005-0000-0000-00000A000000}"/>
    <cellStyle name="Normální 4" xfId="6" xr:uid="{00000000-0005-0000-0000-00000B000000}"/>
    <cellStyle name="normální_ProfeseT" xfId="7" xr:uid="{00000000-0005-0000-0000-00000C000000}"/>
    <cellStyle name="normální_Titulní list" xfId="14" xr:uid="{00000000-0005-0000-0000-00000D000000}"/>
    <cellStyle name="normální_Vzor pro profese" xfId="1" xr:uid="{00000000-0005-0000-0000-00000E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6350</xdr:colOff>
      <xdr:row>2</xdr:row>
      <xdr:rowOff>73025</xdr:rowOff>
    </xdr:to>
    <xdr:pic>
      <xdr:nvPicPr>
        <xdr:cNvPr id="2" name="Picture 1" descr="logo_questima_60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3515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Akce_2023\23004_Z&#352;%20Ch&#253;n&#283;\Intern&#237;%20dokumenty\Profese\sLABOPROUD\Ch&#253;n&#283;%20slaboproud%20-%20Rozpo&#269;et_bez_podobjekt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_Akce_2014\___HOTOV&#201;_2014\14108_Z&#225;lo&#382;n&#237;%20zdroj%20el.%20energie_evakua&#269;n&#237;%20%20v&#253;tahy\Vystupy_pro_zakaznika\14108_V&#253;tah%20a%20UPS_V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Akce_2023\23004_Z&#352;%20Ch&#253;n&#283;\Intern&#237;%20dokumenty\Profese\______Propojovac&#237;%20komunikace%20Ch&#253;n&#283;%20ODDELENE\SO301\rozpo&#269;et%20chy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SLP_VŠE"/>
      <sheetName val="SO01_SLP"/>
      <sheetName val="SO02_SLP"/>
    </sheetNames>
    <sheetDataSet>
      <sheetData sheetId="0" refreshError="1"/>
      <sheetData sheetId="1" refreshError="1"/>
      <sheetData sheetId="2" refreshError="1"/>
      <sheetData sheetId="3">
        <row r="6">
          <cell r="G6">
            <v>24212335.170000013</v>
          </cell>
        </row>
        <row r="7">
          <cell r="G7">
            <v>4444977.9000000013</v>
          </cell>
        </row>
        <row r="8">
          <cell r="G8">
            <v>2681839.3000000012</v>
          </cell>
        </row>
        <row r="9">
          <cell r="G9">
            <v>258922.50000000006</v>
          </cell>
        </row>
        <row r="10">
          <cell r="G10">
            <v>169049.7</v>
          </cell>
          <cell r="H10">
            <v>21</v>
          </cell>
        </row>
        <row r="11">
          <cell r="G11">
            <v>21639.1</v>
          </cell>
          <cell r="H11">
            <v>21</v>
          </cell>
        </row>
        <row r="12">
          <cell r="G12">
            <v>706.6</v>
          </cell>
          <cell r="H12">
            <v>21</v>
          </cell>
        </row>
        <row r="13">
          <cell r="G13">
            <v>850.9</v>
          </cell>
          <cell r="H13">
            <v>21</v>
          </cell>
        </row>
        <row r="14">
          <cell r="G14">
            <v>15783.6</v>
          </cell>
          <cell r="H14">
            <v>21</v>
          </cell>
        </row>
        <row r="15">
          <cell r="G15">
            <v>8716.4</v>
          </cell>
          <cell r="H15">
            <v>21</v>
          </cell>
        </row>
        <row r="16">
          <cell r="G16">
            <v>1791.6</v>
          </cell>
          <cell r="H16">
            <v>21</v>
          </cell>
        </row>
        <row r="17">
          <cell r="G17">
            <v>1672.7</v>
          </cell>
          <cell r="H17">
            <v>21</v>
          </cell>
        </row>
        <row r="18">
          <cell r="G18">
            <v>1672.7</v>
          </cell>
          <cell r="H18">
            <v>21</v>
          </cell>
        </row>
        <row r="19">
          <cell r="G19">
            <v>37039.199999999997</v>
          </cell>
          <cell r="H19">
            <v>21</v>
          </cell>
        </row>
        <row r="21">
          <cell r="G21">
            <v>2158672.2000000002</v>
          </cell>
        </row>
        <row r="22">
          <cell r="G22">
            <v>666284.4</v>
          </cell>
          <cell r="H22">
            <v>21</v>
          </cell>
        </row>
        <row r="23">
          <cell r="G23">
            <v>171139.5</v>
          </cell>
          <cell r="H23">
            <v>21</v>
          </cell>
        </row>
        <row r="24">
          <cell r="G24">
            <v>75101.7</v>
          </cell>
          <cell r="H24">
            <v>21</v>
          </cell>
        </row>
        <row r="25">
          <cell r="G25">
            <v>8700.3000000000011</v>
          </cell>
          <cell r="H25">
            <v>21</v>
          </cell>
        </row>
        <row r="26">
          <cell r="G26">
            <v>8842.5</v>
          </cell>
          <cell r="H26">
            <v>21</v>
          </cell>
        </row>
        <row r="27">
          <cell r="G27">
            <v>19881.600000000002</v>
          </cell>
          <cell r="H27">
            <v>21</v>
          </cell>
        </row>
        <row r="28">
          <cell r="G28">
            <v>12213.6</v>
          </cell>
          <cell r="H28">
            <v>21</v>
          </cell>
        </row>
        <row r="29">
          <cell r="G29">
            <v>36981.599999999999</v>
          </cell>
          <cell r="H29">
            <v>21</v>
          </cell>
        </row>
        <row r="30">
          <cell r="G30">
            <v>220327.80000000002</v>
          </cell>
          <cell r="H30">
            <v>21</v>
          </cell>
        </row>
        <row r="31">
          <cell r="G31">
            <v>469999.8</v>
          </cell>
          <cell r="H31">
            <v>21</v>
          </cell>
        </row>
        <row r="32">
          <cell r="G32">
            <v>229192.19999999998</v>
          </cell>
          <cell r="H32">
            <v>21</v>
          </cell>
        </row>
        <row r="33">
          <cell r="G33">
            <v>60878.700000000004</v>
          </cell>
          <cell r="H33">
            <v>21</v>
          </cell>
        </row>
        <row r="34">
          <cell r="G34">
            <v>14727.6</v>
          </cell>
          <cell r="H34">
            <v>21</v>
          </cell>
        </row>
        <row r="35">
          <cell r="G35">
            <v>20913.599999999999</v>
          </cell>
          <cell r="H35">
            <v>21</v>
          </cell>
        </row>
        <row r="36">
          <cell r="G36">
            <v>9035.2000000000007</v>
          </cell>
          <cell r="H36">
            <v>21</v>
          </cell>
        </row>
        <row r="37">
          <cell r="G37">
            <v>2499.1999999999998</v>
          </cell>
          <cell r="H37">
            <v>21</v>
          </cell>
        </row>
        <row r="38">
          <cell r="G38">
            <v>53498.700000000004</v>
          </cell>
          <cell r="H38">
            <v>21</v>
          </cell>
        </row>
        <row r="39">
          <cell r="G39">
            <v>35271</v>
          </cell>
          <cell r="H39">
            <v>21</v>
          </cell>
        </row>
        <row r="40">
          <cell r="G40">
            <v>7215.5999999999995</v>
          </cell>
          <cell r="H40">
            <v>21</v>
          </cell>
        </row>
        <row r="41">
          <cell r="G41">
            <v>2328.4</v>
          </cell>
          <cell r="H41">
            <v>21</v>
          </cell>
        </row>
        <row r="42">
          <cell r="G42">
            <v>21653.599999999999</v>
          </cell>
          <cell r="H42">
            <v>21</v>
          </cell>
        </row>
        <row r="43">
          <cell r="G43">
            <v>2244</v>
          </cell>
          <cell r="H43">
            <v>21</v>
          </cell>
        </row>
        <row r="44">
          <cell r="G44">
            <v>2549.4</v>
          </cell>
          <cell r="H44">
            <v>21</v>
          </cell>
        </row>
        <row r="45">
          <cell r="G45">
            <v>2402</v>
          </cell>
          <cell r="H45">
            <v>21</v>
          </cell>
        </row>
        <row r="46">
          <cell r="G46">
            <v>4790.2</v>
          </cell>
          <cell r="H46">
            <v>21</v>
          </cell>
        </row>
        <row r="48">
          <cell r="G48">
            <v>264244.59999999998</v>
          </cell>
        </row>
        <row r="49">
          <cell r="G49">
            <v>111673.8</v>
          </cell>
          <cell r="H49">
            <v>21</v>
          </cell>
        </row>
        <row r="50">
          <cell r="G50">
            <v>42625</v>
          </cell>
          <cell r="H50">
            <v>21</v>
          </cell>
        </row>
        <row r="51">
          <cell r="G51">
            <v>3487</v>
          </cell>
          <cell r="H51">
            <v>21</v>
          </cell>
        </row>
        <row r="52">
          <cell r="G52">
            <v>64005</v>
          </cell>
          <cell r="H52">
            <v>21</v>
          </cell>
        </row>
        <row r="53">
          <cell r="G53">
            <v>3487</v>
          </cell>
          <cell r="H53">
            <v>21</v>
          </cell>
        </row>
        <row r="54">
          <cell r="G54">
            <v>13227.7</v>
          </cell>
          <cell r="H54">
            <v>21</v>
          </cell>
        </row>
        <row r="55">
          <cell r="G55">
            <v>1772.4</v>
          </cell>
          <cell r="H55">
            <v>21</v>
          </cell>
        </row>
        <row r="56">
          <cell r="G56">
            <v>222.8</v>
          </cell>
          <cell r="H56">
            <v>21</v>
          </cell>
        </row>
        <row r="57">
          <cell r="G57">
            <v>55.4</v>
          </cell>
          <cell r="H57">
            <v>21</v>
          </cell>
        </row>
        <row r="58">
          <cell r="G58">
            <v>55.4</v>
          </cell>
          <cell r="H58">
            <v>21</v>
          </cell>
        </row>
        <row r="59">
          <cell r="G59">
            <v>201.1</v>
          </cell>
          <cell r="H59">
            <v>21</v>
          </cell>
        </row>
        <row r="60">
          <cell r="G60">
            <v>20000</v>
          </cell>
          <cell r="H60">
            <v>21</v>
          </cell>
        </row>
        <row r="61">
          <cell r="G61">
            <v>3200</v>
          </cell>
          <cell r="H61">
            <v>21</v>
          </cell>
        </row>
        <row r="62">
          <cell r="G62">
            <v>232</v>
          </cell>
          <cell r="H62">
            <v>21</v>
          </cell>
        </row>
        <row r="64">
          <cell r="G64">
            <v>512558.6</v>
          </cell>
        </row>
        <row r="65">
          <cell r="G65">
            <v>512558.6</v>
          </cell>
        </row>
        <row r="66">
          <cell r="G66">
            <v>8490</v>
          </cell>
          <cell r="H66">
            <v>21</v>
          </cell>
        </row>
        <row r="67">
          <cell r="G67">
            <v>4060</v>
          </cell>
          <cell r="H67">
            <v>21</v>
          </cell>
        </row>
        <row r="68">
          <cell r="G68">
            <v>840</v>
          </cell>
          <cell r="H68">
            <v>21</v>
          </cell>
        </row>
        <row r="69">
          <cell r="G69">
            <v>9380</v>
          </cell>
          <cell r="H69">
            <v>21</v>
          </cell>
        </row>
        <row r="70">
          <cell r="G70">
            <v>1060</v>
          </cell>
          <cell r="H70">
            <v>21</v>
          </cell>
        </row>
        <row r="71">
          <cell r="G71">
            <v>548</v>
          </cell>
          <cell r="H71">
            <v>21</v>
          </cell>
        </row>
        <row r="72">
          <cell r="G72">
            <v>35778.6</v>
          </cell>
          <cell r="H72">
            <v>21</v>
          </cell>
        </row>
        <row r="73">
          <cell r="G73">
            <v>202662</v>
          </cell>
          <cell r="H73">
            <v>21</v>
          </cell>
        </row>
        <row r="74">
          <cell r="G74">
            <v>55404</v>
          </cell>
          <cell r="H74">
            <v>21</v>
          </cell>
        </row>
        <row r="75">
          <cell r="G75">
            <v>654</v>
          </cell>
          <cell r="H75">
            <v>21</v>
          </cell>
        </row>
        <row r="76">
          <cell r="G76">
            <v>41600</v>
          </cell>
          <cell r="H76">
            <v>21</v>
          </cell>
        </row>
        <row r="77">
          <cell r="G77">
            <v>7250</v>
          </cell>
          <cell r="H77">
            <v>21</v>
          </cell>
        </row>
        <row r="78">
          <cell r="G78">
            <v>12400</v>
          </cell>
          <cell r="H78">
            <v>21</v>
          </cell>
        </row>
        <row r="79">
          <cell r="G79">
            <v>752</v>
          </cell>
          <cell r="H79">
            <v>21</v>
          </cell>
        </row>
        <row r="80">
          <cell r="G80">
            <v>41360</v>
          </cell>
          <cell r="H80">
            <v>21</v>
          </cell>
        </row>
        <row r="81">
          <cell r="G81">
            <v>10500</v>
          </cell>
          <cell r="H81">
            <v>21</v>
          </cell>
        </row>
        <row r="82">
          <cell r="G82">
            <v>9910</v>
          </cell>
          <cell r="H82">
            <v>21</v>
          </cell>
        </row>
        <row r="83">
          <cell r="G83">
            <v>63900</v>
          </cell>
          <cell r="H83">
            <v>21</v>
          </cell>
        </row>
        <row r="84">
          <cell r="G84">
            <v>2030</v>
          </cell>
          <cell r="H84">
            <v>21</v>
          </cell>
        </row>
        <row r="85">
          <cell r="G85">
            <v>3980</v>
          </cell>
          <cell r="H85">
            <v>21</v>
          </cell>
        </row>
        <row r="87">
          <cell r="G87">
            <v>863225</v>
          </cell>
        </row>
        <row r="88">
          <cell r="G88">
            <v>863225</v>
          </cell>
        </row>
        <row r="89">
          <cell r="G89">
            <v>55750</v>
          </cell>
          <cell r="H89">
            <v>21</v>
          </cell>
        </row>
        <row r="90">
          <cell r="G90">
            <v>56000</v>
          </cell>
          <cell r="H90">
            <v>21</v>
          </cell>
        </row>
        <row r="91">
          <cell r="G91">
            <v>61350</v>
          </cell>
          <cell r="H91">
            <v>21</v>
          </cell>
        </row>
        <row r="92">
          <cell r="G92">
            <v>33600</v>
          </cell>
          <cell r="H92">
            <v>21</v>
          </cell>
        </row>
        <row r="93">
          <cell r="G93">
            <v>42600</v>
          </cell>
          <cell r="H93">
            <v>21</v>
          </cell>
        </row>
        <row r="94">
          <cell r="G94">
            <v>11200</v>
          </cell>
          <cell r="H94">
            <v>21</v>
          </cell>
        </row>
        <row r="95">
          <cell r="G95">
            <v>41100</v>
          </cell>
          <cell r="H95">
            <v>21</v>
          </cell>
        </row>
        <row r="96">
          <cell r="G96">
            <v>47400</v>
          </cell>
          <cell r="H96">
            <v>21</v>
          </cell>
        </row>
        <row r="97">
          <cell r="G97">
            <v>8740</v>
          </cell>
          <cell r="H97">
            <v>21</v>
          </cell>
        </row>
        <row r="98">
          <cell r="G98">
            <v>48000</v>
          </cell>
          <cell r="H98">
            <v>21</v>
          </cell>
        </row>
        <row r="99">
          <cell r="G99">
            <v>3995.9999999999995</v>
          </cell>
          <cell r="H99">
            <v>21</v>
          </cell>
        </row>
        <row r="100">
          <cell r="G100">
            <v>10728</v>
          </cell>
          <cell r="H100">
            <v>21</v>
          </cell>
        </row>
        <row r="101">
          <cell r="G101">
            <v>231000</v>
          </cell>
          <cell r="H101">
            <v>21</v>
          </cell>
        </row>
        <row r="102">
          <cell r="G102">
            <v>36894</v>
          </cell>
          <cell r="H102">
            <v>21</v>
          </cell>
        </row>
        <row r="103">
          <cell r="G103">
            <v>156420</v>
          </cell>
          <cell r="H103">
            <v>21</v>
          </cell>
        </row>
        <row r="104">
          <cell r="G104">
            <v>18447</v>
          </cell>
          <cell r="H104">
            <v>21</v>
          </cell>
        </row>
        <row r="106">
          <cell r="G106">
            <v>224920</v>
          </cell>
        </row>
        <row r="107">
          <cell r="G107">
            <v>224920</v>
          </cell>
        </row>
        <row r="108">
          <cell r="G108">
            <v>10700</v>
          </cell>
          <cell r="H108">
            <v>21</v>
          </cell>
        </row>
        <row r="109">
          <cell r="G109">
            <v>2440</v>
          </cell>
          <cell r="H109">
            <v>21</v>
          </cell>
        </row>
        <row r="110">
          <cell r="G110">
            <v>2660</v>
          </cell>
          <cell r="H110">
            <v>21</v>
          </cell>
        </row>
        <row r="111">
          <cell r="G111">
            <v>113440</v>
          </cell>
          <cell r="H111">
            <v>21</v>
          </cell>
        </row>
        <row r="112">
          <cell r="G112">
            <v>95680</v>
          </cell>
          <cell r="H112">
            <v>21</v>
          </cell>
        </row>
        <row r="114">
          <cell r="G114">
            <v>162435</v>
          </cell>
        </row>
        <row r="115">
          <cell r="G115">
            <v>162435</v>
          </cell>
        </row>
        <row r="116">
          <cell r="G116">
            <v>5000</v>
          </cell>
          <cell r="H116">
            <v>21</v>
          </cell>
        </row>
        <row r="117">
          <cell r="G117">
            <v>2240</v>
          </cell>
          <cell r="H117">
            <v>21</v>
          </cell>
        </row>
        <row r="118">
          <cell r="G118">
            <v>2140</v>
          </cell>
          <cell r="H118">
            <v>21</v>
          </cell>
        </row>
        <row r="119">
          <cell r="G119">
            <v>1397.5</v>
          </cell>
          <cell r="H119">
            <v>21</v>
          </cell>
        </row>
        <row r="120">
          <cell r="G120">
            <v>1257.5</v>
          </cell>
          <cell r="H120">
            <v>21</v>
          </cell>
        </row>
        <row r="121">
          <cell r="G121">
            <v>100000</v>
          </cell>
          <cell r="H121">
            <v>21</v>
          </cell>
        </row>
        <row r="122">
          <cell r="G122">
            <v>50400</v>
          </cell>
          <cell r="H122">
            <v>21</v>
          </cell>
        </row>
        <row r="124">
          <cell r="G124">
            <v>3224817</v>
          </cell>
        </row>
        <row r="125">
          <cell r="G125">
            <v>1681646.9999999998</v>
          </cell>
        </row>
        <row r="126">
          <cell r="G126">
            <v>1681646.9999999998</v>
          </cell>
        </row>
        <row r="127">
          <cell r="G127">
            <v>289888.40000000002</v>
          </cell>
          <cell r="H127">
            <v>21</v>
          </cell>
        </row>
        <row r="128">
          <cell r="G128">
            <v>444964</v>
          </cell>
          <cell r="H128">
            <v>21</v>
          </cell>
        </row>
        <row r="129">
          <cell r="G129">
            <v>127083.6</v>
          </cell>
          <cell r="H129">
            <v>21</v>
          </cell>
        </row>
        <row r="130">
          <cell r="G130">
            <v>45637.3</v>
          </cell>
          <cell r="H130">
            <v>21</v>
          </cell>
        </row>
        <row r="131">
          <cell r="G131">
            <v>14052.7</v>
          </cell>
          <cell r="H131">
            <v>21</v>
          </cell>
        </row>
        <row r="132">
          <cell r="G132">
            <v>12527.2</v>
          </cell>
          <cell r="H132">
            <v>21</v>
          </cell>
        </row>
        <row r="133">
          <cell r="G133">
            <v>136828</v>
          </cell>
          <cell r="H133">
            <v>21</v>
          </cell>
        </row>
        <row r="134">
          <cell r="G134">
            <v>68698.8</v>
          </cell>
          <cell r="H134">
            <v>21</v>
          </cell>
        </row>
        <row r="135">
          <cell r="G135">
            <v>6542.2</v>
          </cell>
          <cell r="H135">
            <v>21</v>
          </cell>
        </row>
        <row r="136">
          <cell r="G136">
            <v>10000</v>
          </cell>
          <cell r="H136">
            <v>21</v>
          </cell>
        </row>
        <row r="137">
          <cell r="G137">
            <v>345066</v>
          </cell>
          <cell r="H137">
            <v>21</v>
          </cell>
        </row>
        <row r="138">
          <cell r="G138">
            <v>15076</v>
          </cell>
          <cell r="H138">
            <v>21</v>
          </cell>
        </row>
        <row r="139">
          <cell r="G139">
            <v>32805</v>
          </cell>
          <cell r="H139">
            <v>21</v>
          </cell>
        </row>
        <row r="140">
          <cell r="G140">
            <v>71275.100000000006</v>
          </cell>
          <cell r="H140">
            <v>21</v>
          </cell>
        </row>
        <row r="141">
          <cell r="G141">
            <v>1529.4</v>
          </cell>
          <cell r="H141">
            <v>21</v>
          </cell>
        </row>
        <row r="142">
          <cell r="G142">
            <v>53604</v>
          </cell>
          <cell r="H142">
            <v>21</v>
          </cell>
        </row>
        <row r="143">
          <cell r="G143">
            <v>3211.2</v>
          </cell>
          <cell r="H143">
            <v>21</v>
          </cell>
        </row>
        <row r="144">
          <cell r="G144">
            <v>1697.4</v>
          </cell>
          <cell r="H144">
            <v>21</v>
          </cell>
        </row>
        <row r="145">
          <cell r="G145">
            <v>1160.7</v>
          </cell>
          <cell r="H145">
            <v>21</v>
          </cell>
        </row>
        <row r="147">
          <cell r="G147">
            <v>739588</v>
          </cell>
        </row>
        <row r="148">
          <cell r="G148">
            <v>739588</v>
          </cell>
        </row>
        <row r="149">
          <cell r="G149">
            <v>5200</v>
          </cell>
          <cell r="H149">
            <v>21</v>
          </cell>
        </row>
        <row r="150">
          <cell r="G150">
            <v>2600</v>
          </cell>
          <cell r="H150">
            <v>21</v>
          </cell>
        </row>
        <row r="151">
          <cell r="G151">
            <v>796</v>
          </cell>
          <cell r="H151">
            <v>21</v>
          </cell>
        </row>
        <row r="152">
          <cell r="G152">
            <v>1150</v>
          </cell>
          <cell r="H152">
            <v>21</v>
          </cell>
        </row>
        <row r="153">
          <cell r="G153">
            <v>7800</v>
          </cell>
          <cell r="H153">
            <v>21</v>
          </cell>
        </row>
        <row r="154">
          <cell r="G154">
            <v>972</v>
          </cell>
          <cell r="H154">
            <v>21</v>
          </cell>
        </row>
        <row r="155">
          <cell r="G155">
            <v>929</v>
          </cell>
          <cell r="H155">
            <v>21</v>
          </cell>
        </row>
        <row r="156">
          <cell r="G156">
            <v>146520</v>
          </cell>
          <cell r="H156">
            <v>21</v>
          </cell>
        </row>
        <row r="157">
          <cell r="G157">
            <v>584</v>
          </cell>
          <cell r="H157">
            <v>21</v>
          </cell>
        </row>
        <row r="158">
          <cell r="G158">
            <v>11670</v>
          </cell>
          <cell r="H158">
            <v>21</v>
          </cell>
        </row>
        <row r="159">
          <cell r="G159">
            <v>5850</v>
          </cell>
          <cell r="H159">
            <v>21</v>
          </cell>
        </row>
        <row r="160">
          <cell r="G160">
            <v>407</v>
          </cell>
          <cell r="H160">
            <v>21</v>
          </cell>
        </row>
        <row r="161">
          <cell r="G161">
            <v>38920</v>
          </cell>
          <cell r="H161">
            <v>21</v>
          </cell>
        </row>
        <row r="162">
          <cell r="G162">
            <v>4860</v>
          </cell>
          <cell r="H162">
            <v>21</v>
          </cell>
        </row>
        <row r="163">
          <cell r="G163">
            <v>180540</v>
          </cell>
          <cell r="H163">
            <v>21</v>
          </cell>
        </row>
        <row r="164">
          <cell r="G164">
            <v>1950</v>
          </cell>
          <cell r="H164">
            <v>21</v>
          </cell>
        </row>
        <row r="165">
          <cell r="G165">
            <v>2920</v>
          </cell>
          <cell r="H165">
            <v>21</v>
          </cell>
        </row>
        <row r="166">
          <cell r="G166">
            <v>9920</v>
          </cell>
          <cell r="H166">
            <v>21</v>
          </cell>
        </row>
        <row r="167">
          <cell r="G167">
            <v>316000</v>
          </cell>
          <cell r="H167">
            <v>21</v>
          </cell>
        </row>
        <row r="169">
          <cell r="G169">
            <v>577222</v>
          </cell>
        </row>
        <row r="170">
          <cell r="G170">
            <v>577222</v>
          </cell>
        </row>
        <row r="171">
          <cell r="G171">
            <v>123300</v>
          </cell>
          <cell r="H171">
            <v>21</v>
          </cell>
        </row>
        <row r="172">
          <cell r="G172">
            <v>142200</v>
          </cell>
          <cell r="H172">
            <v>21</v>
          </cell>
        </row>
        <row r="173">
          <cell r="G173">
            <v>4260</v>
          </cell>
          <cell r="H173">
            <v>21</v>
          </cell>
        </row>
        <row r="174">
          <cell r="G174">
            <v>1120</v>
          </cell>
          <cell r="H174">
            <v>21</v>
          </cell>
        </row>
        <row r="175">
          <cell r="G175">
            <v>874</v>
          </cell>
          <cell r="H175">
            <v>21</v>
          </cell>
        </row>
        <row r="176">
          <cell r="G176">
            <v>5590</v>
          </cell>
          <cell r="H176">
            <v>21</v>
          </cell>
        </row>
        <row r="177">
          <cell r="G177">
            <v>333</v>
          </cell>
          <cell r="H177">
            <v>21</v>
          </cell>
        </row>
        <row r="178">
          <cell r="G178">
            <v>894</v>
          </cell>
          <cell r="H178">
            <v>21</v>
          </cell>
        </row>
        <row r="179">
          <cell r="G179">
            <v>157500</v>
          </cell>
          <cell r="H179">
            <v>21</v>
          </cell>
        </row>
        <row r="180">
          <cell r="G180">
            <v>25155</v>
          </cell>
          <cell r="H180">
            <v>21</v>
          </cell>
        </row>
        <row r="181">
          <cell r="G181">
            <v>71100</v>
          </cell>
          <cell r="H181">
            <v>21</v>
          </cell>
        </row>
        <row r="182">
          <cell r="G182">
            <v>8385</v>
          </cell>
          <cell r="H182">
            <v>21</v>
          </cell>
        </row>
        <row r="183">
          <cell r="G183">
            <v>32016.000000000004</v>
          </cell>
          <cell r="H183">
            <v>21</v>
          </cell>
        </row>
        <row r="184">
          <cell r="G184">
            <v>4495</v>
          </cell>
          <cell r="H184">
            <v>21</v>
          </cell>
        </row>
        <row r="186">
          <cell r="G186">
            <v>226360</v>
          </cell>
        </row>
        <row r="187">
          <cell r="G187">
            <v>226360</v>
          </cell>
        </row>
        <row r="188">
          <cell r="G188">
            <v>10700</v>
          </cell>
          <cell r="H188">
            <v>21</v>
          </cell>
        </row>
        <row r="189">
          <cell r="G189">
            <v>1220</v>
          </cell>
          <cell r="H189">
            <v>21</v>
          </cell>
        </row>
        <row r="190">
          <cell r="G190">
            <v>5320</v>
          </cell>
          <cell r="H190">
            <v>21</v>
          </cell>
        </row>
        <row r="191">
          <cell r="G191">
            <v>113440</v>
          </cell>
          <cell r="H191">
            <v>21</v>
          </cell>
        </row>
        <row r="192">
          <cell r="G192">
            <v>95680</v>
          </cell>
          <cell r="H192">
            <v>21</v>
          </cell>
        </row>
        <row r="194">
          <cell r="G194">
            <v>5756736.9299999997</v>
          </cell>
        </row>
        <row r="195">
          <cell r="G195">
            <v>1001216.7300000001</v>
          </cell>
        </row>
        <row r="196">
          <cell r="G196">
            <v>355725.91</v>
          </cell>
        </row>
        <row r="197">
          <cell r="G197">
            <v>52920.240000000005</v>
          </cell>
          <cell r="H197">
            <v>21</v>
          </cell>
        </row>
        <row r="198">
          <cell r="G198">
            <v>133061.44</v>
          </cell>
          <cell r="H198">
            <v>21</v>
          </cell>
        </row>
        <row r="199">
          <cell r="G199">
            <v>32153.77</v>
          </cell>
          <cell r="H199">
            <v>21</v>
          </cell>
        </row>
        <row r="200">
          <cell r="G200">
            <v>23414.04</v>
          </cell>
          <cell r="H200">
            <v>21</v>
          </cell>
        </row>
        <row r="201">
          <cell r="G201">
            <v>91731.36</v>
          </cell>
          <cell r="H201">
            <v>21</v>
          </cell>
        </row>
        <row r="202">
          <cell r="G202">
            <v>3400.32</v>
          </cell>
          <cell r="H202">
            <v>21</v>
          </cell>
        </row>
        <row r="203">
          <cell r="G203">
            <v>19044.739999999998</v>
          </cell>
          <cell r="H203">
            <v>21</v>
          </cell>
        </row>
        <row r="205">
          <cell r="G205">
            <v>457720.9</v>
          </cell>
        </row>
        <row r="206">
          <cell r="G206">
            <v>25571.899999999998</v>
          </cell>
          <cell r="H206">
            <v>21</v>
          </cell>
        </row>
        <row r="207">
          <cell r="G207">
            <v>126480</v>
          </cell>
          <cell r="H207">
            <v>21</v>
          </cell>
        </row>
        <row r="208">
          <cell r="G208">
            <v>16115</v>
          </cell>
          <cell r="H208">
            <v>21</v>
          </cell>
        </row>
        <row r="209">
          <cell r="G209">
            <v>45264</v>
          </cell>
          <cell r="H209">
            <v>21</v>
          </cell>
        </row>
        <row r="210">
          <cell r="G210">
            <v>4950</v>
          </cell>
          <cell r="H210">
            <v>21</v>
          </cell>
        </row>
        <row r="211">
          <cell r="G211">
            <v>68640</v>
          </cell>
          <cell r="H211">
            <v>21</v>
          </cell>
        </row>
        <row r="212">
          <cell r="G212">
            <v>20700</v>
          </cell>
          <cell r="H212">
            <v>21</v>
          </cell>
        </row>
        <row r="213">
          <cell r="G213">
            <v>72000</v>
          </cell>
          <cell r="H213">
            <v>21</v>
          </cell>
        </row>
        <row r="214">
          <cell r="G214">
            <v>33300</v>
          </cell>
          <cell r="H214">
            <v>21</v>
          </cell>
        </row>
        <row r="215">
          <cell r="G215">
            <v>44700</v>
          </cell>
          <cell r="H215">
            <v>21</v>
          </cell>
        </row>
        <row r="217">
          <cell r="G217">
            <v>79608</v>
          </cell>
        </row>
        <row r="218">
          <cell r="G218">
            <v>72240</v>
          </cell>
          <cell r="H218">
            <v>21</v>
          </cell>
        </row>
        <row r="219">
          <cell r="G219">
            <v>7368</v>
          </cell>
          <cell r="H219">
            <v>21</v>
          </cell>
        </row>
        <row r="221">
          <cell r="G221">
            <v>9300</v>
          </cell>
        </row>
        <row r="222">
          <cell r="G222">
            <v>3180</v>
          </cell>
          <cell r="H222">
            <v>21</v>
          </cell>
        </row>
        <row r="223">
          <cell r="G223">
            <v>6120</v>
          </cell>
          <cell r="H223">
            <v>21</v>
          </cell>
        </row>
        <row r="225">
          <cell r="G225">
            <v>41037.919999999998</v>
          </cell>
        </row>
        <row r="226">
          <cell r="G226">
            <v>41037.919999999998</v>
          </cell>
          <cell r="H226">
            <v>21</v>
          </cell>
        </row>
        <row r="228">
          <cell r="G228">
            <v>57824</v>
          </cell>
        </row>
        <row r="229">
          <cell r="G229">
            <v>1185</v>
          </cell>
          <cell r="H229">
            <v>21</v>
          </cell>
        </row>
        <row r="230">
          <cell r="G230">
            <v>369</v>
          </cell>
          <cell r="H230">
            <v>21</v>
          </cell>
        </row>
        <row r="231">
          <cell r="G231">
            <v>56260</v>
          </cell>
          <cell r="H231">
            <v>21</v>
          </cell>
        </row>
        <row r="232">
          <cell r="G232">
            <v>10</v>
          </cell>
          <cell r="H232">
            <v>21</v>
          </cell>
        </row>
        <row r="234">
          <cell r="G234">
            <v>1127237.2000000002</v>
          </cell>
        </row>
        <row r="235">
          <cell r="G235">
            <v>1127237.2000000002</v>
          </cell>
        </row>
        <row r="236">
          <cell r="G236">
            <v>59400</v>
          </cell>
          <cell r="H236">
            <v>21</v>
          </cell>
        </row>
        <row r="237">
          <cell r="G237">
            <v>4290</v>
          </cell>
          <cell r="H237">
            <v>21</v>
          </cell>
        </row>
        <row r="238">
          <cell r="G238">
            <v>15561</v>
          </cell>
          <cell r="H238">
            <v>21</v>
          </cell>
        </row>
        <row r="239">
          <cell r="G239">
            <v>219480</v>
          </cell>
          <cell r="H239">
            <v>21</v>
          </cell>
        </row>
        <row r="240">
          <cell r="G240">
            <v>1463</v>
          </cell>
          <cell r="H240">
            <v>21</v>
          </cell>
        </row>
        <row r="241">
          <cell r="G241">
            <v>4378</v>
          </cell>
          <cell r="H241">
            <v>21</v>
          </cell>
        </row>
        <row r="242">
          <cell r="G242">
            <v>9520</v>
          </cell>
          <cell r="H242">
            <v>21</v>
          </cell>
        </row>
        <row r="243">
          <cell r="G243">
            <v>124344</v>
          </cell>
          <cell r="H243">
            <v>21</v>
          </cell>
        </row>
        <row r="244">
          <cell r="G244">
            <v>103488</v>
          </cell>
          <cell r="H244">
            <v>21</v>
          </cell>
        </row>
        <row r="245">
          <cell r="G245">
            <v>4672.8</v>
          </cell>
          <cell r="H245">
            <v>21</v>
          </cell>
        </row>
        <row r="246">
          <cell r="G246">
            <v>86136</v>
          </cell>
          <cell r="H246">
            <v>21</v>
          </cell>
        </row>
        <row r="247">
          <cell r="G247">
            <v>12338.4</v>
          </cell>
          <cell r="H247">
            <v>21</v>
          </cell>
        </row>
        <row r="248">
          <cell r="G248">
            <v>10950</v>
          </cell>
          <cell r="H248">
            <v>21</v>
          </cell>
        </row>
        <row r="249">
          <cell r="G249">
            <v>287760</v>
          </cell>
          <cell r="H249">
            <v>21</v>
          </cell>
        </row>
        <row r="250">
          <cell r="G250">
            <v>183456</v>
          </cell>
          <cell r="H250">
            <v>21</v>
          </cell>
        </row>
        <row r="252">
          <cell r="G252">
            <v>3419043</v>
          </cell>
        </row>
        <row r="253">
          <cell r="G253">
            <v>3419043</v>
          </cell>
        </row>
        <row r="254">
          <cell r="G254">
            <v>1066500</v>
          </cell>
          <cell r="H254">
            <v>21</v>
          </cell>
        </row>
        <row r="255">
          <cell r="G255">
            <v>1007999.9999999999</v>
          </cell>
          <cell r="H255">
            <v>21</v>
          </cell>
        </row>
        <row r="256">
          <cell r="G256">
            <v>111000</v>
          </cell>
          <cell r="H256">
            <v>21</v>
          </cell>
        </row>
        <row r="257">
          <cell r="G257">
            <v>112000</v>
          </cell>
          <cell r="H257">
            <v>21</v>
          </cell>
        </row>
        <row r="258">
          <cell r="G258">
            <v>17400</v>
          </cell>
          <cell r="H258">
            <v>21</v>
          </cell>
        </row>
        <row r="259">
          <cell r="G259">
            <v>22400</v>
          </cell>
          <cell r="H259">
            <v>21</v>
          </cell>
        </row>
        <row r="260">
          <cell r="G260">
            <v>18200</v>
          </cell>
          <cell r="H260">
            <v>21</v>
          </cell>
        </row>
        <row r="261">
          <cell r="G261">
            <v>41400</v>
          </cell>
          <cell r="H261">
            <v>21</v>
          </cell>
        </row>
        <row r="262">
          <cell r="G262">
            <v>10215</v>
          </cell>
          <cell r="H262">
            <v>21</v>
          </cell>
        </row>
        <row r="263">
          <cell r="G263">
            <v>35280</v>
          </cell>
          <cell r="H263">
            <v>21</v>
          </cell>
        </row>
        <row r="264">
          <cell r="G264">
            <v>26500</v>
          </cell>
          <cell r="H264">
            <v>21</v>
          </cell>
        </row>
        <row r="265">
          <cell r="G265">
            <v>16450</v>
          </cell>
          <cell r="H265">
            <v>21</v>
          </cell>
        </row>
        <row r="266">
          <cell r="G266">
            <v>17480</v>
          </cell>
          <cell r="H266">
            <v>21</v>
          </cell>
        </row>
        <row r="267">
          <cell r="G267">
            <v>111800</v>
          </cell>
          <cell r="H267">
            <v>21</v>
          </cell>
        </row>
        <row r="268">
          <cell r="G268">
            <v>67500</v>
          </cell>
          <cell r="H268">
            <v>21</v>
          </cell>
        </row>
        <row r="269">
          <cell r="G269">
            <v>279500</v>
          </cell>
          <cell r="H269">
            <v>21</v>
          </cell>
        </row>
        <row r="270">
          <cell r="G270">
            <v>140500</v>
          </cell>
          <cell r="H270">
            <v>21</v>
          </cell>
        </row>
        <row r="271">
          <cell r="G271">
            <v>279500</v>
          </cell>
          <cell r="H271">
            <v>21</v>
          </cell>
        </row>
        <row r="272">
          <cell r="G272">
            <v>7991.9999999999991</v>
          </cell>
          <cell r="H272">
            <v>21</v>
          </cell>
        </row>
        <row r="273">
          <cell r="G273">
            <v>21456</v>
          </cell>
          <cell r="H273">
            <v>21</v>
          </cell>
        </row>
        <row r="274">
          <cell r="G274">
            <v>1500</v>
          </cell>
          <cell r="H274">
            <v>21</v>
          </cell>
        </row>
        <row r="275">
          <cell r="G275">
            <v>1040</v>
          </cell>
          <cell r="H275">
            <v>21</v>
          </cell>
        </row>
        <row r="276">
          <cell r="G276">
            <v>4390</v>
          </cell>
          <cell r="H276">
            <v>21</v>
          </cell>
        </row>
        <row r="277">
          <cell r="G277">
            <v>1040</v>
          </cell>
          <cell r="H277">
            <v>21</v>
          </cell>
        </row>
        <row r="279">
          <cell r="G279">
            <v>209240</v>
          </cell>
        </row>
        <row r="280">
          <cell r="G280">
            <v>209240</v>
          </cell>
        </row>
        <row r="281">
          <cell r="G281">
            <v>32100</v>
          </cell>
          <cell r="H281">
            <v>21</v>
          </cell>
        </row>
        <row r="282">
          <cell r="G282">
            <v>1220</v>
          </cell>
          <cell r="H282">
            <v>21</v>
          </cell>
        </row>
        <row r="283">
          <cell r="G283">
            <v>26600</v>
          </cell>
          <cell r="H283">
            <v>21</v>
          </cell>
        </row>
        <row r="284">
          <cell r="G284">
            <v>113440</v>
          </cell>
          <cell r="H284">
            <v>21</v>
          </cell>
        </row>
        <row r="285">
          <cell r="G285">
            <v>35880</v>
          </cell>
          <cell r="H285">
            <v>21</v>
          </cell>
        </row>
        <row r="286">
          <cell r="G286">
            <v>0</v>
          </cell>
          <cell r="H286">
            <v>21</v>
          </cell>
        </row>
        <row r="288">
          <cell r="G288">
            <v>3315923.48</v>
          </cell>
        </row>
        <row r="289">
          <cell r="G289">
            <v>2505385.48</v>
          </cell>
        </row>
        <row r="290">
          <cell r="G290">
            <v>986764.48</v>
          </cell>
        </row>
        <row r="291">
          <cell r="G291">
            <v>264498</v>
          </cell>
          <cell r="H291">
            <v>21</v>
          </cell>
        </row>
        <row r="292">
          <cell r="G292">
            <v>12792</v>
          </cell>
          <cell r="H292">
            <v>21</v>
          </cell>
        </row>
        <row r="293">
          <cell r="G293">
            <v>674960</v>
          </cell>
          <cell r="H293">
            <v>21</v>
          </cell>
        </row>
        <row r="294">
          <cell r="G294">
            <v>34514.480000000003</v>
          </cell>
          <cell r="H294">
            <v>21</v>
          </cell>
        </row>
        <row r="296">
          <cell r="G296">
            <v>356304</v>
          </cell>
        </row>
        <row r="297">
          <cell r="G297">
            <v>10400</v>
          </cell>
          <cell r="H297">
            <v>21</v>
          </cell>
        </row>
        <row r="298">
          <cell r="G298">
            <v>88400</v>
          </cell>
          <cell r="H298">
            <v>21</v>
          </cell>
        </row>
        <row r="299">
          <cell r="G299">
            <v>28704</v>
          </cell>
          <cell r="H299">
            <v>21</v>
          </cell>
        </row>
        <row r="300">
          <cell r="G300">
            <v>228800</v>
          </cell>
          <cell r="H300">
            <v>21</v>
          </cell>
        </row>
        <row r="302">
          <cell r="G302">
            <v>1162317</v>
          </cell>
        </row>
        <row r="303">
          <cell r="G303">
            <v>17200</v>
          </cell>
          <cell r="H303">
            <v>21</v>
          </cell>
        </row>
        <row r="304">
          <cell r="G304">
            <v>8600</v>
          </cell>
          <cell r="H304">
            <v>21</v>
          </cell>
        </row>
        <row r="305">
          <cell r="G305">
            <v>6006</v>
          </cell>
          <cell r="H305">
            <v>21</v>
          </cell>
        </row>
        <row r="306">
          <cell r="G306">
            <v>854</v>
          </cell>
          <cell r="H306">
            <v>21</v>
          </cell>
        </row>
        <row r="307">
          <cell r="G307">
            <v>35152</v>
          </cell>
          <cell r="H307">
            <v>21</v>
          </cell>
        </row>
        <row r="308">
          <cell r="G308">
            <v>693720</v>
          </cell>
          <cell r="H308">
            <v>21</v>
          </cell>
        </row>
        <row r="309">
          <cell r="G309">
            <v>61570</v>
          </cell>
          <cell r="H309">
            <v>21</v>
          </cell>
        </row>
        <row r="310">
          <cell r="G310">
            <v>34545</v>
          </cell>
          <cell r="H310">
            <v>21</v>
          </cell>
        </row>
        <row r="311">
          <cell r="G311">
            <v>21150</v>
          </cell>
          <cell r="H311">
            <v>21</v>
          </cell>
        </row>
        <row r="312">
          <cell r="G312">
            <v>200220</v>
          </cell>
          <cell r="H312">
            <v>21</v>
          </cell>
        </row>
        <row r="313">
          <cell r="G313">
            <v>73000</v>
          </cell>
          <cell r="H313">
            <v>21</v>
          </cell>
        </row>
        <row r="314">
          <cell r="G314">
            <v>10300</v>
          </cell>
          <cell r="H314">
            <v>21</v>
          </cell>
        </row>
        <row r="316">
          <cell r="G316">
            <v>598758</v>
          </cell>
        </row>
        <row r="317">
          <cell r="G317">
            <v>598758</v>
          </cell>
        </row>
        <row r="318">
          <cell r="G318">
            <v>312</v>
          </cell>
          <cell r="H318">
            <v>21</v>
          </cell>
        </row>
        <row r="319">
          <cell r="G319">
            <v>3780</v>
          </cell>
          <cell r="H319">
            <v>21</v>
          </cell>
        </row>
        <row r="320">
          <cell r="G320">
            <v>1884</v>
          </cell>
          <cell r="H320">
            <v>21</v>
          </cell>
        </row>
        <row r="321">
          <cell r="G321">
            <v>9540</v>
          </cell>
          <cell r="H321">
            <v>21</v>
          </cell>
        </row>
        <row r="322">
          <cell r="G322">
            <v>2919</v>
          </cell>
          <cell r="H322">
            <v>21</v>
          </cell>
        </row>
        <row r="323">
          <cell r="G323">
            <v>3450</v>
          </cell>
          <cell r="H323">
            <v>21</v>
          </cell>
        </row>
        <row r="324">
          <cell r="G324">
            <v>56400</v>
          </cell>
          <cell r="H324">
            <v>21</v>
          </cell>
        </row>
        <row r="325">
          <cell r="G325">
            <v>52170</v>
          </cell>
          <cell r="H325">
            <v>21</v>
          </cell>
        </row>
        <row r="326">
          <cell r="G326">
            <v>220430</v>
          </cell>
          <cell r="H326">
            <v>21</v>
          </cell>
        </row>
        <row r="327">
          <cell r="G327">
            <v>18706</v>
          </cell>
          <cell r="H327">
            <v>21</v>
          </cell>
        </row>
        <row r="328">
          <cell r="G328">
            <v>126900</v>
          </cell>
          <cell r="H328">
            <v>21</v>
          </cell>
        </row>
        <row r="329">
          <cell r="G329">
            <v>78960</v>
          </cell>
          <cell r="H329">
            <v>21</v>
          </cell>
        </row>
        <row r="330">
          <cell r="G330">
            <v>1946</v>
          </cell>
          <cell r="H330">
            <v>21</v>
          </cell>
        </row>
        <row r="331">
          <cell r="G331">
            <v>1326</v>
          </cell>
          <cell r="H331">
            <v>21</v>
          </cell>
        </row>
        <row r="332">
          <cell r="G332">
            <v>4160</v>
          </cell>
          <cell r="H332">
            <v>21</v>
          </cell>
        </row>
        <row r="333">
          <cell r="G333">
            <v>5040</v>
          </cell>
          <cell r="H333">
            <v>21</v>
          </cell>
        </row>
        <row r="334">
          <cell r="G334">
            <v>5660</v>
          </cell>
          <cell r="H334">
            <v>21</v>
          </cell>
        </row>
        <row r="335">
          <cell r="G335">
            <v>3805</v>
          </cell>
          <cell r="H335">
            <v>21</v>
          </cell>
        </row>
        <row r="336">
          <cell r="G336">
            <v>1370</v>
          </cell>
          <cell r="H336">
            <v>21</v>
          </cell>
        </row>
        <row r="338">
          <cell r="G338">
            <v>211780</v>
          </cell>
        </row>
        <row r="339">
          <cell r="G339">
            <v>211780</v>
          </cell>
        </row>
        <row r="340">
          <cell r="G340">
            <v>0</v>
          </cell>
          <cell r="H340">
            <v>21</v>
          </cell>
        </row>
        <row r="341">
          <cell r="G341">
            <v>2660</v>
          </cell>
          <cell r="H341">
            <v>21</v>
          </cell>
        </row>
        <row r="342">
          <cell r="G342">
            <v>113440</v>
          </cell>
          <cell r="H342">
            <v>21</v>
          </cell>
        </row>
        <row r="343">
          <cell r="G343">
            <v>95680</v>
          </cell>
          <cell r="H343">
            <v>21</v>
          </cell>
        </row>
        <row r="345">
          <cell r="G345">
            <v>192099.32</v>
          </cell>
        </row>
        <row r="346">
          <cell r="G346">
            <v>114479.76000000001</v>
          </cell>
        </row>
        <row r="347">
          <cell r="G347">
            <v>114479.76000000001</v>
          </cell>
        </row>
        <row r="348">
          <cell r="G348">
            <v>19343.46</v>
          </cell>
          <cell r="H348">
            <v>21</v>
          </cell>
        </row>
        <row r="349">
          <cell r="G349">
            <v>42829.599999999999</v>
          </cell>
          <cell r="H349">
            <v>21</v>
          </cell>
        </row>
        <row r="350">
          <cell r="G350">
            <v>35800</v>
          </cell>
          <cell r="H350">
            <v>21</v>
          </cell>
        </row>
        <row r="351">
          <cell r="G351">
            <v>10630</v>
          </cell>
          <cell r="H351">
            <v>21</v>
          </cell>
        </row>
        <row r="352">
          <cell r="G352">
            <v>79</v>
          </cell>
          <cell r="H352">
            <v>21</v>
          </cell>
        </row>
        <row r="353">
          <cell r="G353">
            <v>24.6</v>
          </cell>
          <cell r="H353">
            <v>21</v>
          </cell>
        </row>
        <row r="354">
          <cell r="G354">
            <v>5626</v>
          </cell>
          <cell r="H354">
            <v>21</v>
          </cell>
        </row>
        <row r="355">
          <cell r="G355">
            <v>147.1</v>
          </cell>
          <cell r="H355">
            <v>21</v>
          </cell>
        </row>
        <row r="357">
          <cell r="G357">
            <v>15668</v>
          </cell>
        </row>
        <row r="358">
          <cell r="G358">
            <v>15668</v>
          </cell>
        </row>
        <row r="359">
          <cell r="G359">
            <v>952</v>
          </cell>
          <cell r="H359">
            <v>21</v>
          </cell>
        </row>
        <row r="360">
          <cell r="G360">
            <v>4160</v>
          </cell>
          <cell r="H360">
            <v>21</v>
          </cell>
        </row>
        <row r="361">
          <cell r="G361">
            <v>1416</v>
          </cell>
          <cell r="H361">
            <v>21</v>
          </cell>
        </row>
        <row r="362">
          <cell r="G362">
            <v>358</v>
          </cell>
          <cell r="H362">
            <v>21</v>
          </cell>
        </row>
        <row r="363">
          <cell r="G363">
            <v>1114</v>
          </cell>
          <cell r="H363">
            <v>21</v>
          </cell>
        </row>
        <row r="364">
          <cell r="G364">
            <v>4240</v>
          </cell>
          <cell r="H364">
            <v>21</v>
          </cell>
        </row>
        <row r="365">
          <cell r="G365">
            <v>1468</v>
          </cell>
          <cell r="H365">
            <v>21</v>
          </cell>
        </row>
        <row r="366">
          <cell r="G366">
            <v>1960</v>
          </cell>
          <cell r="H366">
            <v>21</v>
          </cell>
        </row>
        <row r="368">
          <cell r="G368">
            <v>9069.5600000000013</v>
          </cell>
        </row>
        <row r="369">
          <cell r="G369">
            <v>9069.5600000000013</v>
          </cell>
        </row>
        <row r="370">
          <cell r="G370">
            <v>0</v>
          </cell>
          <cell r="H370">
            <v>21</v>
          </cell>
        </row>
        <row r="371">
          <cell r="G371">
            <v>300</v>
          </cell>
          <cell r="H371">
            <v>21</v>
          </cell>
        </row>
        <row r="372">
          <cell r="G372">
            <v>179.56</v>
          </cell>
          <cell r="H372">
            <v>21</v>
          </cell>
        </row>
        <row r="373">
          <cell r="G373">
            <v>5300</v>
          </cell>
          <cell r="H373">
            <v>21</v>
          </cell>
        </row>
        <row r="374">
          <cell r="G374">
            <v>3290</v>
          </cell>
          <cell r="H374">
            <v>21</v>
          </cell>
        </row>
        <row r="376">
          <cell r="G376">
            <v>52882</v>
          </cell>
        </row>
        <row r="377">
          <cell r="G377">
            <v>52882</v>
          </cell>
        </row>
        <row r="378">
          <cell r="G378">
            <v>214</v>
          </cell>
          <cell r="H378">
            <v>21</v>
          </cell>
        </row>
        <row r="379">
          <cell r="G379">
            <v>122</v>
          </cell>
          <cell r="H379">
            <v>21</v>
          </cell>
        </row>
        <row r="380">
          <cell r="G380">
            <v>266</v>
          </cell>
          <cell r="H380">
            <v>21</v>
          </cell>
        </row>
        <row r="381">
          <cell r="G381">
            <v>28360</v>
          </cell>
          <cell r="H381">
            <v>21</v>
          </cell>
        </row>
        <row r="382">
          <cell r="G382">
            <v>23920</v>
          </cell>
          <cell r="H382">
            <v>21</v>
          </cell>
        </row>
        <row r="384">
          <cell r="G384">
            <v>1119881</v>
          </cell>
        </row>
        <row r="385">
          <cell r="G385">
            <v>1119881</v>
          </cell>
        </row>
        <row r="386">
          <cell r="G386">
            <v>1119881</v>
          </cell>
        </row>
        <row r="387">
          <cell r="G387">
            <v>876000</v>
          </cell>
          <cell r="H387">
            <v>21</v>
          </cell>
        </row>
        <row r="388">
          <cell r="G388">
            <v>186200</v>
          </cell>
          <cell r="H388">
            <v>21</v>
          </cell>
        </row>
        <row r="389">
          <cell r="G389">
            <v>57681</v>
          </cell>
          <cell r="H389">
            <v>21</v>
          </cell>
        </row>
        <row r="391">
          <cell r="G391">
            <v>2236842</v>
          </cell>
        </row>
        <row r="392">
          <cell r="G392">
            <v>1858062</v>
          </cell>
        </row>
        <row r="393">
          <cell r="G393">
            <v>1858062</v>
          </cell>
        </row>
        <row r="394">
          <cell r="G394">
            <v>9877</v>
          </cell>
          <cell r="H394">
            <v>21</v>
          </cell>
        </row>
        <row r="395">
          <cell r="G395">
            <v>66582</v>
          </cell>
          <cell r="H395">
            <v>21</v>
          </cell>
        </row>
        <row r="396">
          <cell r="G396">
            <v>85920</v>
          </cell>
          <cell r="H396">
            <v>21</v>
          </cell>
        </row>
        <row r="397">
          <cell r="G397">
            <v>10349</v>
          </cell>
          <cell r="H397">
            <v>21</v>
          </cell>
        </row>
        <row r="398">
          <cell r="G398">
            <v>757</v>
          </cell>
          <cell r="H398">
            <v>21</v>
          </cell>
        </row>
        <row r="399">
          <cell r="G399">
            <v>787031</v>
          </cell>
          <cell r="H399">
            <v>21</v>
          </cell>
        </row>
        <row r="400">
          <cell r="G400">
            <v>34038</v>
          </cell>
          <cell r="H400">
            <v>21</v>
          </cell>
        </row>
        <row r="401">
          <cell r="G401">
            <v>28472</v>
          </cell>
          <cell r="H401">
            <v>21</v>
          </cell>
        </row>
        <row r="402">
          <cell r="G402">
            <v>20238</v>
          </cell>
          <cell r="H402">
            <v>21</v>
          </cell>
        </row>
        <row r="403">
          <cell r="G403">
            <v>382450</v>
          </cell>
          <cell r="H403">
            <v>21</v>
          </cell>
        </row>
        <row r="404">
          <cell r="G404">
            <v>334308</v>
          </cell>
          <cell r="H404">
            <v>21</v>
          </cell>
        </row>
        <row r="405">
          <cell r="G405">
            <v>74892</v>
          </cell>
          <cell r="H405">
            <v>21</v>
          </cell>
        </row>
        <row r="406">
          <cell r="G406">
            <v>23148</v>
          </cell>
          <cell r="H406">
            <v>21</v>
          </cell>
        </row>
        <row r="408">
          <cell r="G408">
            <v>378780</v>
          </cell>
        </row>
        <row r="409">
          <cell r="G409">
            <v>378780</v>
          </cell>
        </row>
        <row r="410">
          <cell r="G410">
            <v>35360</v>
          </cell>
          <cell r="H410">
            <v>21</v>
          </cell>
        </row>
        <row r="411">
          <cell r="G411">
            <v>44800</v>
          </cell>
          <cell r="H411">
            <v>21</v>
          </cell>
        </row>
        <row r="412">
          <cell r="G412">
            <v>246400</v>
          </cell>
          <cell r="H412">
            <v>21</v>
          </cell>
        </row>
        <row r="413">
          <cell r="G413">
            <v>43550</v>
          </cell>
          <cell r="H413">
            <v>21</v>
          </cell>
        </row>
        <row r="414">
          <cell r="G414">
            <v>7600</v>
          </cell>
          <cell r="H414">
            <v>21</v>
          </cell>
        </row>
        <row r="415">
          <cell r="G415">
            <v>1070</v>
          </cell>
          <cell r="H415">
            <v>21</v>
          </cell>
        </row>
        <row r="417">
          <cell r="G417">
            <v>1085515.8900000001</v>
          </cell>
        </row>
        <row r="418">
          <cell r="G418">
            <v>381293.89</v>
          </cell>
        </row>
        <row r="419">
          <cell r="G419">
            <v>381293.89</v>
          </cell>
        </row>
        <row r="420">
          <cell r="G420">
            <v>27600</v>
          </cell>
          <cell r="H420">
            <v>21</v>
          </cell>
        </row>
        <row r="421">
          <cell r="G421">
            <v>12385</v>
          </cell>
          <cell r="H421">
            <v>21</v>
          </cell>
        </row>
        <row r="422">
          <cell r="G422">
            <v>6180</v>
          </cell>
          <cell r="H422">
            <v>21</v>
          </cell>
        </row>
        <row r="423">
          <cell r="G423">
            <v>3728.89</v>
          </cell>
          <cell r="H423">
            <v>21</v>
          </cell>
        </row>
        <row r="424">
          <cell r="G424">
            <v>11000</v>
          </cell>
          <cell r="H424">
            <v>21</v>
          </cell>
        </row>
        <row r="425">
          <cell r="G425">
            <v>11800</v>
          </cell>
          <cell r="H425">
            <v>21</v>
          </cell>
        </row>
        <row r="426">
          <cell r="G426">
            <v>69000</v>
          </cell>
          <cell r="H426">
            <v>21</v>
          </cell>
        </row>
        <row r="427">
          <cell r="G427">
            <v>73000</v>
          </cell>
          <cell r="H427">
            <v>21</v>
          </cell>
        </row>
        <row r="428">
          <cell r="G428">
            <v>56500</v>
          </cell>
          <cell r="H428">
            <v>21</v>
          </cell>
        </row>
        <row r="429">
          <cell r="G429">
            <v>37300</v>
          </cell>
          <cell r="H429">
            <v>21</v>
          </cell>
        </row>
        <row r="430">
          <cell r="G430">
            <v>8800</v>
          </cell>
          <cell r="H430">
            <v>21</v>
          </cell>
        </row>
        <row r="431">
          <cell r="G431">
            <v>40000</v>
          </cell>
          <cell r="H431">
            <v>21</v>
          </cell>
        </row>
        <row r="432">
          <cell r="G432">
            <v>12000</v>
          </cell>
          <cell r="H432">
            <v>21</v>
          </cell>
        </row>
        <row r="433">
          <cell r="G433">
            <v>12000</v>
          </cell>
          <cell r="H433">
            <v>21</v>
          </cell>
        </row>
        <row r="435">
          <cell r="G435">
            <v>136285</v>
          </cell>
        </row>
        <row r="436">
          <cell r="G436">
            <v>136285</v>
          </cell>
        </row>
        <row r="437">
          <cell r="G437">
            <v>8490</v>
          </cell>
          <cell r="H437">
            <v>21</v>
          </cell>
        </row>
        <row r="438">
          <cell r="G438">
            <v>17160</v>
          </cell>
          <cell r="H438">
            <v>21</v>
          </cell>
        </row>
        <row r="439">
          <cell r="G439">
            <v>11760</v>
          </cell>
          <cell r="H439">
            <v>21</v>
          </cell>
        </row>
        <row r="440">
          <cell r="G440">
            <v>2965</v>
          </cell>
          <cell r="H440">
            <v>21</v>
          </cell>
        </row>
        <row r="441">
          <cell r="G441">
            <v>822</v>
          </cell>
          <cell r="H441">
            <v>21</v>
          </cell>
        </row>
        <row r="442">
          <cell r="G442">
            <v>1680</v>
          </cell>
          <cell r="H442">
            <v>21</v>
          </cell>
        </row>
        <row r="443">
          <cell r="G443">
            <v>265</v>
          </cell>
          <cell r="H443">
            <v>21</v>
          </cell>
        </row>
        <row r="444">
          <cell r="G444">
            <v>21250</v>
          </cell>
          <cell r="H444">
            <v>21</v>
          </cell>
        </row>
        <row r="445">
          <cell r="G445">
            <v>25600</v>
          </cell>
          <cell r="H445">
            <v>21</v>
          </cell>
        </row>
        <row r="446">
          <cell r="G446">
            <v>752</v>
          </cell>
          <cell r="H446">
            <v>21</v>
          </cell>
        </row>
        <row r="447">
          <cell r="G447">
            <v>5565</v>
          </cell>
          <cell r="H447">
            <v>21</v>
          </cell>
        </row>
        <row r="448">
          <cell r="G448">
            <v>6630</v>
          </cell>
          <cell r="H448">
            <v>21</v>
          </cell>
        </row>
        <row r="449">
          <cell r="G449">
            <v>2210</v>
          </cell>
          <cell r="H449">
            <v>21</v>
          </cell>
        </row>
        <row r="450">
          <cell r="G450">
            <v>18400</v>
          </cell>
          <cell r="H450">
            <v>21</v>
          </cell>
        </row>
        <row r="451">
          <cell r="G451">
            <v>5664</v>
          </cell>
          <cell r="H451">
            <v>21</v>
          </cell>
        </row>
        <row r="452">
          <cell r="G452">
            <v>7072</v>
          </cell>
          <cell r="H452">
            <v>21</v>
          </cell>
        </row>
        <row r="454">
          <cell r="G454">
            <v>451707</v>
          </cell>
        </row>
        <row r="455">
          <cell r="G455">
            <v>451707</v>
          </cell>
        </row>
        <row r="456">
          <cell r="G456">
            <v>10320</v>
          </cell>
          <cell r="H456">
            <v>21</v>
          </cell>
        </row>
        <row r="457">
          <cell r="G457">
            <v>13440</v>
          </cell>
          <cell r="H457">
            <v>21</v>
          </cell>
        </row>
        <row r="458">
          <cell r="G458">
            <v>18960</v>
          </cell>
          <cell r="H458">
            <v>21</v>
          </cell>
        </row>
        <row r="459">
          <cell r="G459">
            <v>28440</v>
          </cell>
          <cell r="H459">
            <v>21</v>
          </cell>
        </row>
        <row r="460">
          <cell r="G460">
            <v>66600</v>
          </cell>
          <cell r="H460">
            <v>21</v>
          </cell>
        </row>
        <row r="461">
          <cell r="G461">
            <v>44800</v>
          </cell>
          <cell r="H461">
            <v>21</v>
          </cell>
        </row>
        <row r="462">
          <cell r="G462">
            <v>66720</v>
          </cell>
          <cell r="H462">
            <v>21</v>
          </cell>
        </row>
        <row r="463">
          <cell r="G463">
            <v>26880</v>
          </cell>
          <cell r="H463">
            <v>21</v>
          </cell>
        </row>
        <row r="464">
          <cell r="G464">
            <v>6992</v>
          </cell>
          <cell r="H464">
            <v>21</v>
          </cell>
        </row>
        <row r="465">
          <cell r="G465">
            <v>44720</v>
          </cell>
          <cell r="H465">
            <v>21</v>
          </cell>
        </row>
        <row r="466">
          <cell r="G466">
            <v>17440</v>
          </cell>
          <cell r="H466">
            <v>21</v>
          </cell>
        </row>
        <row r="467">
          <cell r="G467">
            <v>44720</v>
          </cell>
          <cell r="H467">
            <v>21</v>
          </cell>
        </row>
        <row r="468">
          <cell r="G468">
            <v>14050</v>
          </cell>
          <cell r="H468">
            <v>21</v>
          </cell>
        </row>
        <row r="469">
          <cell r="G469">
            <v>27950</v>
          </cell>
          <cell r="H469">
            <v>21</v>
          </cell>
        </row>
        <row r="470">
          <cell r="G470">
            <v>4995</v>
          </cell>
          <cell r="H470">
            <v>21</v>
          </cell>
        </row>
        <row r="471">
          <cell r="G471">
            <v>13410</v>
          </cell>
          <cell r="H471">
            <v>21</v>
          </cell>
        </row>
        <row r="472">
          <cell r="G472">
            <v>750</v>
          </cell>
          <cell r="H472">
            <v>21</v>
          </cell>
        </row>
        <row r="473">
          <cell r="G473">
            <v>520</v>
          </cell>
          <cell r="H473">
            <v>21</v>
          </cell>
        </row>
        <row r="475">
          <cell r="G475">
            <v>116230</v>
          </cell>
        </row>
        <row r="476">
          <cell r="G476">
            <v>116230</v>
          </cell>
        </row>
        <row r="477">
          <cell r="G477">
            <v>5350</v>
          </cell>
          <cell r="H477">
            <v>21</v>
          </cell>
        </row>
        <row r="478">
          <cell r="G478">
            <v>3660</v>
          </cell>
          <cell r="H478">
            <v>21</v>
          </cell>
        </row>
        <row r="479">
          <cell r="G479">
            <v>2660</v>
          </cell>
          <cell r="H479">
            <v>21</v>
          </cell>
        </row>
        <row r="480">
          <cell r="G480">
            <v>56720</v>
          </cell>
          <cell r="H480">
            <v>21</v>
          </cell>
        </row>
        <row r="481">
          <cell r="G481">
            <v>47840</v>
          </cell>
          <cell r="H481">
            <v>21</v>
          </cell>
        </row>
        <row r="483">
          <cell r="G483">
            <v>514643.64999999997</v>
          </cell>
        </row>
        <row r="484">
          <cell r="G484">
            <v>293139.64999999997</v>
          </cell>
        </row>
        <row r="485">
          <cell r="G485">
            <v>293139.64999999997</v>
          </cell>
        </row>
        <row r="486">
          <cell r="G486">
            <v>50000</v>
          </cell>
          <cell r="H486">
            <v>21</v>
          </cell>
        </row>
        <row r="487">
          <cell r="G487">
            <v>30000</v>
          </cell>
          <cell r="H487">
            <v>21</v>
          </cell>
        </row>
        <row r="488">
          <cell r="G488">
            <v>18009</v>
          </cell>
          <cell r="H488">
            <v>21</v>
          </cell>
        </row>
        <row r="489">
          <cell r="G489">
            <v>100000</v>
          </cell>
          <cell r="H489">
            <v>21</v>
          </cell>
        </row>
        <row r="490">
          <cell r="G490">
            <v>25000</v>
          </cell>
          <cell r="H490">
            <v>21</v>
          </cell>
        </row>
        <row r="491">
          <cell r="G491">
            <v>19437.62</v>
          </cell>
          <cell r="H491">
            <v>21</v>
          </cell>
        </row>
        <row r="492">
          <cell r="G492">
            <v>19437.62</v>
          </cell>
          <cell r="H492">
            <v>21</v>
          </cell>
        </row>
        <row r="493">
          <cell r="G493">
            <v>3091.2300000000005</v>
          </cell>
          <cell r="H493">
            <v>21</v>
          </cell>
        </row>
        <row r="494">
          <cell r="G494">
            <v>18348</v>
          </cell>
          <cell r="H494">
            <v>21</v>
          </cell>
        </row>
        <row r="495">
          <cell r="G495">
            <v>9816.18</v>
          </cell>
          <cell r="H495">
            <v>21</v>
          </cell>
        </row>
        <row r="497">
          <cell r="G497">
            <v>221504</v>
          </cell>
        </row>
        <row r="498">
          <cell r="G498">
            <v>221504</v>
          </cell>
        </row>
        <row r="499">
          <cell r="G499">
            <v>6200</v>
          </cell>
          <cell r="H499">
            <v>21</v>
          </cell>
        </row>
        <row r="500">
          <cell r="G500">
            <v>1810</v>
          </cell>
          <cell r="H500">
            <v>21</v>
          </cell>
        </row>
        <row r="501">
          <cell r="G501">
            <v>1810</v>
          </cell>
          <cell r="H501">
            <v>21</v>
          </cell>
        </row>
        <row r="502">
          <cell r="G502">
            <v>43500</v>
          </cell>
          <cell r="H502">
            <v>21</v>
          </cell>
        </row>
        <row r="503">
          <cell r="G503">
            <v>167300</v>
          </cell>
          <cell r="H503">
            <v>21</v>
          </cell>
        </row>
        <row r="504">
          <cell r="G504">
            <v>884</v>
          </cell>
          <cell r="H504">
            <v>21</v>
          </cell>
        </row>
        <row r="506">
          <cell r="G506">
            <v>1352382</v>
          </cell>
        </row>
        <row r="507">
          <cell r="G507">
            <v>1352382</v>
          </cell>
        </row>
        <row r="508">
          <cell r="G508">
            <v>1352382</v>
          </cell>
        </row>
        <row r="509">
          <cell r="G509">
            <v>118750</v>
          </cell>
          <cell r="H509">
            <v>21</v>
          </cell>
        </row>
        <row r="510">
          <cell r="G510">
            <v>61250</v>
          </cell>
          <cell r="H510">
            <v>21</v>
          </cell>
        </row>
        <row r="511">
          <cell r="G511">
            <v>145750</v>
          </cell>
          <cell r="H511">
            <v>21</v>
          </cell>
        </row>
        <row r="512">
          <cell r="G512">
            <v>67250</v>
          </cell>
          <cell r="H512">
            <v>21</v>
          </cell>
        </row>
        <row r="513">
          <cell r="G513">
            <v>217000</v>
          </cell>
          <cell r="H513">
            <v>21</v>
          </cell>
        </row>
        <row r="514">
          <cell r="G514">
            <v>67250</v>
          </cell>
          <cell r="H514">
            <v>21</v>
          </cell>
        </row>
        <row r="515">
          <cell r="G515">
            <v>361000</v>
          </cell>
          <cell r="H515">
            <v>21</v>
          </cell>
        </row>
        <row r="516">
          <cell r="G516">
            <v>67250</v>
          </cell>
          <cell r="H516">
            <v>21</v>
          </cell>
        </row>
        <row r="517">
          <cell r="G517">
            <v>57500</v>
          </cell>
          <cell r="H517">
            <v>21</v>
          </cell>
        </row>
        <row r="518">
          <cell r="G518">
            <v>14200</v>
          </cell>
          <cell r="H518">
            <v>21</v>
          </cell>
        </row>
        <row r="519">
          <cell r="G519">
            <v>68300</v>
          </cell>
          <cell r="H519">
            <v>21</v>
          </cell>
        </row>
        <row r="520">
          <cell r="G520">
            <v>14200</v>
          </cell>
          <cell r="H520">
            <v>21</v>
          </cell>
        </row>
        <row r="521">
          <cell r="G521">
            <v>17060</v>
          </cell>
          <cell r="H521">
            <v>21</v>
          </cell>
        </row>
        <row r="522">
          <cell r="G522">
            <v>2840</v>
          </cell>
          <cell r="H522">
            <v>21</v>
          </cell>
        </row>
        <row r="523">
          <cell r="G523">
            <v>19200</v>
          </cell>
          <cell r="H523">
            <v>21</v>
          </cell>
        </row>
        <row r="524">
          <cell r="G524">
            <v>2840</v>
          </cell>
          <cell r="H524">
            <v>21</v>
          </cell>
        </row>
        <row r="525">
          <cell r="G525">
            <v>19060</v>
          </cell>
          <cell r="H525">
            <v>21</v>
          </cell>
        </row>
        <row r="526">
          <cell r="G526">
            <v>2840</v>
          </cell>
          <cell r="H526">
            <v>21</v>
          </cell>
        </row>
        <row r="527">
          <cell r="G527">
            <v>1046</v>
          </cell>
          <cell r="H527">
            <v>21</v>
          </cell>
        </row>
        <row r="528">
          <cell r="G528">
            <v>9296</v>
          </cell>
          <cell r="H528">
            <v>21</v>
          </cell>
        </row>
        <row r="529">
          <cell r="G529">
            <v>5600</v>
          </cell>
          <cell r="H529">
            <v>21</v>
          </cell>
        </row>
        <row r="530">
          <cell r="G530">
            <v>12900</v>
          </cell>
          <cell r="H530">
            <v>21</v>
          </cell>
        </row>
        <row r="532">
          <cell r="G532">
            <v>808516</v>
          </cell>
        </row>
        <row r="533">
          <cell r="G533">
            <v>390390</v>
          </cell>
        </row>
        <row r="534">
          <cell r="G534">
            <v>390390</v>
          </cell>
        </row>
        <row r="535">
          <cell r="G535">
            <v>30420</v>
          </cell>
          <cell r="H535">
            <v>21</v>
          </cell>
        </row>
        <row r="536">
          <cell r="G536">
            <v>38160</v>
          </cell>
          <cell r="H536">
            <v>21</v>
          </cell>
        </row>
        <row r="537">
          <cell r="G537">
            <v>6440.0000000000009</v>
          </cell>
          <cell r="H537">
            <v>21</v>
          </cell>
        </row>
        <row r="538">
          <cell r="G538">
            <v>29000</v>
          </cell>
          <cell r="H538">
            <v>21</v>
          </cell>
        </row>
        <row r="539">
          <cell r="G539">
            <v>30000</v>
          </cell>
          <cell r="H539">
            <v>21</v>
          </cell>
        </row>
        <row r="540">
          <cell r="G540">
            <v>28000</v>
          </cell>
          <cell r="H540">
            <v>21</v>
          </cell>
        </row>
        <row r="541">
          <cell r="G541">
            <v>22800</v>
          </cell>
          <cell r="H541">
            <v>21</v>
          </cell>
        </row>
        <row r="542">
          <cell r="G542">
            <v>23000</v>
          </cell>
          <cell r="H542">
            <v>21</v>
          </cell>
        </row>
        <row r="543">
          <cell r="G543">
            <v>26600</v>
          </cell>
          <cell r="H543">
            <v>21</v>
          </cell>
        </row>
        <row r="544">
          <cell r="G544">
            <v>36000</v>
          </cell>
          <cell r="H544">
            <v>21</v>
          </cell>
        </row>
        <row r="545">
          <cell r="G545">
            <v>46700</v>
          </cell>
          <cell r="H545">
            <v>21</v>
          </cell>
        </row>
        <row r="546">
          <cell r="G546">
            <v>62700</v>
          </cell>
          <cell r="H546">
            <v>21</v>
          </cell>
        </row>
        <row r="547">
          <cell r="G547">
            <v>2800</v>
          </cell>
          <cell r="H547">
            <v>21</v>
          </cell>
        </row>
        <row r="548">
          <cell r="G548">
            <v>4020</v>
          </cell>
          <cell r="H548">
            <v>21</v>
          </cell>
        </row>
        <row r="549">
          <cell r="G549">
            <v>3750</v>
          </cell>
          <cell r="H549">
            <v>21</v>
          </cell>
        </row>
        <row r="551">
          <cell r="G551">
            <v>58126</v>
          </cell>
        </row>
        <row r="552">
          <cell r="G552">
            <v>58126</v>
          </cell>
        </row>
        <row r="553">
          <cell r="G553">
            <v>2062</v>
          </cell>
          <cell r="H553">
            <v>21</v>
          </cell>
        </row>
        <row r="554">
          <cell r="G554">
            <v>1782.9999999999998</v>
          </cell>
          <cell r="H554">
            <v>21</v>
          </cell>
        </row>
        <row r="555">
          <cell r="G555">
            <v>1427</v>
          </cell>
          <cell r="H555">
            <v>21</v>
          </cell>
        </row>
        <row r="556">
          <cell r="G556">
            <v>1427</v>
          </cell>
          <cell r="H556">
            <v>21</v>
          </cell>
        </row>
        <row r="557">
          <cell r="G557">
            <v>1427</v>
          </cell>
          <cell r="H557">
            <v>21</v>
          </cell>
        </row>
        <row r="558">
          <cell r="G558">
            <v>15000</v>
          </cell>
          <cell r="H558">
            <v>21</v>
          </cell>
        </row>
        <row r="559">
          <cell r="G559">
            <v>35000</v>
          </cell>
          <cell r="H559">
            <v>21</v>
          </cell>
        </row>
        <row r="561">
          <cell r="G561">
            <v>360000</v>
          </cell>
        </row>
        <row r="562">
          <cell r="G562">
            <v>360000</v>
          </cell>
        </row>
        <row r="563">
          <cell r="G563">
            <v>80000</v>
          </cell>
          <cell r="H563">
            <v>21</v>
          </cell>
        </row>
        <row r="564">
          <cell r="G564">
            <v>120000</v>
          </cell>
          <cell r="H564">
            <v>21</v>
          </cell>
        </row>
        <row r="565">
          <cell r="G565">
            <v>160000</v>
          </cell>
          <cell r="H565">
            <v>21</v>
          </cell>
        </row>
        <row r="567">
          <cell r="G567">
            <v>160000</v>
          </cell>
        </row>
        <row r="568">
          <cell r="G568">
            <v>40000</v>
          </cell>
          <cell r="H568">
            <v>21</v>
          </cell>
        </row>
        <row r="569">
          <cell r="G569">
            <v>80000</v>
          </cell>
          <cell r="H569">
            <v>21</v>
          </cell>
        </row>
        <row r="570">
          <cell r="G570">
            <v>40000</v>
          </cell>
          <cell r="H570">
            <v>21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Rekapitulace"/>
      <sheetName val="SO_01.0-01.4_Stavební část"/>
      <sheetName val="SO_01.0_Silnoproud"/>
      <sheetName val="SO_01.0_VZT"/>
      <sheetName val="SO_01.0_Výtah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SO301 stav Pol"/>
    </sheetNames>
    <sheetDataSet>
      <sheetData sheetId="0" refreshError="1"/>
      <sheetData sheetId="1">
        <row r="29">
          <cell r="J29" t="str">
            <v>CZK</v>
          </cell>
        </row>
      </sheetData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view="pageBreakPreview" zoomScale="90" zoomScaleNormal="100" workbookViewId="0"/>
  </sheetViews>
  <sheetFormatPr defaultColWidth="9.140625" defaultRowHeight="12.75"/>
  <cols>
    <col min="1" max="1" width="6" style="489" customWidth="1"/>
    <col min="2" max="2" width="21.42578125" style="489" customWidth="1"/>
    <col min="3" max="3" width="58.7109375" style="489" customWidth="1"/>
    <col min="4" max="16384" width="9.140625" style="489"/>
  </cols>
  <sheetData>
    <row r="1" spans="1:3" s="484" customFormat="1" ht="15">
      <c r="A1" s="483"/>
      <c r="B1" s="483"/>
      <c r="C1" s="483"/>
    </row>
    <row r="2" spans="1:3" s="484" customFormat="1" ht="15">
      <c r="A2" s="483"/>
      <c r="B2" s="483"/>
      <c r="C2" s="483"/>
    </row>
    <row r="3" spans="1:3" s="484" customFormat="1" ht="15">
      <c r="A3" s="483"/>
      <c r="B3" s="483"/>
      <c r="C3" s="483"/>
    </row>
    <row r="4" spans="1:3" s="484" customFormat="1" ht="15">
      <c r="A4" s="483"/>
      <c r="B4" s="483"/>
      <c r="C4" s="483"/>
    </row>
    <row r="5" spans="1:3" s="484" customFormat="1" ht="15">
      <c r="A5" s="483"/>
      <c r="B5" s="483"/>
      <c r="C5" s="483"/>
    </row>
    <row r="6" spans="1:3" s="484" customFormat="1" ht="15.75">
      <c r="A6" s="485"/>
      <c r="B6" s="517"/>
      <c r="C6" s="518"/>
    </row>
    <row r="7" spans="1:3" ht="18">
      <c r="A7" s="486"/>
      <c r="B7" s="487" t="s">
        <v>3535</v>
      </c>
      <c r="C7" s="488" t="s">
        <v>3549</v>
      </c>
    </row>
    <row r="8" spans="1:3" ht="18">
      <c r="A8" s="486"/>
      <c r="B8" s="487"/>
      <c r="C8" s="488"/>
    </row>
    <row r="9" spans="1:3" ht="21.75">
      <c r="A9" s="490"/>
      <c r="B9" s="487" t="s">
        <v>3536</v>
      </c>
      <c r="C9" s="491"/>
    </row>
    <row r="10" spans="1:3" ht="76.5" customHeight="1">
      <c r="A10" s="519" t="s">
        <v>1877</v>
      </c>
      <c r="B10" s="519"/>
      <c r="C10" s="519"/>
    </row>
    <row r="11" spans="1:3" s="484" customFormat="1" ht="26.25" customHeight="1">
      <c r="A11" s="519" t="s">
        <v>1879</v>
      </c>
      <c r="B11" s="519"/>
      <c r="C11" s="519"/>
    </row>
    <row r="12" spans="1:3" s="492" customFormat="1" ht="36.75" customHeight="1">
      <c r="A12" s="520"/>
      <c r="B12" s="520"/>
      <c r="C12" s="520"/>
    </row>
    <row r="13" spans="1:3" s="492" customFormat="1" ht="89.25" customHeight="1">
      <c r="A13" s="521" t="s">
        <v>3553</v>
      </c>
      <c r="B13" s="520"/>
      <c r="C13" s="520"/>
    </row>
    <row r="14" spans="1:3" s="484" customFormat="1" ht="15">
      <c r="A14" s="483"/>
      <c r="B14" s="483"/>
      <c r="C14" s="483"/>
    </row>
    <row r="15" spans="1:3" s="484" customFormat="1" ht="15">
      <c r="A15" s="483"/>
      <c r="B15" s="483"/>
      <c r="C15" s="483"/>
    </row>
    <row r="16" spans="1:3" s="484" customFormat="1" ht="15">
      <c r="A16" s="483"/>
      <c r="B16" s="483"/>
      <c r="C16" s="483"/>
    </row>
    <row r="17" spans="1:3" s="484" customFormat="1" ht="15">
      <c r="A17" s="483"/>
      <c r="B17" s="483"/>
      <c r="C17" s="483"/>
    </row>
    <row r="18" spans="1:3" s="484" customFormat="1" ht="15">
      <c r="A18" s="483"/>
      <c r="B18" s="483"/>
      <c r="C18" s="483"/>
    </row>
    <row r="19" spans="1:3" s="484" customFormat="1" ht="15">
      <c r="A19" s="483"/>
      <c r="B19" s="483"/>
      <c r="C19" s="483"/>
    </row>
    <row r="20" spans="1:3" s="496" customFormat="1" ht="29.25" customHeight="1">
      <c r="A20" s="493"/>
      <c r="B20" s="494" t="s">
        <v>3537</v>
      </c>
      <c r="C20" s="495" t="s">
        <v>3550</v>
      </c>
    </row>
    <row r="21" spans="1:3" s="496" customFormat="1" ht="29.25" customHeight="1">
      <c r="A21" s="493"/>
      <c r="B21" s="494" t="s">
        <v>3551</v>
      </c>
      <c r="C21" s="495" t="s">
        <v>3538</v>
      </c>
    </row>
    <row r="22" spans="1:3" s="484" customFormat="1" ht="15.75">
      <c r="A22" s="483"/>
      <c r="B22" s="494" t="s">
        <v>3539</v>
      </c>
      <c r="C22" s="497" t="s">
        <v>3540</v>
      </c>
    </row>
    <row r="23" spans="1:3" s="484" customFormat="1" ht="15.75">
      <c r="A23" s="483"/>
      <c r="B23" s="487"/>
      <c r="C23" s="485"/>
    </row>
    <row r="24" spans="1:3" s="484" customFormat="1" ht="15.75">
      <c r="A24" s="483"/>
      <c r="B24" s="487"/>
      <c r="C24" s="485"/>
    </row>
    <row r="25" spans="1:3" s="501" customFormat="1" ht="28.5" customHeight="1">
      <c r="A25" s="498"/>
      <c r="B25" s="499" t="s">
        <v>3541</v>
      </c>
      <c r="C25" s="500"/>
    </row>
    <row r="26" spans="1:3" s="501" customFormat="1" ht="28.5" customHeight="1">
      <c r="A26" s="498"/>
      <c r="B26" s="499" t="s">
        <v>3542</v>
      </c>
      <c r="C26" s="500" t="s">
        <v>3543</v>
      </c>
    </row>
    <row r="27" spans="1:3" s="501" customFormat="1" ht="28.5" customHeight="1">
      <c r="A27" s="498"/>
      <c r="B27" s="499" t="s">
        <v>3544</v>
      </c>
      <c r="C27" s="500" t="s">
        <v>3545</v>
      </c>
    </row>
    <row r="28" spans="1:3" s="501" customFormat="1" ht="15" customHeight="1">
      <c r="A28" s="498"/>
      <c r="B28" s="499"/>
      <c r="C28" s="500"/>
    </row>
    <row r="29" spans="1:3" s="501" customFormat="1" ht="28.5" customHeight="1">
      <c r="A29" s="498"/>
      <c r="B29" s="499" t="s">
        <v>3546</v>
      </c>
      <c r="C29" s="502">
        <v>23004</v>
      </c>
    </row>
    <row r="30" spans="1:3" s="501" customFormat="1" ht="28.5" customHeight="1">
      <c r="A30" s="498"/>
      <c r="B30" s="499" t="s">
        <v>3547</v>
      </c>
      <c r="C30" s="503" t="s">
        <v>3548</v>
      </c>
    </row>
  </sheetData>
  <sheetProtection algorithmName="SHA-512" hashValue="uRNhDMnuHsmfLpOr4T+4nS+7UD98rBF+F5WKzgll3nJpz+5sSuL745axldLLtvJ5Q/wlYYlzJX0ap0aPFAG5mw==" saltValue="W4KTRX+7jwxmyEq2SL2Qrg==" spinCount="100000" sheet="1" objects="1" scenarios="1"/>
  <mergeCells count="5">
    <mergeCell ref="B6:C6"/>
    <mergeCell ref="A10:C10"/>
    <mergeCell ref="A12:C12"/>
    <mergeCell ref="A11:C11"/>
    <mergeCell ref="A13:C13"/>
  </mergeCells>
  <printOptions horizontalCentered="1"/>
  <pageMargins left="0.78740157480314965" right="0.78740157480314965" top="0.98425196850393704" bottom="0.82" header="0.51181102362204722" footer="0.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G41"/>
  <sheetViews>
    <sheetView showGridLines="0" zoomScaleNormal="100" zoomScaleSheetLayoutView="115" workbookViewId="0">
      <pane ySplit="3" topLeftCell="A4" activePane="bottomLeft" state="frozen"/>
      <selection pane="bottomLeft" activeCell="A4" sqref="A4"/>
    </sheetView>
  </sheetViews>
  <sheetFormatPr defaultRowHeight="12.75" outlineLevelRow="1" outlineLevelCol="1"/>
  <cols>
    <col min="1" max="1" width="6.85546875" style="198" bestFit="1" customWidth="1"/>
    <col min="2" max="2" width="68.28515625" style="199" customWidth="1"/>
    <col min="3" max="3" width="12.85546875" style="200" bestFit="1" customWidth="1"/>
    <col min="4" max="4" width="12.7109375" style="200" bestFit="1" customWidth="1" outlineLevel="1"/>
    <col min="5" max="5" width="14.7109375" style="200" bestFit="1" customWidth="1" outlineLevel="1"/>
    <col min="6" max="6" width="12.7109375" bestFit="1" customWidth="1"/>
    <col min="7" max="7" width="10.42578125" style="201" bestFit="1" customWidth="1"/>
    <col min="8" max="16384" width="9.140625" style="201"/>
  </cols>
  <sheetData>
    <row r="1" spans="1:7" s="190" customFormat="1" ht="21.6" customHeight="1">
      <c r="A1" s="186"/>
      <c r="B1" s="187" t="s">
        <v>1877</v>
      </c>
      <c r="C1" s="189" t="s">
        <v>1879</v>
      </c>
      <c r="D1" s="189"/>
      <c r="E1" s="189"/>
    </row>
    <row r="2" spans="1:7" s="190" customFormat="1" ht="21.6" customHeight="1">
      <c r="A2" s="187"/>
      <c r="B2" s="187" t="s">
        <v>3393</v>
      </c>
      <c r="C2" s="187"/>
      <c r="D2" s="188"/>
      <c r="E2" s="188"/>
    </row>
    <row r="3" spans="1:7" s="193" customFormat="1" ht="13.5" thickBot="1">
      <c r="A3" s="204" t="s">
        <v>1882</v>
      </c>
      <c r="B3" s="192" t="s">
        <v>21</v>
      </c>
      <c r="C3" s="191" t="s">
        <v>16</v>
      </c>
      <c r="D3" s="191" t="s">
        <v>10</v>
      </c>
      <c r="E3" s="191" t="s">
        <v>143</v>
      </c>
    </row>
    <row r="4" spans="1:7" s="193" customFormat="1">
      <c r="A4" s="202"/>
      <c r="B4" s="203"/>
      <c r="C4" s="202"/>
      <c r="D4" s="202"/>
      <c r="E4" s="202"/>
    </row>
    <row r="5" spans="1:7" s="207" customFormat="1" ht="30.75" customHeight="1">
      <c r="A5" s="205" t="s">
        <v>3512</v>
      </c>
      <c r="B5" s="205" t="s">
        <v>3394</v>
      </c>
      <c r="C5" s="206">
        <f>SUBTOTAL(9,C6:C32)</f>
        <v>0</v>
      </c>
      <c r="D5" s="206">
        <f>SUBTOTAL(9,D6:D32)</f>
        <v>0</v>
      </c>
      <c r="E5" s="206">
        <f>SUBTOTAL(9,E6:E32)</f>
        <v>0</v>
      </c>
      <c r="F5" s="438"/>
      <c r="G5" s="438"/>
    </row>
    <row r="6" spans="1:7" s="507" customFormat="1" ht="20.25" customHeight="1">
      <c r="A6" s="504" t="s">
        <v>3403</v>
      </c>
      <c r="B6" s="505" t="s">
        <v>3552</v>
      </c>
      <c r="C6" s="506">
        <f>SUBTOTAL(9,C7:C32)</f>
        <v>0</v>
      </c>
      <c r="D6" s="506">
        <f>SUBTOTAL(9,D7:D32)</f>
        <v>0</v>
      </c>
      <c r="E6" s="506">
        <f>SUBTOTAL(9,E7:E32)</f>
        <v>0</v>
      </c>
      <c r="F6" s="438"/>
      <c r="G6" s="438"/>
    </row>
    <row r="7" spans="1:7" s="197" customFormat="1" ht="20.25" customHeight="1">
      <c r="A7" s="508"/>
      <c r="B7" s="509" t="s">
        <v>603</v>
      </c>
      <c r="C7" s="510">
        <f>SUBTOTAL(9,C8:C17)</f>
        <v>0</v>
      </c>
      <c r="D7" s="510">
        <f>SUBTOTAL(9,D8:D17)</f>
        <v>0</v>
      </c>
      <c r="E7" s="510">
        <f>SUBTOTAL(9,E8:E17)</f>
        <v>0</v>
      </c>
    </row>
    <row r="8" spans="1:7" ht="19.5" customHeight="1" outlineLevel="1">
      <c r="A8" s="404"/>
      <c r="B8" s="404" t="s">
        <v>598</v>
      </c>
      <c r="C8" s="405">
        <f>'2.ET_SO_AS-K_REKAPITULACE'!C7</f>
        <v>0</v>
      </c>
      <c r="D8" s="405">
        <f>'2.ET_SO_AS-K_REKAPITULACE'!D7</f>
        <v>0</v>
      </c>
      <c r="E8" s="405">
        <f>'2.ET_SO_AS-K_REKAPITULACE'!E7</f>
        <v>0</v>
      </c>
      <c r="F8" s="201"/>
    </row>
    <row r="9" spans="1:7" ht="19.5" customHeight="1" outlineLevel="1">
      <c r="A9" s="404"/>
      <c r="B9" s="404" t="s">
        <v>599</v>
      </c>
      <c r="C9" s="405">
        <f>'2.ET_SO_AS-K_REKAPITULACE'!C11</f>
        <v>0</v>
      </c>
      <c r="D9" s="405">
        <f>'2.ET_SO_AS-K_REKAPITULACE'!D11</f>
        <v>0</v>
      </c>
      <c r="E9" s="405">
        <f>'2.ET_SO_AS-K_REKAPITULACE'!E11</f>
        <v>0</v>
      </c>
      <c r="F9" s="201"/>
    </row>
    <row r="10" spans="1:7" ht="19.5" customHeight="1" outlineLevel="1">
      <c r="A10" s="404"/>
      <c r="B10" s="404" t="s">
        <v>600</v>
      </c>
      <c r="C10" s="405">
        <f>'2.ET_SO_AS-K_REKAPITULACE'!C64</f>
        <v>0</v>
      </c>
      <c r="D10" s="405">
        <f>'2.ET_SO_AS-K_REKAPITULACE'!D64</f>
        <v>0</v>
      </c>
      <c r="E10" s="405">
        <f>'2.ET_SO_AS-K_REKAPITULACE'!E64</f>
        <v>0</v>
      </c>
      <c r="F10" s="201"/>
    </row>
    <row r="11" spans="1:7" ht="19.5" customHeight="1" outlineLevel="1">
      <c r="A11" s="404"/>
      <c r="B11" s="407" t="s">
        <v>3395</v>
      </c>
      <c r="C11" s="405">
        <f>SUBTOTAL(9,C12:C17)</f>
        <v>0</v>
      </c>
      <c r="D11" s="405">
        <f>SUBTOTAL(9,D12:D17)</f>
        <v>0</v>
      </c>
      <c r="E11" s="405">
        <f>SUBTOTAL(9,E12:E17)</f>
        <v>0</v>
      </c>
      <c r="F11" s="201"/>
    </row>
    <row r="12" spans="1:7" s="403" customFormat="1" ht="18.75" customHeight="1" outlineLevel="1" collapsed="1">
      <c r="A12" s="400"/>
      <c r="B12" s="408" t="s">
        <v>3396</v>
      </c>
      <c r="C12" s="402">
        <f>SO02_DT!I6</f>
        <v>0</v>
      </c>
      <c r="D12" s="402">
        <f>SO02_DT!K6</f>
        <v>0</v>
      </c>
      <c r="E12" s="402">
        <f>SO02_DT!L6</f>
        <v>0</v>
      </c>
    </row>
    <row r="13" spans="1:7" s="403" customFormat="1" ht="18.75" customHeight="1" outlineLevel="1" collapsed="1">
      <c r="A13" s="400"/>
      <c r="B13" s="408" t="s">
        <v>3397</v>
      </c>
      <c r="C13" s="402">
        <f>SO02_DT!I236</f>
        <v>0</v>
      </c>
      <c r="D13" s="402">
        <f>SO02_DT!K236</f>
        <v>0</v>
      </c>
      <c r="E13" s="402">
        <f>SO02_DT!L236</f>
        <v>0</v>
      </c>
    </row>
    <row r="14" spans="1:7" s="403" customFormat="1" ht="18.75" customHeight="1" outlineLevel="1">
      <c r="A14" s="400"/>
      <c r="B14" s="408" t="s">
        <v>3398</v>
      </c>
      <c r="C14" s="402">
        <f>SO02_DT!I351</f>
        <v>0</v>
      </c>
      <c r="D14" s="402">
        <f>SO02_DT!K351</f>
        <v>0</v>
      </c>
      <c r="E14" s="402">
        <f>SO02_DT!L351</f>
        <v>0</v>
      </c>
    </row>
    <row r="15" spans="1:7" s="403" customFormat="1" ht="18.75" customHeight="1" outlineLevel="1">
      <c r="A15" s="400"/>
      <c r="B15" s="408" t="s">
        <v>3399</v>
      </c>
      <c r="C15" s="402">
        <f>SO02_EL!G6</f>
        <v>0</v>
      </c>
      <c r="D15" s="402">
        <f>SO02_EL!I6</f>
        <v>0</v>
      </c>
      <c r="E15" s="402">
        <f>SO02_EL!J6</f>
        <v>0</v>
      </c>
    </row>
    <row r="16" spans="1:7" s="403" customFormat="1" ht="18.75" customHeight="1" outlineLevel="1">
      <c r="A16" s="400"/>
      <c r="B16" s="408" t="s">
        <v>3400</v>
      </c>
      <c r="C16" s="402">
        <f>SO02_SLP!G6</f>
        <v>0</v>
      </c>
      <c r="D16" s="402">
        <f>SO02_SLP!I6</f>
        <v>0</v>
      </c>
      <c r="E16" s="402">
        <f>SO02_SLP!J6</f>
        <v>0</v>
      </c>
    </row>
    <row r="17" spans="1:5" s="403" customFormat="1" ht="18.75" customHeight="1" outlineLevel="1">
      <c r="A17" s="400"/>
      <c r="B17" s="408" t="s">
        <v>3401</v>
      </c>
      <c r="C17" s="402">
        <f>'SO 02_MaR'!H6</f>
        <v>0</v>
      </c>
      <c r="D17" s="402">
        <f>'SO 02_MaR'!J6</f>
        <v>0</v>
      </c>
      <c r="E17" s="402">
        <f>'SO 02_MaR'!K6</f>
        <v>0</v>
      </c>
    </row>
    <row r="18" spans="1:5" s="197" customFormat="1" ht="20.25" customHeight="1">
      <c r="A18" s="508"/>
      <c r="B18" s="509" t="s">
        <v>601</v>
      </c>
      <c r="C18" s="510">
        <f>SUBTOTAL(9,C19:C19)</f>
        <v>0</v>
      </c>
      <c r="D18" s="510">
        <f>SUBTOTAL(9,D19:D19)</f>
        <v>0</v>
      </c>
      <c r="E18" s="510">
        <f>SUBTOTAL(9,E19:E19)</f>
        <v>0</v>
      </c>
    </row>
    <row r="19" spans="1:5" s="201" customFormat="1" ht="19.5" customHeight="1" outlineLevel="1">
      <c r="A19" s="404"/>
      <c r="B19" s="404" t="s">
        <v>405</v>
      </c>
      <c r="C19" s="405">
        <f>'2.ET_SO_AS-K_REKAPITULACE'!C75</f>
        <v>0</v>
      </c>
      <c r="D19" s="405">
        <f>'2.ET_SO_AS-K_REKAPITULACE'!D75</f>
        <v>0</v>
      </c>
      <c r="E19" s="405">
        <f>'2.ET_SO_AS-K_REKAPITULACE'!E75</f>
        <v>0</v>
      </c>
    </row>
    <row r="20" spans="1:5" s="197" customFormat="1" ht="20.25" customHeight="1">
      <c r="A20" s="508"/>
      <c r="B20" s="509" t="s">
        <v>1970</v>
      </c>
      <c r="C20" s="510">
        <f>SUBTOTAL(9,C21:C23)</f>
        <v>0</v>
      </c>
      <c r="D20" s="510">
        <f>SUBTOTAL(9,D21:D23)</f>
        <v>0</v>
      </c>
      <c r="E20" s="510">
        <f>SUBTOTAL(9,E21:E23)</f>
        <v>0</v>
      </c>
    </row>
    <row r="21" spans="1:5" s="201" customFormat="1" ht="19.5" customHeight="1" outlineLevel="1">
      <c r="A21" s="404"/>
      <c r="B21" s="404" t="s">
        <v>1884</v>
      </c>
      <c r="C21" s="405">
        <f>'2.ET_SO_AS-K_REKAPITULACE'!C87</f>
        <v>0</v>
      </c>
      <c r="D21" s="405">
        <f>'2.ET_SO_AS-K_REKAPITULACE'!D87</f>
        <v>0</v>
      </c>
      <c r="E21" s="405">
        <f>'2.ET_SO_AS-K_REKAPITULACE'!E87</f>
        <v>0</v>
      </c>
    </row>
    <row r="22" spans="1:5" s="201" customFormat="1" ht="19.5" customHeight="1" outlineLevel="1">
      <c r="A22" s="404"/>
      <c r="B22" s="404" t="s">
        <v>1958</v>
      </c>
      <c r="C22" s="405">
        <f>'2.ET_SO_AS-K_REKAPITULACE'!C91</f>
        <v>0</v>
      </c>
      <c r="D22" s="405">
        <f>'2.ET_SO_AS-K_REKAPITULACE'!D91</f>
        <v>0</v>
      </c>
      <c r="E22" s="405">
        <f>'2.ET_SO_AS-K_REKAPITULACE'!E91</f>
        <v>0</v>
      </c>
    </row>
    <row r="23" spans="1:5" s="201" customFormat="1" ht="19.5" customHeight="1" outlineLevel="1">
      <c r="A23" s="404"/>
      <c r="B23" s="404" t="s">
        <v>2021</v>
      </c>
      <c r="C23" s="405">
        <f>'2.ET_SO_AS-K_REKAPITULACE'!C96</f>
        <v>0</v>
      </c>
      <c r="D23" s="405">
        <f>'2.ET_SO_AS-K_REKAPITULACE'!D96</f>
        <v>0</v>
      </c>
      <c r="E23" s="405">
        <f>'2.ET_SO_AS-K_REKAPITULACE'!E96</f>
        <v>0</v>
      </c>
    </row>
    <row r="24" spans="1:5" s="197" customFormat="1" ht="20.25" customHeight="1">
      <c r="A24" s="508"/>
      <c r="B24" s="509" t="s">
        <v>602</v>
      </c>
      <c r="C24" s="510">
        <f>SUBTOTAL(9,C25:C27)</f>
        <v>0</v>
      </c>
      <c r="D24" s="510">
        <f>SUBTOTAL(9,D25:D27)</f>
        <v>0</v>
      </c>
      <c r="E24" s="510">
        <f>SUBTOTAL(9,E25:E27)</f>
        <v>0</v>
      </c>
    </row>
    <row r="25" spans="1:5" s="201" customFormat="1" ht="19.5" customHeight="1" outlineLevel="1">
      <c r="A25" s="404"/>
      <c r="B25" s="404" t="s">
        <v>338</v>
      </c>
      <c r="C25" s="405">
        <f>'2.ET_SO_AS-K_REKAPITULACE'!C99</f>
        <v>0</v>
      </c>
      <c r="D25" s="405">
        <f>'2.ET_SO_AS-K_REKAPITULACE'!D99</f>
        <v>0</v>
      </c>
      <c r="E25" s="405">
        <f>'2.ET_SO_AS-K_REKAPITULACE'!E99</f>
        <v>0</v>
      </c>
    </row>
    <row r="26" spans="1:5" s="201" customFormat="1" ht="19.5" customHeight="1" outlineLevel="1">
      <c r="A26" s="404"/>
      <c r="B26" s="404" t="s">
        <v>406</v>
      </c>
      <c r="C26" s="405">
        <f>'2.ET_SO_AS-K_REKAPITULACE'!C103</f>
        <v>0</v>
      </c>
      <c r="D26" s="405">
        <f>'2.ET_SO_AS-K_REKAPITULACE'!D103</f>
        <v>0</v>
      </c>
      <c r="E26" s="405">
        <f>'2.ET_SO_AS-K_REKAPITULACE'!E103</f>
        <v>0</v>
      </c>
    </row>
    <row r="27" spans="1:5" s="201" customFormat="1" ht="19.5" customHeight="1" outlineLevel="1">
      <c r="A27" s="404"/>
      <c r="B27" s="404" t="s">
        <v>345</v>
      </c>
      <c r="C27" s="405">
        <f>'2.ET_SO_AS-K_REKAPITULACE'!C131</f>
        <v>0</v>
      </c>
      <c r="D27" s="405">
        <f>'2.ET_SO_AS-K_REKAPITULACE'!D131</f>
        <v>0</v>
      </c>
      <c r="E27" s="405">
        <f>'2.ET_SO_AS-K_REKAPITULACE'!E131</f>
        <v>0</v>
      </c>
    </row>
    <row r="29" spans="1:5" s="197" customFormat="1" ht="20.25" customHeight="1">
      <c r="A29" s="508"/>
      <c r="B29" s="509" t="s">
        <v>3524</v>
      </c>
      <c r="C29" s="510">
        <f>SUBTOTAL(9,C30:C31)</f>
        <v>0</v>
      </c>
      <c r="D29" s="510">
        <f>SUBTOTAL(9,D30:D31)</f>
        <v>0</v>
      </c>
      <c r="E29" s="510">
        <f>SUBTOTAL(9,E30:E31)</f>
        <v>0</v>
      </c>
    </row>
    <row r="30" spans="1:5" s="201" customFormat="1" ht="19.5" customHeight="1" outlineLevel="1">
      <c r="A30" s="404"/>
      <c r="B30" s="404" t="s">
        <v>3534</v>
      </c>
      <c r="C30" s="405">
        <f>VN_ON!G6</f>
        <v>0</v>
      </c>
      <c r="D30" s="405">
        <f>VN_ON!I6</f>
        <v>0</v>
      </c>
      <c r="E30" s="405">
        <f>VN_ON!J6</f>
        <v>0</v>
      </c>
    </row>
    <row r="31" spans="1:5" s="201" customFormat="1" ht="19.5" customHeight="1" outlineLevel="1">
      <c r="A31" s="404"/>
      <c r="B31" s="404" t="s">
        <v>3533</v>
      </c>
      <c r="C31" s="405">
        <f>VN_ON!G14</f>
        <v>0</v>
      </c>
      <c r="D31" s="405">
        <f>VN_ON!I14</f>
        <v>0</v>
      </c>
      <c r="E31" s="405">
        <f>VN_ON!J14</f>
        <v>0</v>
      </c>
    </row>
    <row r="33" spans="1:5" s="207" customFormat="1" ht="30.75" customHeight="1">
      <c r="A33" s="205" t="s">
        <v>3513</v>
      </c>
      <c r="B33" s="406" t="s">
        <v>3392</v>
      </c>
      <c r="C33" s="206">
        <f>SUBTOTAL(9,C35:C40)</f>
        <v>0</v>
      </c>
      <c r="D33" s="206">
        <f>SUBTOTAL(9,D35:D40)</f>
        <v>0</v>
      </c>
      <c r="E33" s="206">
        <f>SUBTOTAL(9,E35:E40)</f>
        <v>0</v>
      </c>
    </row>
    <row r="34" spans="1:5" s="507" customFormat="1" ht="20.25" customHeight="1">
      <c r="A34" s="504" t="s">
        <v>3403</v>
      </c>
      <c r="B34" s="505" t="s">
        <v>3552</v>
      </c>
      <c r="C34" s="506">
        <f>SUBTOTAL(9,C35:C40)</f>
        <v>0</v>
      </c>
      <c r="D34" s="506">
        <f>SUBTOTAL(9,D35:D40)</f>
        <v>0</v>
      </c>
      <c r="E34" s="506">
        <f>SUBTOTAL(9,E35:E40)</f>
        <v>0</v>
      </c>
    </row>
    <row r="35" spans="1:5" s="197" customFormat="1" ht="20.25" customHeight="1">
      <c r="A35" s="508"/>
      <c r="B35" s="509" t="s">
        <v>2020</v>
      </c>
      <c r="C35" s="510">
        <f>SUBTOTAL(9,C36)</f>
        <v>0</v>
      </c>
      <c r="D35" s="510">
        <f>SUBTOTAL(9,D36)</f>
        <v>0</v>
      </c>
      <c r="E35" s="510">
        <f>SUBTOTAL(9,E36)</f>
        <v>0</v>
      </c>
    </row>
    <row r="36" spans="1:5" s="201" customFormat="1" ht="19.5" customHeight="1" outlineLevel="1">
      <c r="A36" s="404"/>
      <c r="B36" s="404" t="s">
        <v>3391</v>
      </c>
      <c r="C36" s="405">
        <f>'2.ET_SO_AS-K_REKAPITULACE'!C140</f>
        <v>0</v>
      </c>
      <c r="D36" s="405">
        <f>'2.ET_SO_AS-K_REKAPITULACE'!D140</f>
        <v>0</v>
      </c>
      <c r="E36" s="405">
        <f>'2.ET_SO_AS-K_REKAPITULACE'!E140</f>
        <v>0</v>
      </c>
    </row>
    <row r="37" spans="1:5" s="197" customFormat="1" ht="20.25" customHeight="1">
      <c r="A37" s="508"/>
      <c r="B37" s="509" t="s">
        <v>3408</v>
      </c>
      <c r="C37" s="510">
        <f>SUBTOTAL(9,C38:C40)</f>
        <v>0</v>
      </c>
      <c r="D37" s="510">
        <f>SUBTOTAL(9,D38:D40)</f>
        <v>0</v>
      </c>
      <c r="E37" s="510">
        <f>SUBTOTAL(9,E38:E40)</f>
        <v>0</v>
      </c>
    </row>
    <row r="38" spans="1:5" s="201" customFormat="1" ht="19.5" customHeight="1" outlineLevel="1">
      <c r="A38" s="404"/>
      <c r="B38" s="404" t="s">
        <v>3409</v>
      </c>
      <c r="C38" s="405">
        <f>'2.ET_SO_AS-K_REKAPITULACE'!C148</f>
        <v>0</v>
      </c>
      <c r="D38" s="405">
        <f>'2.ET_SO_AS-K_REKAPITULACE'!D148</f>
        <v>0</v>
      </c>
      <c r="E38" s="405">
        <f>'2.ET_SO_AS-K_REKAPITULACE'!E148</f>
        <v>0</v>
      </c>
    </row>
    <row r="39" spans="1:5" s="201" customFormat="1" ht="19.5" customHeight="1" outlineLevel="1">
      <c r="A39" s="404"/>
      <c r="B39" s="404" t="s">
        <v>3439</v>
      </c>
      <c r="C39" s="405">
        <f>'2.ET_SO_AS-K_REKAPITULACE'!C152</f>
        <v>0</v>
      </c>
      <c r="D39" s="405">
        <f>'2.ET_SO_AS-K_REKAPITULACE'!D152</f>
        <v>0</v>
      </c>
      <c r="E39" s="405">
        <f>'2.ET_SO_AS-K_REKAPITULACE'!E152</f>
        <v>0</v>
      </c>
    </row>
    <row r="41" spans="1:5" s="207" customFormat="1" ht="30.75" customHeight="1">
      <c r="A41" s="409"/>
      <c r="B41" s="409" t="s">
        <v>3402</v>
      </c>
      <c r="C41" s="410">
        <f>SUBTOTAL(9,C5:C40)</f>
        <v>0</v>
      </c>
      <c r="D41" s="410">
        <f>SUBTOTAL(9,D5:D40)</f>
        <v>0</v>
      </c>
      <c r="E41" s="410">
        <f>SUBTOTAL(9,E5:E40)</f>
        <v>0</v>
      </c>
    </row>
  </sheetData>
  <sheetProtection algorithmName="SHA-512" hashValue="w0wgKENdv2a3wlox+9y5fGVhcmGvLLwx0M9Ab9Z0G+snP++2SKL86T1BOQEIhxPfg8LKSK1t2jo0rO6cTrn9+g==" saltValue="OyzPZCx2vEejyWy3SyNk8Q==" spinCount="100000" sheet="1" objects="1" scenarios="1"/>
  <pageMargins left="0.39370078740157483" right="0.39370078740157483" top="0.59055118110236227" bottom="0.59055118110236227" header="0.39370078740157483" footer="0.39370078740157483"/>
  <pageSetup paperSize="9" scale="84" fitToHeight="9999" orientation="portrait" horizontalDpi="300" verticalDpi="300" r:id="rId1"/>
  <headerFooter alignWithMargins="0">
    <oddFooter>&amp;L&amp;8www.euroCALC.cz&amp;C&amp;8&amp;P z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F159"/>
  <sheetViews>
    <sheetView showGridLines="0" zoomScaleNormal="100" zoomScaleSheetLayoutView="115" workbookViewId="0">
      <pane ySplit="3" topLeftCell="A10" activePane="bottomLeft" state="frozen"/>
      <selection pane="bottomLeft" activeCell="D20" sqref="D20"/>
    </sheetView>
  </sheetViews>
  <sheetFormatPr defaultRowHeight="12.75" outlineLevelRow="3" outlineLevelCol="1"/>
  <cols>
    <col min="1" max="1" width="6.85546875" style="198" bestFit="1" customWidth="1"/>
    <col min="2" max="2" width="68.28515625" style="199" customWidth="1"/>
    <col min="3" max="3" width="12.85546875" style="200" bestFit="1" customWidth="1"/>
    <col min="4" max="4" width="12.7109375" style="200" bestFit="1" customWidth="1" outlineLevel="1"/>
    <col min="5" max="5" width="14.7109375" style="200" bestFit="1" customWidth="1" outlineLevel="1"/>
    <col min="7" max="16384" width="9.140625" style="201"/>
  </cols>
  <sheetData>
    <row r="1" spans="1:5" s="190" customFormat="1" ht="21.6" customHeight="1">
      <c r="A1" s="186"/>
      <c r="B1" s="187" t="s">
        <v>1877</v>
      </c>
      <c r="C1" s="189" t="s">
        <v>1879</v>
      </c>
      <c r="D1" s="189"/>
      <c r="E1" s="189"/>
    </row>
    <row r="2" spans="1:5" s="190" customFormat="1" ht="21.6" customHeight="1">
      <c r="A2" s="187" t="s">
        <v>3403</v>
      </c>
      <c r="B2" s="187" t="s">
        <v>3404</v>
      </c>
      <c r="C2" s="189"/>
      <c r="D2" s="189"/>
      <c r="E2" s="189"/>
    </row>
    <row r="3" spans="1:5" s="193" customFormat="1" ht="13.5" thickBot="1">
      <c r="A3" s="204" t="s">
        <v>1882</v>
      </c>
      <c r="B3" s="192" t="s">
        <v>21</v>
      </c>
      <c r="C3" s="191" t="s">
        <v>16</v>
      </c>
      <c r="D3" s="191" t="s">
        <v>10</v>
      </c>
      <c r="E3" s="191" t="s">
        <v>143</v>
      </c>
    </row>
    <row r="4" spans="1:5" s="193" customFormat="1">
      <c r="A4" s="202"/>
      <c r="B4" s="203"/>
      <c r="C4" s="202"/>
      <c r="D4" s="202"/>
      <c r="E4" s="202"/>
    </row>
    <row r="5" spans="1:5" s="207" customFormat="1" ht="30.75" customHeight="1">
      <c r="A5" s="205" t="s">
        <v>1883</v>
      </c>
      <c r="B5" s="205" t="s">
        <v>3405</v>
      </c>
      <c r="C5" s="206">
        <f>SUBTOTAL(9,C6:C137)</f>
        <v>0</v>
      </c>
      <c r="D5" s="206">
        <f>SUBTOTAL(9,D6:D137)</f>
        <v>0</v>
      </c>
      <c r="E5" s="206">
        <f>SUBTOTAL(9,E6:E137)</f>
        <v>0</v>
      </c>
    </row>
    <row r="6" spans="1:5" s="197" customFormat="1" ht="20.25" customHeight="1">
      <c r="A6" s="195" t="s">
        <v>1883</v>
      </c>
      <c r="B6" s="194" t="s">
        <v>603</v>
      </c>
      <c r="C6" s="196">
        <f>SUBTOTAL(9,C7:C73)</f>
        <v>0</v>
      </c>
      <c r="D6" s="196">
        <f t="shared" ref="D6:E6" si="0">SUBTOTAL(9,D7:D73)</f>
        <v>0</v>
      </c>
      <c r="E6" s="196">
        <f t="shared" si="0"/>
        <v>0</v>
      </c>
    </row>
    <row r="7" spans="1:5" s="201" customFormat="1" ht="19.5" customHeight="1" outlineLevel="1">
      <c r="A7" s="404"/>
      <c r="B7" s="404" t="s">
        <v>598</v>
      </c>
      <c r="C7" s="405">
        <f>SUBTOTAL(9,C8:C10)</f>
        <v>0</v>
      </c>
      <c r="D7" s="405">
        <f t="shared" ref="D7:E7" si="1">SUBTOTAL(9,D8:D10)</f>
        <v>0</v>
      </c>
      <c r="E7" s="405">
        <f t="shared" si="1"/>
        <v>0</v>
      </c>
    </row>
    <row r="8" spans="1:5" s="403" customFormat="1" ht="18.75" customHeight="1" outlineLevel="2">
      <c r="A8" s="400"/>
      <c r="B8" s="401" t="s">
        <v>251</v>
      </c>
      <c r="C8" s="402">
        <f>SUBTOTAL(9,C9:C10)</f>
        <v>0</v>
      </c>
      <c r="D8" s="402">
        <f t="shared" ref="D8:E8" si="2">SUBTOTAL(9,D9:D10)</f>
        <v>0</v>
      </c>
      <c r="E8" s="402">
        <f t="shared" si="2"/>
        <v>0</v>
      </c>
    </row>
    <row r="9" spans="1:5" s="399" customFormat="1" ht="16.5" customHeight="1" outlineLevel="3">
      <c r="A9" s="396"/>
      <c r="B9" s="397" t="s">
        <v>403</v>
      </c>
      <c r="C9" s="398">
        <f>'2.ET_SO_AS-K'!I9</f>
        <v>0</v>
      </c>
      <c r="D9" s="398">
        <f>'2.ET_SO_AS-K'!O9</f>
        <v>0</v>
      </c>
      <c r="E9" s="398">
        <f>'2.ET_SO_AS-K'!P9</f>
        <v>0</v>
      </c>
    </row>
    <row r="10" spans="1:5" s="399" customFormat="1" ht="16.5" customHeight="1" outlineLevel="3">
      <c r="A10" s="396"/>
      <c r="B10" s="397" t="s">
        <v>220</v>
      </c>
      <c r="C10" s="398">
        <f>'2.ET_SO_AS-K'!I19</f>
        <v>0</v>
      </c>
      <c r="D10" s="398">
        <f>'2.ET_SO_AS-K'!O19</f>
        <v>0</v>
      </c>
      <c r="E10" s="398">
        <f>'2.ET_SO_AS-K'!P19</f>
        <v>0</v>
      </c>
    </row>
    <row r="11" spans="1:5" s="201" customFormat="1" ht="19.5" customHeight="1" outlineLevel="1">
      <c r="A11" s="404"/>
      <c r="B11" s="404" t="s">
        <v>599</v>
      </c>
      <c r="C11" s="405">
        <f>SUBTOTAL(9,C12:C63)</f>
        <v>0</v>
      </c>
      <c r="D11" s="405">
        <f t="shared" ref="D11:E11" si="3">SUBTOTAL(9,D12:D63)</f>
        <v>0</v>
      </c>
      <c r="E11" s="405">
        <f t="shared" si="3"/>
        <v>0</v>
      </c>
    </row>
    <row r="12" spans="1:5" s="403" customFormat="1" ht="18.75" customHeight="1" outlineLevel="2">
      <c r="A12" s="400"/>
      <c r="B12" s="401" t="s">
        <v>316</v>
      </c>
      <c r="C12" s="402">
        <f>SUBTOTAL(9,C13:C26)</f>
        <v>0</v>
      </c>
      <c r="D12" s="402">
        <f t="shared" ref="D12:E12" si="4">SUBTOTAL(9,D13:D26)</f>
        <v>0</v>
      </c>
      <c r="E12" s="402">
        <f t="shared" si="4"/>
        <v>0</v>
      </c>
    </row>
    <row r="13" spans="1:5" s="399" customFormat="1" ht="16.5" customHeight="1" outlineLevel="3">
      <c r="A13" s="396"/>
      <c r="B13" s="397" t="s">
        <v>195</v>
      </c>
      <c r="C13" s="398">
        <f>'2.ET_SO_AS-K'!I46</f>
        <v>0</v>
      </c>
      <c r="D13" s="398">
        <f>'2.ET_SO_AS-K'!O46</f>
        <v>0</v>
      </c>
      <c r="E13" s="398">
        <f>'2.ET_SO_AS-K'!P46</f>
        <v>0</v>
      </c>
    </row>
    <row r="14" spans="1:5" s="399" customFormat="1" ht="16.5" customHeight="1" outlineLevel="3">
      <c r="A14" s="396"/>
      <c r="B14" s="397" t="s">
        <v>592</v>
      </c>
      <c r="C14" s="398">
        <f>'2.ET_SO_AS-K'!I76</f>
        <v>0</v>
      </c>
      <c r="D14" s="398">
        <f>'2.ET_SO_AS-K'!O76</f>
        <v>0</v>
      </c>
      <c r="E14" s="398">
        <f>'2.ET_SO_AS-K'!P76</f>
        <v>0</v>
      </c>
    </row>
    <row r="15" spans="1:5" s="399" customFormat="1" ht="16.5" customHeight="1" outlineLevel="3">
      <c r="A15" s="396"/>
      <c r="B15" s="397" t="s">
        <v>597</v>
      </c>
      <c r="C15" s="398">
        <f>'2.ET_SO_AS-K'!I157</f>
        <v>0</v>
      </c>
      <c r="D15" s="398">
        <f>'2.ET_SO_AS-K'!O157</f>
        <v>0</v>
      </c>
      <c r="E15" s="398">
        <f>'2.ET_SO_AS-K'!P157</f>
        <v>0</v>
      </c>
    </row>
    <row r="16" spans="1:5" s="399" customFormat="1" ht="16.5" customHeight="1" outlineLevel="3">
      <c r="A16" s="396"/>
      <c r="B16" s="397" t="s">
        <v>861</v>
      </c>
      <c r="C16" s="398">
        <f>'2.ET_SO_AS-K'!I195</f>
        <v>0</v>
      </c>
      <c r="D16" s="398">
        <f>'2.ET_SO_AS-K'!O195</f>
        <v>0</v>
      </c>
      <c r="E16" s="398">
        <f>'2.ET_SO_AS-K'!P195</f>
        <v>0</v>
      </c>
    </row>
    <row r="17" spans="1:5" s="399" customFormat="1" ht="16.5" customHeight="1" outlineLevel="3">
      <c r="A17" s="396"/>
      <c r="B17" s="397" t="s">
        <v>699</v>
      </c>
      <c r="C17" s="398">
        <f>'2.ET_SO_AS-K'!I314</f>
        <v>0</v>
      </c>
      <c r="D17" s="398">
        <f>'2.ET_SO_AS-K'!O314</f>
        <v>0</v>
      </c>
      <c r="E17" s="398">
        <f>'2.ET_SO_AS-K'!P314</f>
        <v>0</v>
      </c>
    </row>
    <row r="18" spans="1:5" s="399" customFormat="1" ht="16.5" customHeight="1" outlineLevel="3">
      <c r="A18" s="396"/>
      <c r="B18" s="397" t="s">
        <v>608</v>
      </c>
      <c r="C18" s="398">
        <f>'2.ET_SO_AS-K'!I319</f>
        <v>0</v>
      </c>
      <c r="D18" s="398">
        <f>'2.ET_SO_AS-K'!O319</f>
        <v>0</v>
      </c>
      <c r="E18" s="398">
        <f>'2.ET_SO_AS-K'!P319</f>
        <v>0</v>
      </c>
    </row>
    <row r="19" spans="1:5" s="399" customFormat="1" ht="16.5" customHeight="1" outlineLevel="3">
      <c r="A19" s="396"/>
      <c r="B19" s="397" t="s">
        <v>411</v>
      </c>
      <c r="C19" s="398">
        <f>'2.ET_SO_AS-K'!I324</f>
        <v>0</v>
      </c>
      <c r="D19" s="398">
        <f>'2.ET_SO_AS-K'!O324</f>
        <v>0</v>
      </c>
      <c r="E19" s="398">
        <f>'2.ET_SO_AS-K'!P324</f>
        <v>0</v>
      </c>
    </row>
    <row r="20" spans="1:5" s="399" customFormat="1" ht="16.5" customHeight="1" outlineLevel="3">
      <c r="A20" s="396"/>
      <c r="B20" s="397" t="s">
        <v>886</v>
      </c>
      <c r="C20" s="398">
        <f>'2.ET_SO_AS-K'!I358</f>
        <v>0</v>
      </c>
      <c r="D20" s="398">
        <f>'2.ET_SO_AS-K'!O358</f>
        <v>0</v>
      </c>
      <c r="E20" s="398">
        <f>'2.ET_SO_AS-K'!P358</f>
        <v>0</v>
      </c>
    </row>
    <row r="21" spans="1:5" s="399" customFormat="1" ht="16.5" customHeight="1" outlineLevel="3">
      <c r="A21" s="396"/>
      <c r="B21" s="397" t="s">
        <v>895</v>
      </c>
      <c r="C21" s="398">
        <f>'2.ET_SO_AS-K'!I385</f>
        <v>0</v>
      </c>
      <c r="D21" s="398">
        <f>'2.ET_SO_AS-K'!O385</f>
        <v>0</v>
      </c>
      <c r="E21" s="398">
        <f>'2.ET_SO_AS-K'!P385</f>
        <v>0</v>
      </c>
    </row>
    <row r="22" spans="1:5" s="399" customFormat="1" ht="16.5" customHeight="1" outlineLevel="3">
      <c r="A22" s="396"/>
      <c r="B22" s="397" t="s">
        <v>897</v>
      </c>
      <c r="C22" s="398">
        <f>'2.ET_SO_AS-K'!I392</f>
        <v>0</v>
      </c>
      <c r="D22" s="398">
        <f>'2.ET_SO_AS-K'!O392</f>
        <v>0</v>
      </c>
      <c r="E22" s="398">
        <f>'2.ET_SO_AS-K'!P392</f>
        <v>0</v>
      </c>
    </row>
    <row r="23" spans="1:5" s="399" customFormat="1" ht="16.5" customHeight="1" outlineLevel="3">
      <c r="A23" s="396"/>
      <c r="B23" s="397" t="s">
        <v>905</v>
      </c>
      <c r="C23" s="398">
        <f>'2.ET_SO_AS-K'!I418</f>
        <v>0</v>
      </c>
      <c r="D23" s="398">
        <f>'2.ET_SO_AS-K'!O418</f>
        <v>0</v>
      </c>
      <c r="E23" s="398">
        <f>'2.ET_SO_AS-K'!P418</f>
        <v>0</v>
      </c>
    </row>
    <row r="24" spans="1:5" s="399" customFormat="1" ht="16.5" customHeight="1" outlineLevel="3">
      <c r="A24" s="396"/>
      <c r="B24" s="397" t="s">
        <v>907</v>
      </c>
      <c r="C24" s="398">
        <f>'2.ET_SO_AS-K'!I428</f>
        <v>0</v>
      </c>
      <c r="D24" s="398">
        <f>'2.ET_SO_AS-K'!O428</f>
        <v>0</v>
      </c>
      <c r="E24" s="398">
        <f>'2.ET_SO_AS-K'!P428</f>
        <v>0</v>
      </c>
    </row>
    <row r="25" spans="1:5" s="399" customFormat="1" ht="16.5" customHeight="1" outlineLevel="3">
      <c r="A25" s="396"/>
      <c r="B25" s="397" t="s">
        <v>943</v>
      </c>
      <c r="C25" s="398">
        <f>'2.ET_SO_AS-K'!I612</f>
        <v>0</v>
      </c>
      <c r="D25" s="398">
        <f>'2.ET_SO_AS-K'!O612</f>
        <v>0</v>
      </c>
      <c r="E25" s="398">
        <f>'2.ET_SO_AS-K'!P612</f>
        <v>0</v>
      </c>
    </row>
    <row r="26" spans="1:5" s="399" customFormat="1" ht="16.5" customHeight="1" outlineLevel="3">
      <c r="A26" s="396"/>
      <c r="B26" s="397" t="s">
        <v>945</v>
      </c>
      <c r="C26" s="398">
        <f>'2.ET_SO_AS-K'!I633</f>
        <v>0</v>
      </c>
      <c r="D26" s="398">
        <f>'2.ET_SO_AS-K'!O633</f>
        <v>0</v>
      </c>
      <c r="E26" s="398">
        <f>'2.ET_SO_AS-K'!P633</f>
        <v>0</v>
      </c>
    </row>
    <row r="27" spans="1:5" s="403" customFormat="1" ht="18" customHeight="1" outlineLevel="2">
      <c r="A27" s="400"/>
      <c r="B27" s="401" t="s">
        <v>611</v>
      </c>
      <c r="C27" s="402">
        <f>SUBTOTAL(9,C28:C33)</f>
        <v>0</v>
      </c>
      <c r="D27" s="402">
        <f t="shared" ref="D27:E27" si="5">SUBTOTAL(9,D28:D33)</f>
        <v>0</v>
      </c>
      <c r="E27" s="402">
        <f t="shared" si="5"/>
        <v>0</v>
      </c>
    </row>
    <row r="28" spans="1:5" s="399" customFormat="1" ht="16.5" customHeight="1" outlineLevel="3">
      <c r="A28" s="396"/>
      <c r="B28" s="397" t="s">
        <v>612</v>
      </c>
      <c r="C28" s="398">
        <f>'2.ET_SO_AS-K'!I727</f>
        <v>0</v>
      </c>
      <c r="D28" s="398">
        <f>'2.ET_SO_AS-K'!O727</f>
        <v>0</v>
      </c>
      <c r="E28" s="398">
        <f>'2.ET_SO_AS-K'!P727</f>
        <v>0</v>
      </c>
    </row>
    <row r="29" spans="1:5" s="399" customFormat="1" ht="16.5" customHeight="1" outlineLevel="3">
      <c r="A29" s="396"/>
      <c r="B29" s="397" t="s">
        <v>624</v>
      </c>
      <c r="C29" s="398">
        <f>'2.ET_SO_AS-K'!I854</f>
        <v>0</v>
      </c>
      <c r="D29" s="398">
        <f>'2.ET_SO_AS-K'!O854</f>
        <v>0</v>
      </c>
      <c r="E29" s="398">
        <f>'2.ET_SO_AS-K'!P854</f>
        <v>0</v>
      </c>
    </row>
    <row r="30" spans="1:5" s="399" customFormat="1" ht="16.5" customHeight="1" outlineLevel="3">
      <c r="A30" s="396"/>
      <c r="B30" s="397" t="s">
        <v>625</v>
      </c>
      <c r="C30" s="398">
        <f>'2.ET_SO_AS-K'!I857</f>
        <v>0</v>
      </c>
      <c r="D30" s="398">
        <f>'2.ET_SO_AS-K'!O857</f>
        <v>0</v>
      </c>
      <c r="E30" s="398">
        <f>'2.ET_SO_AS-K'!P857</f>
        <v>0</v>
      </c>
    </row>
    <row r="31" spans="1:5" s="399" customFormat="1" ht="16.5" customHeight="1" outlineLevel="3">
      <c r="A31" s="396"/>
      <c r="B31" s="397" t="s">
        <v>639</v>
      </c>
      <c r="C31" s="398">
        <f>'2.ET_SO_AS-K'!I966</f>
        <v>0</v>
      </c>
      <c r="D31" s="398">
        <f>'2.ET_SO_AS-K'!O966</f>
        <v>0</v>
      </c>
      <c r="E31" s="398">
        <f>'2.ET_SO_AS-K'!P966</f>
        <v>0</v>
      </c>
    </row>
    <row r="32" spans="1:5" s="399" customFormat="1" ht="16.5" customHeight="1" outlineLevel="3">
      <c r="A32" s="396"/>
      <c r="B32" s="397" t="s">
        <v>663</v>
      </c>
      <c r="C32" s="398">
        <f>'2.ET_SO_AS-K'!I1107</f>
        <v>0</v>
      </c>
      <c r="D32" s="398">
        <f>'2.ET_SO_AS-K'!O1107</f>
        <v>0</v>
      </c>
      <c r="E32" s="398">
        <f>'2.ET_SO_AS-K'!P1107</f>
        <v>0</v>
      </c>
    </row>
    <row r="33" spans="1:5" s="399" customFormat="1" ht="16.5" customHeight="1" outlineLevel="3">
      <c r="A33" s="396"/>
      <c r="B33" s="397" t="s">
        <v>686</v>
      </c>
      <c r="C33" s="398">
        <f>'2.ET_SO_AS-K'!I1150</f>
        <v>0</v>
      </c>
      <c r="D33" s="398">
        <f>'2.ET_SO_AS-K'!O1150</f>
        <v>0</v>
      </c>
      <c r="E33" s="398">
        <f>'2.ET_SO_AS-K'!P1150</f>
        <v>0</v>
      </c>
    </row>
    <row r="34" spans="1:5" s="403" customFormat="1" ht="18.75" customHeight="1" outlineLevel="2">
      <c r="A34" s="400"/>
      <c r="B34" s="401" t="s">
        <v>1169</v>
      </c>
      <c r="C34" s="402">
        <f>SUBTOTAL(9,C35:C38)</f>
        <v>0</v>
      </c>
      <c r="D34" s="402">
        <f t="shared" ref="D34:E34" si="6">SUBTOTAL(9,D35:D38)</f>
        <v>0</v>
      </c>
      <c r="E34" s="402">
        <f t="shared" si="6"/>
        <v>0</v>
      </c>
    </row>
    <row r="35" spans="1:5" s="399" customFormat="1" ht="16.5" customHeight="1" outlineLevel="3">
      <c r="A35" s="396"/>
      <c r="B35" s="397" t="s">
        <v>1170</v>
      </c>
      <c r="C35" s="398">
        <f>'2.ET_SO_AS-K'!I1166</f>
        <v>0</v>
      </c>
      <c r="D35" s="398">
        <f>'2.ET_SO_AS-K'!O1166</f>
        <v>0</v>
      </c>
      <c r="E35" s="398">
        <f>'2.ET_SO_AS-K'!P1166</f>
        <v>0</v>
      </c>
    </row>
    <row r="36" spans="1:5" s="399" customFormat="1" ht="16.5" customHeight="1" outlineLevel="3">
      <c r="A36" s="396"/>
      <c r="B36" s="397" t="s">
        <v>1200</v>
      </c>
      <c r="C36" s="398">
        <f>'2.ET_SO_AS-K'!I1246</f>
        <v>0</v>
      </c>
      <c r="D36" s="398">
        <f>'2.ET_SO_AS-K'!O1246</f>
        <v>0</v>
      </c>
      <c r="E36" s="398">
        <f>'2.ET_SO_AS-K'!P1246</f>
        <v>0</v>
      </c>
    </row>
    <row r="37" spans="1:5" s="399" customFormat="1" ht="16.5" customHeight="1" outlineLevel="3">
      <c r="A37" s="396"/>
      <c r="B37" s="397" t="s">
        <v>1225</v>
      </c>
      <c r="C37" s="398">
        <f>'2.ET_SO_AS-K'!I1293</f>
        <v>0</v>
      </c>
      <c r="D37" s="398">
        <f>'2.ET_SO_AS-K'!O1293</f>
        <v>0</v>
      </c>
      <c r="E37" s="398">
        <f>'2.ET_SO_AS-K'!P1293</f>
        <v>0</v>
      </c>
    </row>
    <row r="38" spans="1:5" s="399" customFormat="1" ht="16.5" customHeight="1" outlineLevel="3">
      <c r="A38" s="396"/>
      <c r="B38" s="397" t="s">
        <v>1780</v>
      </c>
      <c r="C38" s="398">
        <f>'2.ET_SO_AS-K'!I1305</f>
        <v>0</v>
      </c>
      <c r="D38" s="398">
        <f>'2.ET_SO_AS-K'!O1305</f>
        <v>0</v>
      </c>
      <c r="E38" s="398">
        <f>'2.ET_SO_AS-K'!P1305</f>
        <v>0</v>
      </c>
    </row>
    <row r="39" spans="1:5" s="403" customFormat="1" ht="18.75" customHeight="1" outlineLevel="2">
      <c r="A39" s="400"/>
      <c r="B39" s="401" t="s">
        <v>1234</v>
      </c>
      <c r="C39" s="402">
        <f>SUBTOTAL(9,C40:C41)</f>
        <v>0</v>
      </c>
      <c r="D39" s="402">
        <f t="shared" ref="D39:E39" si="7">SUBTOTAL(9,D40:D41)</f>
        <v>0</v>
      </c>
      <c r="E39" s="402">
        <f t="shared" si="7"/>
        <v>0</v>
      </c>
    </row>
    <row r="40" spans="1:5" s="399" customFormat="1" ht="16.5" customHeight="1" outlineLevel="3">
      <c r="A40" s="396"/>
      <c r="B40" s="397" t="s">
        <v>1170</v>
      </c>
      <c r="C40" s="398">
        <f>'2.ET_SO_AS-K'!I1311</f>
        <v>0</v>
      </c>
      <c r="D40" s="398">
        <f>'2.ET_SO_AS-K'!O1311</f>
        <v>0</v>
      </c>
      <c r="E40" s="398">
        <f>'2.ET_SO_AS-K'!P1311</f>
        <v>0</v>
      </c>
    </row>
    <row r="41" spans="1:5" s="399" customFormat="1" ht="16.5" customHeight="1" outlineLevel="3">
      <c r="A41" s="396"/>
      <c r="B41" s="397" t="s">
        <v>1200</v>
      </c>
      <c r="C41" s="398">
        <f>'2.ET_SO_AS-K'!I1415</f>
        <v>0</v>
      </c>
      <c r="D41" s="398">
        <f>'2.ET_SO_AS-K'!O1415</f>
        <v>0</v>
      </c>
      <c r="E41" s="398">
        <f>'2.ET_SO_AS-K'!P1415</f>
        <v>0</v>
      </c>
    </row>
    <row r="42" spans="1:5" s="403" customFormat="1" ht="18.75" customHeight="1" outlineLevel="2">
      <c r="A42" s="400"/>
      <c r="B42" s="401" t="s">
        <v>690</v>
      </c>
      <c r="C42" s="402">
        <f>SUBTOTAL(9,C43:C52)</f>
        <v>0</v>
      </c>
      <c r="D42" s="402">
        <f t="shared" ref="D42:E42" si="8">SUBTOTAL(9,D43:D52)</f>
        <v>0</v>
      </c>
      <c r="E42" s="402">
        <f t="shared" si="8"/>
        <v>0</v>
      </c>
    </row>
    <row r="43" spans="1:5" s="399" customFormat="1" ht="16.5" customHeight="1" outlineLevel="3">
      <c r="A43" s="396"/>
      <c r="B43" s="397" t="s">
        <v>691</v>
      </c>
      <c r="C43" s="398">
        <f>'2.ET_SO_AS-K'!I1461</f>
        <v>0</v>
      </c>
      <c r="D43" s="398">
        <f>'2.ET_SO_AS-K'!O1461</f>
        <v>0</v>
      </c>
      <c r="E43" s="398">
        <f>'2.ET_SO_AS-K'!P1461</f>
        <v>0</v>
      </c>
    </row>
    <row r="44" spans="1:5" s="399" customFormat="1" ht="16.5" customHeight="1" outlineLevel="3">
      <c r="A44" s="396"/>
      <c r="B44" s="397" t="s">
        <v>694</v>
      </c>
      <c r="C44" s="398">
        <f>'2.ET_SO_AS-K'!I1467</f>
        <v>0</v>
      </c>
      <c r="D44" s="398">
        <f>'2.ET_SO_AS-K'!O1467</f>
        <v>0</v>
      </c>
      <c r="E44" s="398">
        <f>'2.ET_SO_AS-K'!P1467</f>
        <v>0</v>
      </c>
    </row>
    <row r="45" spans="1:5" s="399" customFormat="1" ht="16.5" customHeight="1" outlineLevel="3">
      <c r="A45" s="396"/>
      <c r="B45" s="397" t="s">
        <v>695</v>
      </c>
      <c r="C45" s="398">
        <f>'2.ET_SO_AS-K'!I1472</f>
        <v>0</v>
      </c>
      <c r="D45" s="398">
        <f>'2.ET_SO_AS-K'!O1472</f>
        <v>0</v>
      </c>
      <c r="E45" s="398">
        <f>'2.ET_SO_AS-K'!P1472</f>
        <v>0</v>
      </c>
    </row>
    <row r="46" spans="1:5" s="399" customFormat="1" ht="16.5" customHeight="1" outlineLevel="3">
      <c r="A46" s="396"/>
      <c r="B46" s="397" t="s">
        <v>1748</v>
      </c>
      <c r="C46" s="398">
        <f>'2.ET_SO_AS-K'!I1483</f>
        <v>0</v>
      </c>
      <c r="D46" s="398">
        <f>'2.ET_SO_AS-K'!O1483</f>
        <v>0</v>
      </c>
      <c r="E46" s="398">
        <f>'2.ET_SO_AS-K'!P1483</f>
        <v>0</v>
      </c>
    </row>
    <row r="47" spans="1:5" s="399" customFormat="1" ht="16.5" customHeight="1" outlineLevel="3">
      <c r="A47" s="396"/>
      <c r="B47" s="397" t="s">
        <v>1753</v>
      </c>
      <c r="C47" s="398">
        <f>'2.ET_SO_AS-K'!I1488</f>
        <v>0</v>
      </c>
      <c r="D47" s="398">
        <f>'2.ET_SO_AS-K'!O1488</f>
        <v>0</v>
      </c>
      <c r="E47" s="398">
        <f>'2.ET_SO_AS-K'!P1488</f>
        <v>0</v>
      </c>
    </row>
    <row r="48" spans="1:5" s="399" customFormat="1" ht="16.5" customHeight="1" outlineLevel="3">
      <c r="A48" s="396"/>
      <c r="B48" s="397" t="s">
        <v>1764</v>
      </c>
      <c r="C48" s="398">
        <f>'2.ET_SO_AS-K'!I1493</f>
        <v>0</v>
      </c>
      <c r="D48" s="398">
        <f>'2.ET_SO_AS-K'!O1493</f>
        <v>0</v>
      </c>
      <c r="E48" s="398">
        <f>'2.ET_SO_AS-K'!P1493</f>
        <v>0</v>
      </c>
    </row>
    <row r="49" spans="1:5" s="399" customFormat="1" ht="16.5" customHeight="1" outlineLevel="3">
      <c r="A49" s="396"/>
      <c r="B49" s="397" t="s">
        <v>1780</v>
      </c>
      <c r="C49" s="398">
        <f>'2.ET_SO_AS-K'!I1504</f>
        <v>0</v>
      </c>
      <c r="D49" s="398">
        <f>'2.ET_SO_AS-K'!O1504</f>
        <v>0</v>
      </c>
      <c r="E49" s="398">
        <f>'2.ET_SO_AS-K'!P1504</f>
        <v>0</v>
      </c>
    </row>
    <row r="50" spans="1:5" s="399" customFormat="1" ht="16.5" customHeight="1" outlineLevel="3">
      <c r="A50" s="396"/>
      <c r="B50" s="397" t="s">
        <v>1786</v>
      </c>
      <c r="C50" s="398">
        <f>'2.ET_SO_AS-K'!I1508</f>
        <v>0</v>
      </c>
      <c r="D50" s="398">
        <f>'2.ET_SO_AS-K'!O1508</f>
        <v>0</v>
      </c>
      <c r="E50" s="398">
        <f>'2.ET_SO_AS-K'!P1508</f>
        <v>0</v>
      </c>
    </row>
    <row r="51" spans="1:5" s="399" customFormat="1" ht="16.5" customHeight="1" outlineLevel="3">
      <c r="A51" s="396"/>
      <c r="B51" s="397" t="s">
        <v>1789</v>
      </c>
      <c r="C51" s="398">
        <f>'2.ET_SO_AS-K'!I1512</f>
        <v>0</v>
      </c>
      <c r="D51" s="398">
        <f>'2.ET_SO_AS-K'!O1512</f>
        <v>0</v>
      </c>
      <c r="E51" s="398">
        <f>'2.ET_SO_AS-K'!P1512</f>
        <v>0</v>
      </c>
    </row>
    <row r="52" spans="1:5" s="399" customFormat="1" ht="16.5" customHeight="1" outlineLevel="3">
      <c r="A52" s="396"/>
      <c r="B52" s="397" t="s">
        <v>1802</v>
      </c>
      <c r="C52" s="398">
        <f>'2.ET_SO_AS-K'!I1522</f>
        <v>0</v>
      </c>
      <c r="D52" s="398">
        <f>'2.ET_SO_AS-K'!O1522</f>
        <v>0</v>
      </c>
      <c r="E52" s="398">
        <f>'2.ET_SO_AS-K'!P1522</f>
        <v>0</v>
      </c>
    </row>
    <row r="53" spans="1:5" s="403" customFormat="1" ht="18.75" customHeight="1" outlineLevel="2">
      <c r="A53" s="400"/>
      <c r="B53" s="401" t="s">
        <v>696</v>
      </c>
      <c r="C53" s="402">
        <f>SUBTOTAL(9,C54:C60)</f>
        <v>0</v>
      </c>
      <c r="D53" s="402">
        <f t="shared" ref="D53:E53" si="9">SUBTOTAL(9,D54:D60)</f>
        <v>0</v>
      </c>
      <c r="E53" s="402">
        <f t="shared" si="9"/>
        <v>0</v>
      </c>
    </row>
    <row r="54" spans="1:5" s="399" customFormat="1" ht="16.5" customHeight="1" outlineLevel="3">
      <c r="A54" s="396"/>
      <c r="B54" s="397" t="s">
        <v>1246</v>
      </c>
      <c r="C54" s="398">
        <f>'2.ET_SO_AS-K'!I1528</f>
        <v>0</v>
      </c>
      <c r="D54" s="398">
        <f>'2.ET_SO_AS-K'!O1528</f>
        <v>0</v>
      </c>
      <c r="E54" s="398">
        <f>'2.ET_SO_AS-K'!P1528</f>
        <v>0</v>
      </c>
    </row>
    <row r="55" spans="1:5" s="399" customFormat="1" ht="16.5" customHeight="1" outlineLevel="3">
      <c r="A55" s="396"/>
      <c r="B55" s="397" t="s">
        <v>1266</v>
      </c>
      <c r="C55" s="398">
        <f>'2.ET_SO_AS-K'!I1672</f>
        <v>0</v>
      </c>
      <c r="D55" s="398">
        <f>'2.ET_SO_AS-K'!O1672</f>
        <v>0</v>
      </c>
      <c r="E55" s="398">
        <f>'2.ET_SO_AS-K'!P1672</f>
        <v>0</v>
      </c>
    </row>
    <row r="56" spans="1:5" s="399" customFormat="1" ht="16.5" customHeight="1" outlineLevel="3">
      <c r="A56" s="396"/>
      <c r="B56" s="397" t="s">
        <v>699</v>
      </c>
      <c r="C56" s="398">
        <f>'2.ET_SO_AS-K'!I1697</f>
        <v>0</v>
      </c>
      <c r="D56" s="398">
        <f>'2.ET_SO_AS-K'!O1697</f>
        <v>0</v>
      </c>
      <c r="E56" s="398">
        <f>'2.ET_SO_AS-K'!P1697</f>
        <v>0</v>
      </c>
    </row>
    <row r="57" spans="1:5" s="399" customFormat="1" ht="16.5" customHeight="1" outlineLevel="3">
      <c r="A57" s="396"/>
      <c r="B57" s="397" t="s">
        <v>1290</v>
      </c>
      <c r="C57" s="398">
        <f>'2.ET_SO_AS-K'!I1714</f>
        <v>0</v>
      </c>
      <c r="D57" s="398">
        <f>'2.ET_SO_AS-K'!O1714</f>
        <v>0</v>
      </c>
      <c r="E57" s="398">
        <f>'2.ET_SO_AS-K'!P1714</f>
        <v>0</v>
      </c>
    </row>
    <row r="58" spans="1:5" s="399" customFormat="1" ht="16.5" customHeight="1" outlineLevel="3">
      <c r="A58" s="396"/>
      <c r="B58" s="397" t="s">
        <v>1297</v>
      </c>
      <c r="C58" s="398">
        <f>'2.ET_SO_AS-K'!I1735</f>
        <v>0</v>
      </c>
      <c r="D58" s="398">
        <f>'2.ET_SO_AS-K'!O1735</f>
        <v>0</v>
      </c>
      <c r="E58" s="398">
        <f>'2.ET_SO_AS-K'!P1735</f>
        <v>0</v>
      </c>
    </row>
    <row r="59" spans="1:5" s="399" customFormat="1" ht="16.5" customHeight="1" outlineLevel="3">
      <c r="A59" s="396"/>
      <c r="B59" s="397" t="s">
        <v>1304</v>
      </c>
      <c r="C59" s="398">
        <f>'2.ET_SO_AS-K'!I1754</f>
        <v>0</v>
      </c>
      <c r="D59" s="398">
        <f>'2.ET_SO_AS-K'!O1754</f>
        <v>0</v>
      </c>
      <c r="E59" s="398">
        <f>'2.ET_SO_AS-K'!P1754</f>
        <v>0</v>
      </c>
    </row>
    <row r="60" spans="1:5" s="399" customFormat="1" ht="16.5" customHeight="1" outlineLevel="3">
      <c r="A60" s="396"/>
      <c r="B60" s="397" t="s">
        <v>697</v>
      </c>
      <c r="C60" s="398">
        <f>'2.ET_SO_AS-K'!I1837</f>
        <v>0</v>
      </c>
      <c r="D60" s="398">
        <f>'2.ET_SO_AS-K'!O1837</f>
        <v>0</v>
      </c>
      <c r="E60" s="398">
        <f>'2.ET_SO_AS-K'!P1837</f>
        <v>0</v>
      </c>
    </row>
    <row r="61" spans="1:5" s="403" customFormat="1" ht="18.75" customHeight="1" outlineLevel="2">
      <c r="A61" s="400"/>
      <c r="B61" s="401" t="s">
        <v>698</v>
      </c>
      <c r="C61" s="402">
        <f>SUBTOTAL(9,C62:C63)</f>
        <v>0</v>
      </c>
      <c r="D61" s="402">
        <f t="shared" ref="D61:E61" si="10">SUBTOTAL(9,D62:D63)</f>
        <v>0</v>
      </c>
      <c r="E61" s="402">
        <f t="shared" si="10"/>
        <v>0</v>
      </c>
    </row>
    <row r="62" spans="1:5" s="399" customFormat="1" ht="16.5" customHeight="1" outlineLevel="3">
      <c r="A62" s="396"/>
      <c r="B62" s="397" t="s">
        <v>1821</v>
      </c>
      <c r="C62" s="398">
        <f>'2.ET_SO_AS-K'!I1847</f>
        <v>0</v>
      </c>
      <c r="D62" s="398">
        <f>'2.ET_SO_AS-K'!O1847</f>
        <v>0</v>
      </c>
      <c r="E62" s="398">
        <f>'2.ET_SO_AS-K'!P1847</f>
        <v>0</v>
      </c>
    </row>
    <row r="63" spans="1:5" s="399" customFormat="1" ht="16.5" customHeight="1" outlineLevel="3">
      <c r="A63" s="396"/>
      <c r="B63" s="397" t="s">
        <v>1822</v>
      </c>
      <c r="C63" s="398">
        <f>'2.ET_SO_AS-K'!I1871</f>
        <v>0</v>
      </c>
      <c r="D63" s="398">
        <f>'2.ET_SO_AS-K'!O1871</f>
        <v>0</v>
      </c>
      <c r="E63" s="398">
        <f>'2.ET_SO_AS-K'!P1871</f>
        <v>0</v>
      </c>
    </row>
    <row r="64" spans="1:5" s="201" customFormat="1" ht="19.5" customHeight="1" outlineLevel="1">
      <c r="A64" s="404"/>
      <c r="B64" s="404" t="s">
        <v>600</v>
      </c>
      <c r="C64" s="405">
        <f>SUBTOTAL(9,C65:C73)</f>
        <v>0</v>
      </c>
      <c r="D64" s="405">
        <f t="shared" ref="D64:E64" si="11">SUBTOTAL(9,D65:D73)</f>
        <v>0</v>
      </c>
      <c r="E64" s="405">
        <f t="shared" si="11"/>
        <v>0</v>
      </c>
    </row>
    <row r="65" spans="1:5" s="403" customFormat="1" ht="18.75" customHeight="1" outlineLevel="2">
      <c r="A65" s="400"/>
      <c r="B65" s="401" t="s">
        <v>201</v>
      </c>
      <c r="C65" s="402">
        <f>SUBTOTAL(9,C66:C73)</f>
        <v>0</v>
      </c>
      <c r="D65" s="402">
        <f t="shared" ref="D65:E65" si="12">SUBTOTAL(9,D66:D73)</f>
        <v>0</v>
      </c>
      <c r="E65" s="402">
        <f t="shared" si="12"/>
        <v>0</v>
      </c>
    </row>
    <row r="66" spans="1:5" s="399" customFormat="1" ht="16.5" customHeight="1" outlineLevel="3">
      <c r="A66" s="396"/>
      <c r="B66" s="397" t="s">
        <v>381</v>
      </c>
      <c r="C66" s="398">
        <f>'2.ET_SO_AS-K'!I1884</f>
        <v>0</v>
      </c>
      <c r="D66" s="398">
        <f>'2.ET_SO_AS-K'!O1884</f>
        <v>0</v>
      </c>
      <c r="E66" s="398">
        <f>'2.ET_SO_AS-K'!P1884</f>
        <v>0</v>
      </c>
    </row>
    <row r="67" spans="1:5" s="399" customFormat="1" ht="16.5" customHeight="1" outlineLevel="3">
      <c r="A67" s="396"/>
      <c r="B67" s="397" t="s">
        <v>232</v>
      </c>
      <c r="C67" s="398">
        <f>'2.ET_SO_AS-K'!I1961</f>
        <v>0</v>
      </c>
      <c r="D67" s="398">
        <f>'2.ET_SO_AS-K'!O1961</f>
        <v>0</v>
      </c>
      <c r="E67" s="398">
        <f>'2.ET_SO_AS-K'!P1961</f>
        <v>0</v>
      </c>
    </row>
    <row r="68" spans="1:5" s="399" customFormat="1" ht="16.5" customHeight="1" outlineLevel="3">
      <c r="A68" s="396"/>
      <c r="B68" s="397" t="s">
        <v>301</v>
      </c>
      <c r="C68" s="398">
        <f>'2.ET_SO_AS-K'!I1989</f>
        <v>0</v>
      </c>
      <c r="D68" s="398">
        <f>'2.ET_SO_AS-K'!O1989</f>
        <v>0</v>
      </c>
      <c r="E68" s="398">
        <f>'2.ET_SO_AS-K'!P1989</f>
        <v>0</v>
      </c>
    </row>
    <row r="69" spans="1:5" s="399" customFormat="1" ht="16.5" customHeight="1" outlineLevel="3">
      <c r="A69" s="396"/>
      <c r="B69" s="397" t="s">
        <v>223</v>
      </c>
      <c r="C69" s="398">
        <f>'2.ET_SO_AS-K'!I2039</f>
        <v>0</v>
      </c>
      <c r="D69" s="398">
        <f>'2.ET_SO_AS-K'!O2039</f>
        <v>0</v>
      </c>
      <c r="E69" s="398">
        <f>'2.ET_SO_AS-K'!P2039</f>
        <v>0</v>
      </c>
    </row>
    <row r="70" spans="1:5" s="399" customFormat="1" ht="16.5" customHeight="1" outlineLevel="3">
      <c r="A70" s="396"/>
      <c r="B70" s="397" t="s">
        <v>306</v>
      </c>
      <c r="C70" s="398">
        <f>'2.ET_SO_AS-K'!I2075</f>
        <v>0</v>
      </c>
      <c r="D70" s="398">
        <f>'2.ET_SO_AS-K'!O2075</f>
        <v>0</v>
      </c>
      <c r="E70" s="398">
        <f>'2.ET_SO_AS-K'!P2075</f>
        <v>0</v>
      </c>
    </row>
    <row r="71" spans="1:5" s="399" customFormat="1" ht="16.5" customHeight="1" outlineLevel="3">
      <c r="A71" s="396"/>
      <c r="B71" s="397" t="s">
        <v>278</v>
      </c>
      <c r="C71" s="398">
        <f>'2.ET_SO_AS-K'!I2139</f>
        <v>0</v>
      </c>
      <c r="D71" s="398">
        <f>'2.ET_SO_AS-K'!O2139</f>
        <v>0</v>
      </c>
      <c r="E71" s="398">
        <f>'2.ET_SO_AS-K'!P2139</f>
        <v>0</v>
      </c>
    </row>
    <row r="72" spans="1:5" s="399" customFormat="1" ht="16.5" customHeight="1" outlineLevel="3">
      <c r="A72" s="396"/>
      <c r="B72" s="397" t="s">
        <v>292</v>
      </c>
      <c r="C72" s="398">
        <f>'2.ET_SO_AS-K'!I2185</f>
        <v>0</v>
      </c>
      <c r="D72" s="398">
        <f>'2.ET_SO_AS-K'!O2185</f>
        <v>0</v>
      </c>
      <c r="E72" s="398">
        <f>'2.ET_SO_AS-K'!P2185</f>
        <v>0</v>
      </c>
    </row>
    <row r="73" spans="1:5" s="399" customFormat="1" ht="16.5" customHeight="1" outlineLevel="3">
      <c r="A73" s="396"/>
      <c r="B73" s="397" t="s">
        <v>304</v>
      </c>
      <c r="C73" s="398">
        <f>'2.ET_SO_AS-K'!I2211</f>
        <v>0</v>
      </c>
      <c r="D73" s="398">
        <f>'2.ET_SO_AS-K'!O2211</f>
        <v>0</v>
      </c>
      <c r="E73" s="398">
        <f>'2.ET_SO_AS-K'!P2211</f>
        <v>0</v>
      </c>
    </row>
    <row r="74" spans="1:5" s="197" customFormat="1" ht="20.25" customHeight="1">
      <c r="A74" s="195" t="s">
        <v>1883</v>
      </c>
      <c r="B74" s="194" t="s">
        <v>601</v>
      </c>
      <c r="C74" s="196">
        <f>SUBTOTAL(9,C75:C85)</f>
        <v>0</v>
      </c>
      <c r="D74" s="196">
        <f t="shared" ref="D74:E74" si="13">SUBTOTAL(9,D75:D85)</f>
        <v>0</v>
      </c>
      <c r="E74" s="196">
        <f t="shared" si="13"/>
        <v>0</v>
      </c>
    </row>
    <row r="75" spans="1:5" s="201" customFormat="1" ht="19.5" customHeight="1" outlineLevel="1">
      <c r="A75" s="404"/>
      <c r="B75" s="404" t="s">
        <v>405</v>
      </c>
      <c r="C75" s="405">
        <f>SUBTOTAL(9,C76:C85)</f>
        <v>0</v>
      </c>
      <c r="D75" s="405">
        <f t="shared" ref="D75:E75" si="14">SUBTOTAL(9,D76:D85)</f>
        <v>0</v>
      </c>
      <c r="E75" s="405">
        <f t="shared" si="14"/>
        <v>0</v>
      </c>
    </row>
    <row r="76" spans="1:5" s="403" customFormat="1" ht="18.75" customHeight="1" outlineLevel="2">
      <c r="A76" s="400"/>
      <c r="B76" s="401" t="s">
        <v>316</v>
      </c>
      <c r="C76" s="402">
        <f>SUBTOTAL(9,C77)</f>
        <v>0</v>
      </c>
      <c r="D76" s="402">
        <f t="shared" ref="D76:E76" si="15">SUBTOTAL(9,D77)</f>
        <v>0</v>
      </c>
      <c r="E76" s="402">
        <f t="shared" si="15"/>
        <v>0</v>
      </c>
    </row>
    <row r="77" spans="1:5" s="399" customFormat="1" ht="16.5" customHeight="1" outlineLevel="3">
      <c r="A77" s="396"/>
      <c r="B77" s="397" t="s">
        <v>195</v>
      </c>
      <c r="C77" s="398">
        <f>'2.ET_SO_AS-K'!I2220</f>
        <v>0</v>
      </c>
      <c r="D77" s="398">
        <f>'2.ET_SO_AS-K'!O2220</f>
        <v>0</v>
      </c>
      <c r="E77" s="398">
        <f>'2.ET_SO_AS-K'!P2220</f>
        <v>0</v>
      </c>
    </row>
    <row r="78" spans="1:5" s="403" customFormat="1" ht="18.75" customHeight="1" outlineLevel="2">
      <c r="A78" s="400"/>
      <c r="B78" s="401" t="s">
        <v>690</v>
      </c>
      <c r="C78" s="402">
        <f>SUBTOTAL(9,C79:C79)</f>
        <v>0</v>
      </c>
      <c r="D78" s="402">
        <f t="shared" ref="D78:E78" si="16">SUBTOTAL(9,D79:D79)</f>
        <v>0</v>
      </c>
      <c r="E78" s="402">
        <f t="shared" si="16"/>
        <v>0</v>
      </c>
    </row>
    <row r="79" spans="1:5" s="399" customFormat="1" ht="16.5" customHeight="1" outlineLevel="3">
      <c r="A79" s="396"/>
      <c r="B79" s="397" t="s">
        <v>1786</v>
      </c>
      <c r="C79" s="398">
        <f>'2.ET_SO_AS-K'!I2234</f>
        <v>0</v>
      </c>
      <c r="D79" s="398">
        <f>'2.ET_SO_AS-K'!O2234</f>
        <v>0</v>
      </c>
      <c r="E79" s="398">
        <f>'2.ET_SO_AS-K'!P2234</f>
        <v>0</v>
      </c>
    </row>
    <row r="80" spans="1:5" s="403" customFormat="1" ht="18.75" customHeight="1" outlineLevel="2">
      <c r="A80" s="400"/>
      <c r="B80" s="401" t="s">
        <v>1720</v>
      </c>
      <c r="C80" s="402">
        <f>SUBTOTAL(9,C81:C85)</f>
        <v>0</v>
      </c>
      <c r="D80" s="402">
        <f t="shared" ref="D80:E80" si="17">SUBTOTAL(9,D81:D85)</f>
        <v>0</v>
      </c>
      <c r="E80" s="402">
        <f t="shared" si="17"/>
        <v>0</v>
      </c>
    </row>
    <row r="81" spans="1:5" s="399" customFormat="1" ht="16.5" customHeight="1" outlineLevel="3">
      <c r="A81" s="396"/>
      <c r="B81" s="397" t="s">
        <v>195</v>
      </c>
      <c r="C81" s="398">
        <f>'2.ET_SO_AS-K'!I2248</f>
        <v>0</v>
      </c>
      <c r="D81" s="398">
        <f>'2.ET_SO_AS-K'!O2248</f>
        <v>0</v>
      </c>
      <c r="E81" s="398">
        <f>'2.ET_SO_AS-K'!P2248</f>
        <v>0</v>
      </c>
    </row>
    <row r="82" spans="1:5" s="399" customFormat="1" ht="16.5" customHeight="1" outlineLevel="3">
      <c r="A82" s="396"/>
      <c r="B82" s="397" t="s">
        <v>232</v>
      </c>
      <c r="C82" s="398">
        <f>'2.ET_SO_AS-K'!I2265</f>
        <v>0</v>
      </c>
      <c r="D82" s="398">
        <f>'2.ET_SO_AS-K'!O2265</f>
        <v>0</v>
      </c>
      <c r="E82" s="398">
        <f>'2.ET_SO_AS-K'!P2265</f>
        <v>0</v>
      </c>
    </row>
    <row r="83" spans="1:5" s="399" customFormat="1" ht="16.5" customHeight="1" outlineLevel="3">
      <c r="A83" s="396"/>
      <c r="B83" s="397" t="s">
        <v>1445</v>
      </c>
      <c r="C83" s="398">
        <f>'2.ET_SO_AS-K'!I2274</f>
        <v>0</v>
      </c>
      <c r="D83" s="398">
        <f>'2.ET_SO_AS-K'!O2274</f>
        <v>0</v>
      </c>
      <c r="E83" s="398">
        <f>'2.ET_SO_AS-K'!P2274</f>
        <v>0</v>
      </c>
    </row>
    <row r="84" spans="1:5" s="399" customFormat="1" ht="16.5" customHeight="1" outlineLevel="3">
      <c r="A84" s="396"/>
      <c r="B84" s="397" t="s">
        <v>1503</v>
      </c>
      <c r="C84" s="398">
        <f>'2.ET_SO_AS-K'!I2396</f>
        <v>0</v>
      </c>
      <c r="D84" s="398">
        <f>'2.ET_SO_AS-K'!O2396</f>
        <v>0</v>
      </c>
      <c r="E84" s="398">
        <f>'2.ET_SO_AS-K'!P2396</f>
        <v>0</v>
      </c>
    </row>
    <row r="85" spans="1:5" s="399" customFormat="1" ht="16.5" customHeight="1" outlineLevel="3">
      <c r="A85" s="396"/>
      <c r="B85" s="397" t="s">
        <v>1530</v>
      </c>
      <c r="C85" s="398">
        <f>'2.ET_SO_AS-K'!I2430</f>
        <v>0</v>
      </c>
      <c r="D85" s="398">
        <f>'2.ET_SO_AS-K'!O2430</f>
        <v>0</v>
      </c>
      <c r="E85" s="398">
        <f>'2.ET_SO_AS-K'!P2430</f>
        <v>0</v>
      </c>
    </row>
    <row r="86" spans="1:5" s="197" customFormat="1" ht="20.25" customHeight="1">
      <c r="A86" s="195" t="s">
        <v>1883</v>
      </c>
      <c r="B86" s="194" t="s">
        <v>1970</v>
      </c>
      <c r="C86" s="196">
        <f>SUBTOTAL(9,C87:C97)</f>
        <v>0</v>
      </c>
      <c r="D86" s="196">
        <f>SUBTOTAL(9,D87:D97)</f>
        <v>0</v>
      </c>
      <c r="E86" s="196">
        <f>SUBTOTAL(9,E87:E97)</f>
        <v>0</v>
      </c>
    </row>
    <row r="87" spans="1:5" s="201" customFormat="1" ht="19.5" customHeight="1" outlineLevel="1">
      <c r="A87" s="404"/>
      <c r="B87" s="404" t="s">
        <v>1884</v>
      </c>
      <c r="C87" s="405">
        <f>SUBTOTAL(9,C88:C90)</f>
        <v>0</v>
      </c>
      <c r="D87" s="405">
        <f>SUBTOTAL(9,D88:D90)</f>
        <v>0</v>
      </c>
      <c r="E87" s="405">
        <f>SUBTOTAL(9,E88:E90)</f>
        <v>0</v>
      </c>
    </row>
    <row r="88" spans="1:5" s="403" customFormat="1" ht="18.75" customHeight="1" outlineLevel="2" collapsed="1">
      <c r="A88" s="400"/>
      <c r="B88" s="401" t="s">
        <v>1885</v>
      </c>
      <c r="C88" s="402">
        <f>'2.ET_SO_AS-K'!I2438</f>
        <v>0</v>
      </c>
      <c r="D88" s="402">
        <f>'2.ET_SO_AS-K'!O2438</f>
        <v>0</v>
      </c>
      <c r="E88" s="402">
        <f>'2.ET_SO_AS-K'!P2438</f>
        <v>0</v>
      </c>
    </row>
    <row r="89" spans="1:5" s="403" customFormat="1" ht="18.75" customHeight="1" outlineLevel="2" collapsed="1">
      <c r="A89" s="400"/>
      <c r="B89" s="401" t="s">
        <v>1913</v>
      </c>
      <c r="C89" s="402">
        <f>'2.ET_SO_AS-K'!I2462</f>
        <v>0</v>
      </c>
      <c r="D89" s="402">
        <f>'2.ET_SO_AS-K'!O2462</f>
        <v>0</v>
      </c>
      <c r="E89" s="402">
        <f>'2.ET_SO_AS-K'!P2462</f>
        <v>0</v>
      </c>
    </row>
    <row r="90" spans="1:5" s="403" customFormat="1" ht="18.75" customHeight="1" outlineLevel="2" collapsed="1">
      <c r="A90" s="400"/>
      <c r="B90" s="401" t="s">
        <v>1928</v>
      </c>
      <c r="C90" s="402">
        <f>'2.ET_SO_AS-K'!I2473</f>
        <v>0</v>
      </c>
      <c r="D90" s="402">
        <f>'2.ET_SO_AS-K'!O2473</f>
        <v>0</v>
      </c>
      <c r="E90" s="402">
        <f>'2.ET_SO_AS-K'!P2473</f>
        <v>0</v>
      </c>
    </row>
    <row r="91" spans="1:5" s="201" customFormat="1" ht="19.5" customHeight="1" outlineLevel="1">
      <c r="A91" s="404"/>
      <c r="B91" s="404" t="s">
        <v>1958</v>
      </c>
      <c r="C91" s="405">
        <f>SUBTOTAL(9,C92:C95)</f>
        <v>0</v>
      </c>
      <c r="D91" s="405">
        <f>SUBTOTAL(9,D92:D95)</f>
        <v>0</v>
      </c>
      <c r="E91" s="405">
        <f>SUBTOTAL(9,E92:E95)</f>
        <v>0</v>
      </c>
    </row>
    <row r="92" spans="1:5" s="403" customFormat="1" ht="18.75" customHeight="1" outlineLevel="2" collapsed="1">
      <c r="A92" s="400"/>
      <c r="B92" s="401" t="s">
        <v>1885</v>
      </c>
      <c r="C92" s="402">
        <f>'2.ET_SO_AS-K'!I2500</f>
        <v>0</v>
      </c>
      <c r="D92" s="402">
        <f>'2.ET_SO_AS-K'!O2500</f>
        <v>0</v>
      </c>
      <c r="E92" s="402">
        <f>'2.ET_SO_AS-K'!P2500</f>
        <v>0</v>
      </c>
    </row>
    <row r="93" spans="1:5" s="403" customFormat="1" ht="18.75" customHeight="1" outlineLevel="2" collapsed="1">
      <c r="A93" s="400"/>
      <c r="B93" s="401" t="s">
        <v>1913</v>
      </c>
      <c r="C93" s="402">
        <f>'2.ET_SO_AS-K'!I2514</f>
        <v>0</v>
      </c>
      <c r="D93" s="402">
        <f>'2.ET_SO_AS-K'!O2514</f>
        <v>0</v>
      </c>
      <c r="E93" s="402">
        <f>'2.ET_SO_AS-K'!P2514</f>
        <v>0</v>
      </c>
    </row>
    <row r="94" spans="1:5" s="403" customFormat="1" ht="18.75" customHeight="1" outlineLevel="2" collapsed="1">
      <c r="A94" s="400"/>
      <c r="B94" s="401" t="s">
        <v>1928</v>
      </c>
      <c r="C94" s="402">
        <f>'2.ET_SO_AS-K'!I2525</f>
        <v>0</v>
      </c>
      <c r="D94" s="402">
        <f>'2.ET_SO_AS-K'!O2525</f>
        <v>0</v>
      </c>
      <c r="E94" s="402">
        <f>'2.ET_SO_AS-K'!P2525</f>
        <v>0</v>
      </c>
    </row>
    <row r="95" spans="1:5" s="403" customFormat="1" ht="18.75" customHeight="1" outlineLevel="2" collapsed="1">
      <c r="A95" s="400"/>
      <c r="B95" s="401" t="s">
        <v>1963</v>
      </c>
      <c r="C95" s="402">
        <f>'2.ET_SO_AS-K'!I2551</f>
        <v>0</v>
      </c>
      <c r="D95" s="402">
        <f>'2.ET_SO_AS-K'!O2551</f>
        <v>0</v>
      </c>
      <c r="E95" s="402">
        <f>'2.ET_SO_AS-K'!P2551</f>
        <v>0</v>
      </c>
    </row>
    <row r="96" spans="1:5" s="201" customFormat="1" ht="19.5" customHeight="1" outlineLevel="1">
      <c r="A96" s="404"/>
      <c r="B96" s="404" t="s">
        <v>2021</v>
      </c>
      <c r="C96" s="405">
        <f>SUBTOTAL(9,C97)</f>
        <v>0</v>
      </c>
      <c r="D96" s="405">
        <f>SUBTOTAL(9,D97)</f>
        <v>0</v>
      </c>
      <c r="E96" s="405">
        <f>SUBTOTAL(9,E97)</f>
        <v>0</v>
      </c>
    </row>
    <row r="97" spans="1:5" s="403" customFormat="1" ht="18.75" customHeight="1" outlineLevel="2" collapsed="1">
      <c r="A97" s="400"/>
      <c r="B97" s="401" t="s">
        <v>2022</v>
      </c>
      <c r="C97" s="402">
        <f>'2.ET_SO_AS-K'!I2560</f>
        <v>0</v>
      </c>
      <c r="D97" s="402">
        <f>'2.ET_SO_AS-K'!O2560</f>
        <v>0</v>
      </c>
      <c r="E97" s="402">
        <f>'2.ET_SO_AS-K'!P2560</f>
        <v>0</v>
      </c>
    </row>
    <row r="98" spans="1:5" s="197" customFormat="1" ht="20.25" customHeight="1">
      <c r="A98" s="195" t="s">
        <v>1883</v>
      </c>
      <c r="B98" s="194" t="s">
        <v>602</v>
      </c>
      <c r="C98" s="196">
        <f>SUBTOTAL(9,C99:C136)</f>
        <v>0</v>
      </c>
      <c r="D98" s="196">
        <f t="shared" ref="D98:E98" si="18">SUBTOTAL(9,D99:D136)</f>
        <v>0</v>
      </c>
      <c r="E98" s="196">
        <f t="shared" si="18"/>
        <v>0</v>
      </c>
    </row>
    <row r="99" spans="1:5" s="201" customFormat="1" ht="19.5" customHeight="1" outlineLevel="1">
      <c r="A99" s="404"/>
      <c r="B99" s="404" t="s">
        <v>338</v>
      </c>
      <c r="C99" s="405">
        <f>SUBTOTAL(9,C100:C102)</f>
        <v>0</v>
      </c>
      <c r="D99" s="405">
        <f t="shared" ref="D99:E99" si="19">SUBTOTAL(9,D100:D102)</f>
        <v>0</v>
      </c>
      <c r="E99" s="405">
        <f t="shared" si="19"/>
        <v>0</v>
      </c>
    </row>
    <row r="100" spans="1:5" s="403" customFormat="1" ht="18.75" customHeight="1" outlineLevel="2">
      <c r="A100" s="400"/>
      <c r="B100" s="401" t="s">
        <v>251</v>
      </c>
      <c r="C100" s="402">
        <f>SUBTOTAL(9,C101:C102)</f>
        <v>0</v>
      </c>
      <c r="D100" s="402">
        <f t="shared" ref="D100:E100" si="20">SUBTOTAL(9,D101:D102)</f>
        <v>0</v>
      </c>
      <c r="E100" s="402">
        <f t="shared" si="20"/>
        <v>0</v>
      </c>
    </row>
    <row r="101" spans="1:5" s="399" customFormat="1" ht="16.5" customHeight="1" outlineLevel="3">
      <c r="A101" s="396"/>
      <c r="B101" s="397" t="s">
        <v>403</v>
      </c>
      <c r="C101" s="398">
        <f>'2.ET_SO_AS-K'!I2628</f>
        <v>0</v>
      </c>
      <c r="D101" s="398">
        <f>'2.ET_SO_AS-K'!O2628</f>
        <v>0</v>
      </c>
      <c r="E101" s="398">
        <f>'2.ET_SO_AS-K'!P2628</f>
        <v>0</v>
      </c>
    </row>
    <row r="102" spans="1:5" s="399" customFormat="1" ht="18" customHeight="1" outlineLevel="3">
      <c r="A102" s="396"/>
      <c r="B102" s="397" t="s">
        <v>220</v>
      </c>
      <c r="C102" s="398">
        <f>'2.ET_SO_AS-K'!I2642</f>
        <v>0</v>
      </c>
      <c r="D102" s="398">
        <f>'2.ET_SO_AS-K'!O2642</f>
        <v>0</v>
      </c>
      <c r="E102" s="398">
        <f>'2.ET_SO_AS-K'!P2642</f>
        <v>0</v>
      </c>
    </row>
    <row r="103" spans="1:5" s="201" customFormat="1" ht="19.5" customHeight="1" outlineLevel="1">
      <c r="A103" s="404"/>
      <c r="B103" s="404" t="s">
        <v>406</v>
      </c>
      <c r="C103" s="405">
        <f>SUBTOTAL(9,C104:C130)</f>
        <v>0</v>
      </c>
      <c r="D103" s="405">
        <f t="shared" ref="D103:E103" si="21">SUBTOTAL(9,D104:D130)</f>
        <v>0</v>
      </c>
      <c r="E103" s="405">
        <f t="shared" si="21"/>
        <v>0</v>
      </c>
    </row>
    <row r="104" spans="1:5" s="403" customFormat="1" ht="18.75" customHeight="1" outlineLevel="2">
      <c r="A104" s="400"/>
      <c r="B104" s="401" t="s">
        <v>316</v>
      </c>
      <c r="C104" s="402">
        <f>SUBTOTAL(9,C105:C130)</f>
        <v>0</v>
      </c>
      <c r="D104" s="402">
        <f t="shared" ref="D104:E104" si="22">SUBTOTAL(9,D105:D130)</f>
        <v>0</v>
      </c>
      <c r="E104" s="402">
        <f t="shared" si="22"/>
        <v>0</v>
      </c>
    </row>
    <row r="105" spans="1:5" s="399" customFormat="1" ht="16.5" customHeight="1" outlineLevel="3">
      <c r="A105" s="396"/>
      <c r="B105" s="397" t="s">
        <v>195</v>
      </c>
      <c r="C105" s="398">
        <f>'2.ET_SO_AS-K'!I2669</f>
        <v>0</v>
      </c>
      <c r="D105" s="398">
        <f>'2.ET_SO_AS-K'!O2669</f>
        <v>0</v>
      </c>
      <c r="E105" s="398">
        <f>'2.ET_SO_AS-K'!P2669</f>
        <v>0</v>
      </c>
    </row>
    <row r="106" spans="1:5" s="399" customFormat="1" ht="16.5" customHeight="1" outlineLevel="3">
      <c r="A106" s="396"/>
      <c r="B106" s="397" t="s">
        <v>337</v>
      </c>
      <c r="C106" s="398">
        <f>'2.ET_SO_AS-K'!I2721</f>
        <v>0</v>
      </c>
      <c r="D106" s="398">
        <f>'2.ET_SO_AS-K'!O2721</f>
        <v>0</v>
      </c>
      <c r="E106" s="398">
        <f>'2.ET_SO_AS-K'!P2721</f>
        <v>0</v>
      </c>
    </row>
    <row r="107" spans="1:5" s="399" customFormat="1" ht="16.5" customHeight="1" outlineLevel="3">
      <c r="A107" s="396"/>
      <c r="B107" s="397" t="s">
        <v>404</v>
      </c>
      <c r="C107" s="398">
        <f>'2.ET_SO_AS-K'!I2735</f>
        <v>0</v>
      </c>
      <c r="D107" s="398">
        <f>'2.ET_SO_AS-K'!O2735</f>
        <v>0</v>
      </c>
      <c r="E107" s="398">
        <f>'2.ET_SO_AS-K'!P2735</f>
        <v>0</v>
      </c>
    </row>
    <row r="108" spans="1:5" s="399" customFormat="1" ht="16.5" customHeight="1" outlineLevel="3">
      <c r="A108" s="396"/>
      <c r="B108" s="397" t="s">
        <v>232</v>
      </c>
      <c r="C108" s="398">
        <f>'2.ET_SO_AS-K'!I2751</f>
        <v>0</v>
      </c>
      <c r="D108" s="398">
        <f>'2.ET_SO_AS-K'!O2751</f>
        <v>0</v>
      </c>
      <c r="E108" s="398">
        <f>'2.ET_SO_AS-K'!P2751</f>
        <v>0</v>
      </c>
    </row>
    <row r="109" spans="1:5" s="399" customFormat="1" ht="16.5" customHeight="1" outlineLevel="3">
      <c r="A109" s="396"/>
      <c r="B109" s="397" t="s">
        <v>597</v>
      </c>
      <c r="C109" s="398">
        <f>'2.ET_SO_AS-K'!I2780</f>
        <v>0</v>
      </c>
      <c r="D109" s="398">
        <f>'2.ET_SO_AS-K'!O2780</f>
        <v>0</v>
      </c>
      <c r="E109" s="398">
        <f>'2.ET_SO_AS-K'!P2780</f>
        <v>0</v>
      </c>
    </row>
    <row r="110" spans="1:5" s="399" customFormat="1" ht="16.5" customHeight="1" outlineLevel="3">
      <c r="A110" s="396"/>
      <c r="B110" s="397" t="s">
        <v>313</v>
      </c>
      <c r="C110" s="398">
        <f>'2.ET_SO_AS-K'!I2804</f>
        <v>0</v>
      </c>
      <c r="D110" s="398">
        <f>'2.ET_SO_AS-K'!O2804</f>
        <v>0</v>
      </c>
      <c r="E110" s="398">
        <f>'2.ET_SO_AS-K'!P2804</f>
        <v>0</v>
      </c>
    </row>
    <row r="111" spans="1:5" s="399" customFormat="1" ht="16.5" customHeight="1" outlineLevel="3">
      <c r="A111" s="396"/>
      <c r="B111" s="397" t="s">
        <v>1584</v>
      </c>
      <c r="C111" s="398">
        <f>'2.ET_SO_AS-K'!I2813</f>
        <v>0</v>
      </c>
      <c r="D111" s="398">
        <f>'2.ET_SO_AS-K'!O2813</f>
        <v>0</v>
      </c>
      <c r="E111" s="398">
        <f>'2.ET_SO_AS-K'!P2813</f>
        <v>0</v>
      </c>
    </row>
    <row r="112" spans="1:5" s="399" customFormat="1" ht="16.5" customHeight="1" outlineLevel="3">
      <c r="A112" s="396"/>
      <c r="B112" s="397" t="s">
        <v>1596</v>
      </c>
      <c r="C112" s="398">
        <f>'2.ET_SO_AS-K'!I2826</f>
        <v>0</v>
      </c>
      <c r="D112" s="398">
        <f>'2.ET_SO_AS-K'!O2826</f>
        <v>0</v>
      </c>
      <c r="E112" s="398">
        <f>'2.ET_SO_AS-K'!P2826</f>
        <v>0</v>
      </c>
    </row>
    <row r="113" spans="1:5" s="399" customFormat="1" ht="16.5" customHeight="1" outlineLevel="3">
      <c r="A113" s="396"/>
      <c r="B113" s="397" t="s">
        <v>292</v>
      </c>
      <c r="C113" s="398">
        <f>'2.ET_SO_AS-K'!I2836</f>
        <v>0</v>
      </c>
      <c r="D113" s="398">
        <f>'2.ET_SO_AS-K'!O2836</f>
        <v>0</v>
      </c>
      <c r="E113" s="398">
        <f>'2.ET_SO_AS-K'!P2836</f>
        <v>0</v>
      </c>
    </row>
    <row r="114" spans="1:5" s="399" customFormat="1" ht="16.5" customHeight="1" outlineLevel="3">
      <c r="A114" s="396"/>
      <c r="B114" s="397" t="s">
        <v>304</v>
      </c>
      <c r="C114" s="398">
        <f>'2.ET_SO_AS-K'!I2909</f>
        <v>0</v>
      </c>
      <c r="D114" s="398">
        <f>'2.ET_SO_AS-K'!O2909</f>
        <v>0</v>
      </c>
      <c r="E114" s="398">
        <f>'2.ET_SO_AS-K'!P2909</f>
        <v>0</v>
      </c>
    </row>
    <row r="115" spans="1:5" s="399" customFormat="1" ht="16.5" customHeight="1" outlineLevel="3">
      <c r="A115" s="396"/>
      <c r="B115" s="397" t="s">
        <v>1629</v>
      </c>
      <c r="C115" s="398">
        <f>'2.ET_SO_AS-K'!I2912</f>
        <v>0</v>
      </c>
      <c r="D115" s="398">
        <f>'2.ET_SO_AS-K'!O2912</f>
        <v>0</v>
      </c>
      <c r="E115" s="398">
        <f>'2.ET_SO_AS-K'!P2912</f>
        <v>0</v>
      </c>
    </row>
    <row r="116" spans="1:5" s="399" customFormat="1" ht="16.5" customHeight="1" outlineLevel="3">
      <c r="A116" s="396"/>
      <c r="B116" s="397" t="s">
        <v>1655</v>
      </c>
      <c r="C116" s="398">
        <f>'2.ET_SO_AS-K'!I2944</f>
        <v>0</v>
      </c>
      <c r="D116" s="398">
        <f>'2.ET_SO_AS-K'!O2944</f>
        <v>0</v>
      </c>
      <c r="E116" s="398">
        <f>'2.ET_SO_AS-K'!P2944</f>
        <v>0</v>
      </c>
    </row>
    <row r="117" spans="1:5" s="399" customFormat="1" ht="16.5" customHeight="1" outlineLevel="3">
      <c r="A117" s="396"/>
      <c r="B117" s="397" t="s">
        <v>639</v>
      </c>
      <c r="C117" s="398">
        <f>'2.ET_SO_AS-K'!I2952</f>
        <v>0</v>
      </c>
      <c r="D117" s="398">
        <f>'2.ET_SO_AS-K'!O2952</f>
        <v>0</v>
      </c>
      <c r="E117" s="398">
        <f>'2.ET_SO_AS-K'!P2952</f>
        <v>0</v>
      </c>
    </row>
    <row r="118" spans="1:5" s="399" customFormat="1" ht="16.5" customHeight="1" outlineLevel="3">
      <c r="A118" s="396"/>
      <c r="B118" s="397" t="s">
        <v>1663</v>
      </c>
      <c r="C118" s="398">
        <f>'2.ET_SO_AS-K'!I2969</f>
        <v>0</v>
      </c>
      <c r="D118" s="398">
        <f>'2.ET_SO_AS-K'!O2969</f>
        <v>0</v>
      </c>
      <c r="E118" s="398">
        <f>'2.ET_SO_AS-K'!P2969</f>
        <v>0</v>
      </c>
    </row>
    <row r="119" spans="1:5" s="403" customFormat="1" ht="18.75" customHeight="1" outlineLevel="2">
      <c r="A119" s="400"/>
      <c r="B119" s="401" t="s">
        <v>1668</v>
      </c>
      <c r="C119" s="402">
        <f>SUBTOTAL(9,C120:C122)</f>
        <v>0</v>
      </c>
      <c r="D119" s="402">
        <f t="shared" ref="D119:E119" si="23">SUBTOTAL(9,D120:D122)</f>
        <v>0</v>
      </c>
      <c r="E119" s="402">
        <f t="shared" si="23"/>
        <v>0</v>
      </c>
    </row>
    <row r="120" spans="1:5" s="399" customFormat="1" ht="16.5" customHeight="1" outlineLevel="3">
      <c r="A120" s="396"/>
      <c r="B120" s="397" t="s">
        <v>1170</v>
      </c>
      <c r="C120" s="398">
        <f>'2.ET_SO_AS-K'!I2978</f>
        <v>0</v>
      </c>
      <c r="D120" s="398">
        <f>'2.ET_SO_AS-K'!O2978</f>
        <v>0</v>
      </c>
      <c r="E120" s="398">
        <f>'2.ET_SO_AS-K'!P2978</f>
        <v>0</v>
      </c>
    </row>
    <row r="121" spans="1:5" s="399" customFormat="1" ht="16.5" customHeight="1" outlineLevel="3">
      <c r="A121" s="396"/>
      <c r="B121" s="397" t="s">
        <v>1200</v>
      </c>
      <c r="C121" s="398">
        <f>'2.ET_SO_AS-K'!I3039</f>
        <v>0</v>
      </c>
      <c r="D121" s="398">
        <f>'2.ET_SO_AS-K'!O3039</f>
        <v>0</v>
      </c>
      <c r="E121" s="398">
        <f>'2.ET_SO_AS-K'!P3039</f>
        <v>0</v>
      </c>
    </row>
    <row r="122" spans="1:5" s="399" customFormat="1" ht="16.5" customHeight="1" outlineLevel="3">
      <c r="A122" s="396"/>
      <c r="B122" s="397" t="s">
        <v>1780</v>
      </c>
      <c r="C122" s="398">
        <f>'2.ET_SO_AS-K'!I3059</f>
        <v>0</v>
      </c>
      <c r="D122" s="398">
        <f>'2.ET_SO_AS-K'!O3059</f>
        <v>0</v>
      </c>
      <c r="E122" s="398">
        <f>'2.ET_SO_AS-K'!P3059</f>
        <v>0</v>
      </c>
    </row>
    <row r="123" spans="1:5" s="403" customFormat="1" ht="18.75" customHeight="1" outlineLevel="2">
      <c r="A123" s="400"/>
      <c r="B123" s="401" t="s">
        <v>690</v>
      </c>
      <c r="C123" s="402">
        <f>SUBTOTAL(9,C124)</f>
        <v>0</v>
      </c>
      <c r="D123" s="402">
        <f t="shared" ref="D123:E123" si="24">SUBTOTAL(9,D124)</f>
        <v>0</v>
      </c>
      <c r="E123" s="402">
        <f t="shared" si="24"/>
        <v>0</v>
      </c>
    </row>
    <row r="124" spans="1:5" s="399" customFormat="1" ht="16.5" customHeight="1" outlineLevel="3">
      <c r="A124" s="396"/>
      <c r="B124" s="397" t="s">
        <v>1726</v>
      </c>
      <c r="C124" s="398">
        <f>'2.ET_SO_AS-K'!I3067</f>
        <v>0</v>
      </c>
      <c r="D124" s="398">
        <f>'2.ET_SO_AS-K'!O3067</f>
        <v>0</v>
      </c>
      <c r="E124" s="398">
        <f>'2.ET_SO_AS-K'!P3067</f>
        <v>0</v>
      </c>
    </row>
    <row r="125" spans="1:5" s="403" customFormat="1" ht="18.75" customHeight="1" outlineLevel="2">
      <c r="A125" s="400"/>
      <c r="B125" s="401" t="s">
        <v>1689</v>
      </c>
      <c r="C125" s="402">
        <f>SUBTOTAL(9,C126:C127)</f>
        <v>0</v>
      </c>
      <c r="D125" s="402">
        <f t="shared" ref="D125:E125" si="25">SUBTOTAL(9,D126:D127)</f>
        <v>0</v>
      </c>
      <c r="E125" s="402">
        <f t="shared" si="25"/>
        <v>0</v>
      </c>
    </row>
    <row r="126" spans="1:5" s="399" customFormat="1" ht="16.5" customHeight="1" outlineLevel="3">
      <c r="A126" s="396"/>
      <c r="B126" s="397" t="s">
        <v>1690</v>
      </c>
      <c r="C126" s="398">
        <f>'2.ET_SO_AS-K'!I3075</f>
        <v>0</v>
      </c>
      <c r="D126" s="398">
        <f>'2.ET_SO_AS-K'!O3075</f>
        <v>0</v>
      </c>
      <c r="E126" s="398">
        <f>'2.ET_SO_AS-K'!P3075</f>
        <v>0</v>
      </c>
    </row>
    <row r="127" spans="1:5" s="399" customFormat="1" ht="16.5" customHeight="1" outlineLevel="3">
      <c r="A127" s="396"/>
      <c r="B127" s="397" t="s">
        <v>1761</v>
      </c>
      <c r="C127" s="398">
        <f>'2.ET_SO_AS-K'!I3089</f>
        <v>0</v>
      </c>
      <c r="D127" s="398">
        <f>'2.ET_SO_AS-K'!O3089</f>
        <v>0</v>
      </c>
      <c r="E127" s="398">
        <f>'2.ET_SO_AS-K'!P3089</f>
        <v>0</v>
      </c>
    </row>
    <row r="128" spans="1:5" s="403" customFormat="1" ht="18.75" customHeight="1" outlineLevel="2">
      <c r="A128" s="400"/>
      <c r="B128" s="401" t="s">
        <v>1703</v>
      </c>
      <c r="C128" s="402">
        <f>SUBTOTAL(9,C129:C130)</f>
        <v>0</v>
      </c>
      <c r="D128" s="402">
        <f t="shared" ref="D128:E128" si="26">SUBTOTAL(9,D129:D130)</f>
        <v>0</v>
      </c>
      <c r="E128" s="402">
        <f t="shared" si="26"/>
        <v>0</v>
      </c>
    </row>
    <row r="129" spans="1:5" s="399" customFormat="1" ht="16.5" customHeight="1" outlineLevel="3">
      <c r="A129" s="396"/>
      <c r="B129" s="397" t="s">
        <v>1445</v>
      </c>
      <c r="C129" s="398">
        <f>'2.ET_SO_AS-K'!I3095</f>
        <v>0</v>
      </c>
      <c r="D129" s="398">
        <f>'2.ET_SO_AS-K'!O3095</f>
        <v>0</v>
      </c>
      <c r="E129" s="398">
        <f>'2.ET_SO_AS-K'!P3095</f>
        <v>0</v>
      </c>
    </row>
    <row r="130" spans="1:5" s="399" customFormat="1" ht="16.5" customHeight="1" outlineLevel="3">
      <c r="A130" s="396"/>
      <c r="B130" s="397" t="s">
        <v>1530</v>
      </c>
      <c r="C130" s="398">
        <f>'2.ET_SO_AS-K'!I3133</f>
        <v>0</v>
      </c>
      <c r="D130" s="398">
        <f>'2.ET_SO_AS-K'!O3133</f>
        <v>0</v>
      </c>
      <c r="E130" s="398">
        <f>'2.ET_SO_AS-K'!P3133</f>
        <v>0</v>
      </c>
    </row>
    <row r="131" spans="1:5" s="201" customFormat="1" ht="19.5" customHeight="1" outlineLevel="1">
      <c r="A131" s="404"/>
      <c r="B131" s="404" t="s">
        <v>345</v>
      </c>
      <c r="C131" s="405">
        <f>SUBTOTAL(9,C132:C136)</f>
        <v>0</v>
      </c>
      <c r="D131" s="405">
        <f t="shared" ref="D131:E131" si="27">SUBTOTAL(9,D132:D136)</f>
        <v>0</v>
      </c>
      <c r="E131" s="405">
        <f t="shared" si="27"/>
        <v>0</v>
      </c>
    </row>
    <row r="132" spans="1:5" s="403" customFormat="1" ht="18.75" customHeight="1" outlineLevel="2">
      <c r="A132" s="400"/>
      <c r="B132" s="401" t="s">
        <v>201</v>
      </c>
      <c r="C132" s="402">
        <f>SUBTOTAL(9,C133:C136)</f>
        <v>0</v>
      </c>
      <c r="D132" s="402">
        <f t="shared" ref="D132:E132" si="28">SUBTOTAL(9,D133:D136)</f>
        <v>0</v>
      </c>
      <c r="E132" s="402">
        <f t="shared" si="28"/>
        <v>0</v>
      </c>
    </row>
    <row r="133" spans="1:5" s="399" customFormat="1" ht="16.5" customHeight="1" outlineLevel="3">
      <c r="A133" s="396"/>
      <c r="B133" s="397" t="s">
        <v>301</v>
      </c>
      <c r="C133" s="398">
        <f>'2.ET_SO_AS-K'!I3138</f>
        <v>0</v>
      </c>
      <c r="D133" s="398">
        <f>'2.ET_SO_AS-K'!O3138</f>
        <v>0</v>
      </c>
      <c r="E133" s="398">
        <f>'2.ET_SO_AS-K'!P3138</f>
        <v>0</v>
      </c>
    </row>
    <row r="134" spans="1:5" s="399" customFormat="1" ht="16.5" customHeight="1" outlineLevel="3">
      <c r="A134" s="396"/>
      <c r="B134" s="397" t="s">
        <v>278</v>
      </c>
      <c r="C134" s="398">
        <f>'2.ET_SO_AS-K'!I3201</f>
        <v>0</v>
      </c>
      <c r="D134" s="398">
        <f>'2.ET_SO_AS-K'!O3201</f>
        <v>0</v>
      </c>
      <c r="E134" s="398">
        <f>'2.ET_SO_AS-K'!P3201</f>
        <v>0</v>
      </c>
    </row>
    <row r="135" spans="1:5" s="399" customFormat="1" ht="16.5" customHeight="1" outlineLevel="3">
      <c r="A135" s="396"/>
      <c r="B135" s="397" t="s">
        <v>292</v>
      </c>
      <c r="C135" s="398">
        <f>'2.ET_SO_AS-K'!I3207</f>
        <v>0</v>
      </c>
      <c r="D135" s="398">
        <f>'2.ET_SO_AS-K'!O3207</f>
        <v>0</v>
      </c>
      <c r="E135" s="398">
        <f>'2.ET_SO_AS-K'!P3207</f>
        <v>0</v>
      </c>
    </row>
    <row r="136" spans="1:5" s="399" customFormat="1" ht="16.5" customHeight="1" outlineLevel="3">
      <c r="A136" s="396"/>
      <c r="B136" s="397" t="s">
        <v>304</v>
      </c>
      <c r="C136" s="398">
        <f>'2.ET_SO_AS-K'!I3231</f>
        <v>0</v>
      </c>
      <c r="D136" s="398">
        <f>'2.ET_SO_AS-K'!O3231</f>
        <v>0</v>
      </c>
      <c r="E136" s="398">
        <f>'2.ET_SO_AS-K'!P3231</f>
        <v>0</v>
      </c>
    </row>
    <row r="138" spans="1:5" s="207" customFormat="1" ht="34.5" customHeight="1">
      <c r="A138" s="205" t="s">
        <v>1883</v>
      </c>
      <c r="B138" s="406" t="s">
        <v>3392</v>
      </c>
      <c r="C138" s="206">
        <f>SUBTOTAL(9,C139:C159)</f>
        <v>0</v>
      </c>
      <c r="D138" s="206">
        <f>SUBTOTAL(9,D139:D159)</f>
        <v>0</v>
      </c>
      <c r="E138" s="206">
        <f>SUBTOTAL(9,E139:E159)</f>
        <v>0</v>
      </c>
    </row>
    <row r="139" spans="1:5" s="197" customFormat="1" ht="20.25" customHeight="1">
      <c r="A139" s="222" t="s">
        <v>1883</v>
      </c>
      <c r="B139" s="223" t="s">
        <v>2020</v>
      </c>
      <c r="C139" s="224">
        <f>SUBTOTAL(9,C140:C147)</f>
        <v>0</v>
      </c>
      <c r="D139" s="224">
        <f>SUBTOTAL(9,D140:D147)</f>
        <v>0</v>
      </c>
      <c r="E139" s="224">
        <f>SUBTOTAL(9,E140:E147)</f>
        <v>0</v>
      </c>
    </row>
    <row r="140" spans="1:5" s="201" customFormat="1" ht="19.5" customHeight="1" outlineLevel="1">
      <c r="A140" s="404"/>
      <c r="B140" s="404" t="s">
        <v>3391</v>
      </c>
      <c r="C140" s="405">
        <f>SUBTOTAL(9,C141:C146)</f>
        <v>0</v>
      </c>
      <c r="D140" s="405">
        <f>SUBTOTAL(9,D141:D146)</f>
        <v>0</v>
      </c>
      <c r="E140" s="405">
        <f>SUBTOTAL(9,E141:E146)</f>
        <v>0</v>
      </c>
    </row>
    <row r="141" spans="1:5" s="403" customFormat="1" ht="18.75" customHeight="1" outlineLevel="2" collapsed="1">
      <c r="A141" s="400"/>
      <c r="B141" s="401" t="s">
        <v>1885</v>
      </c>
      <c r="C141" s="402">
        <f>'2.ET_SO_AS-K'!I3240</f>
        <v>0</v>
      </c>
      <c r="D141" s="402">
        <f>'2.ET_SO_AS-K'!O3240</f>
        <v>0</v>
      </c>
      <c r="E141" s="402">
        <f>'2.ET_SO_AS-K'!P3240</f>
        <v>0</v>
      </c>
    </row>
    <row r="142" spans="1:5" s="403" customFormat="1" ht="18.75" customHeight="1" outlineLevel="2" collapsed="1">
      <c r="A142" s="400"/>
      <c r="B142" s="401" t="s">
        <v>1913</v>
      </c>
      <c r="C142" s="402">
        <f>'2.ET_SO_AS-K'!I3265</f>
        <v>0</v>
      </c>
      <c r="D142" s="402">
        <f>'2.ET_SO_AS-K'!O3265</f>
        <v>0</v>
      </c>
      <c r="E142" s="402">
        <f>'2.ET_SO_AS-K'!P3265</f>
        <v>0</v>
      </c>
    </row>
    <row r="143" spans="1:5" s="403" customFormat="1" ht="18.75" customHeight="1" outlineLevel="2" collapsed="1">
      <c r="A143" s="400"/>
      <c r="B143" s="401" t="s">
        <v>1928</v>
      </c>
      <c r="C143" s="402">
        <f>'2.ET_SO_AS-K'!I3288</f>
        <v>0</v>
      </c>
      <c r="D143" s="402">
        <f>'2.ET_SO_AS-K'!O3288</f>
        <v>0</v>
      </c>
      <c r="E143" s="402">
        <f>'2.ET_SO_AS-K'!P3288</f>
        <v>0</v>
      </c>
    </row>
    <row r="144" spans="1:5" s="403" customFormat="1" ht="18.75" customHeight="1" outlineLevel="2" collapsed="1">
      <c r="A144" s="400"/>
      <c r="B144" s="401" t="s">
        <v>2000</v>
      </c>
      <c r="C144" s="402">
        <f>'2.ET_SO_AS-K'!I3338</f>
        <v>0</v>
      </c>
      <c r="D144" s="402">
        <f>'2.ET_SO_AS-K'!O3338</f>
        <v>0</v>
      </c>
      <c r="E144" s="402">
        <f>'2.ET_SO_AS-K'!P3338</f>
        <v>0</v>
      </c>
    </row>
    <row r="145" spans="1:6" s="403" customFormat="1" ht="18.75" customHeight="1" outlineLevel="2" collapsed="1">
      <c r="A145" s="400"/>
      <c r="B145" s="401" t="s">
        <v>2011</v>
      </c>
      <c r="C145" s="402">
        <f>'2.ET_SO_AS-K'!I3352</f>
        <v>0</v>
      </c>
      <c r="D145" s="402">
        <f>'2.ET_SO_AS-K'!O3352</f>
        <v>0</v>
      </c>
      <c r="E145" s="402">
        <f>'2.ET_SO_AS-K'!P3352</f>
        <v>0</v>
      </c>
    </row>
    <row r="146" spans="1:6" s="403" customFormat="1" ht="18.75" customHeight="1" outlineLevel="2" collapsed="1">
      <c r="A146" s="400"/>
      <c r="B146" s="401" t="s">
        <v>1963</v>
      </c>
      <c r="C146" s="402">
        <f>'2.ET_SO_AS-K'!I3361</f>
        <v>0</v>
      </c>
      <c r="D146" s="402">
        <f>'2.ET_SO_AS-K'!O3361</f>
        <v>0</v>
      </c>
      <c r="E146" s="402">
        <f>'2.ET_SO_AS-K'!P3361</f>
        <v>0</v>
      </c>
    </row>
    <row r="147" spans="1:6" s="197" customFormat="1" ht="20.25" customHeight="1">
      <c r="A147" s="222" t="s">
        <v>1883</v>
      </c>
      <c r="B147" s="223" t="s">
        <v>3408</v>
      </c>
      <c r="C147" s="224">
        <f>SUBTOTAL(9,C148:C158)</f>
        <v>0</v>
      </c>
      <c r="D147" s="224">
        <f>SUBTOTAL(9,D148:D158)</f>
        <v>0</v>
      </c>
      <c r="E147" s="224">
        <f>SUBTOTAL(9,E148:E158)</f>
        <v>0</v>
      </c>
    </row>
    <row r="148" spans="1:6" ht="19.5" customHeight="1" outlineLevel="1">
      <c r="A148" s="404"/>
      <c r="B148" s="404" t="s">
        <v>3409</v>
      </c>
      <c r="C148" s="405">
        <f>SUBTOTAL(9,C149:C151)</f>
        <v>0</v>
      </c>
      <c r="D148" s="405">
        <f>SUBTOTAL(9,D149:D151)</f>
        <v>0</v>
      </c>
      <c r="E148" s="405">
        <f>SUBTOTAL(9,E149:E151)</f>
        <v>0</v>
      </c>
      <c r="F148" s="201"/>
    </row>
    <row r="149" spans="1:6" s="403" customFormat="1" ht="18.75" customHeight="1" outlineLevel="2">
      <c r="A149" s="400"/>
      <c r="B149" s="401" t="s">
        <v>3410</v>
      </c>
      <c r="C149" s="402">
        <f>SUBTOTAL(9,C150:C151)</f>
        <v>0</v>
      </c>
      <c r="D149" s="402">
        <f t="shared" ref="D149:E149" si="29">SUBTOTAL(9,D150:D151)</f>
        <v>0</v>
      </c>
      <c r="E149" s="402">
        <f t="shared" si="29"/>
        <v>0</v>
      </c>
    </row>
    <row r="150" spans="1:6" s="399" customFormat="1" ht="16.5" customHeight="1" outlineLevel="3">
      <c r="A150" s="396"/>
      <c r="B150" s="397" t="s">
        <v>3411</v>
      </c>
      <c r="C150" s="398">
        <f>'2.ET_SO_AS-K'!I3374</f>
        <v>0</v>
      </c>
      <c r="D150" s="398">
        <f>'2.ET_SO_AS-K'!O3374</f>
        <v>0</v>
      </c>
      <c r="E150" s="398">
        <f>'2.ET_SO_AS-K'!P3374</f>
        <v>0</v>
      </c>
    </row>
    <row r="151" spans="1:6" s="399" customFormat="1" ht="16.5" customHeight="1" outlineLevel="3">
      <c r="A151" s="396"/>
      <c r="B151" s="397" t="s">
        <v>3426</v>
      </c>
      <c r="C151" s="398">
        <f>'2.ET_SO_AS-K'!I3433</f>
        <v>0</v>
      </c>
      <c r="D151" s="398">
        <f>'2.ET_SO_AS-K'!O3433</f>
        <v>0</v>
      </c>
      <c r="E151" s="398">
        <f>'2.ET_SO_AS-K'!P3433</f>
        <v>0</v>
      </c>
    </row>
    <row r="152" spans="1:6" ht="19.5" customHeight="1" outlineLevel="1">
      <c r="A152" s="404"/>
      <c r="B152" s="404" t="s">
        <v>3439</v>
      </c>
      <c r="C152" s="405">
        <f>SUBTOTAL(9,C153:C158)</f>
        <v>0</v>
      </c>
      <c r="D152" s="405">
        <f>SUBTOTAL(9,D153:D158)</f>
        <v>0</v>
      </c>
      <c r="E152" s="405">
        <f>SUBTOTAL(9,E153:E158)</f>
        <v>0</v>
      </c>
      <c r="F152" s="201"/>
    </row>
    <row r="153" spans="1:6" s="403" customFormat="1" ht="18.75" customHeight="1" outlineLevel="2">
      <c r="A153" s="400"/>
      <c r="B153" s="401" t="s">
        <v>3439</v>
      </c>
      <c r="C153" s="402">
        <f>SUBTOTAL(9,C154:C158)</f>
        <v>0</v>
      </c>
      <c r="D153" s="402">
        <f>SUBTOTAL(9,D154:D158)</f>
        <v>0</v>
      </c>
      <c r="E153" s="402">
        <f>SUBTOTAL(9,E154:E158)</f>
        <v>0</v>
      </c>
    </row>
    <row r="154" spans="1:6" s="399" customFormat="1" ht="16.5" customHeight="1" outlineLevel="3">
      <c r="A154" s="396"/>
      <c r="B154" s="397" t="s">
        <v>3441</v>
      </c>
      <c r="C154" s="398">
        <f>'2.ET_SO_AS-K'!I3461</f>
        <v>0</v>
      </c>
      <c r="D154" s="398">
        <f>'2.ET_SO_AS-K'!O3461</f>
        <v>0</v>
      </c>
      <c r="E154" s="398">
        <f>'2.ET_SO_AS-K'!P3461</f>
        <v>0</v>
      </c>
    </row>
    <row r="155" spans="1:6" s="399" customFormat="1" ht="16.5" customHeight="1" outlineLevel="3">
      <c r="A155" s="396"/>
      <c r="B155" s="397" t="s">
        <v>3510</v>
      </c>
      <c r="C155" s="398">
        <f>'2.ET_SO_AS-K'!I3495</f>
        <v>0</v>
      </c>
      <c r="D155" s="398">
        <f>'2.ET_SO_AS-K'!O3495</f>
        <v>0</v>
      </c>
      <c r="E155" s="398">
        <f>'2.ET_SO_AS-K'!P3495</f>
        <v>0</v>
      </c>
    </row>
    <row r="156" spans="1:6" s="399" customFormat="1" ht="16.5" customHeight="1" outlineLevel="3">
      <c r="A156" s="396"/>
      <c r="B156" s="397" t="s">
        <v>3511</v>
      </c>
      <c r="C156" s="398">
        <f>'2.ET_SO_AS-K'!I3511</f>
        <v>0</v>
      </c>
      <c r="D156" s="398">
        <f>'2.ET_SO_AS-K'!O3511</f>
        <v>0</v>
      </c>
      <c r="E156" s="398">
        <f>'2.ET_SO_AS-K'!P3511</f>
        <v>0</v>
      </c>
    </row>
    <row r="157" spans="1:6" s="399" customFormat="1" ht="16.5" customHeight="1" outlineLevel="3">
      <c r="A157" s="396"/>
      <c r="B157" s="397" t="s">
        <v>306</v>
      </c>
      <c r="C157" s="398">
        <f>'2.ET_SO_AS-K'!I3521</f>
        <v>0</v>
      </c>
      <c r="D157" s="398">
        <f>'2.ET_SO_AS-K'!O3521</f>
        <v>0</v>
      </c>
      <c r="E157" s="398">
        <f>'2.ET_SO_AS-K'!P3521</f>
        <v>0</v>
      </c>
    </row>
    <row r="158" spans="1:6" s="399" customFormat="1" ht="16.5" customHeight="1" outlineLevel="3">
      <c r="A158" s="396"/>
      <c r="B158" s="397" t="s">
        <v>1530</v>
      </c>
      <c r="C158" s="398">
        <f>'2.ET_SO_AS-K'!I3553</f>
        <v>0</v>
      </c>
      <c r="D158" s="398">
        <f>'2.ET_SO_AS-K'!O3553</f>
        <v>0</v>
      </c>
      <c r="E158" s="398">
        <f>'2.ET_SO_AS-K'!P3553</f>
        <v>0</v>
      </c>
    </row>
    <row r="159" spans="1:6">
      <c r="A159" s="437"/>
      <c r="F159" s="201"/>
    </row>
  </sheetData>
  <sheetProtection algorithmName="SHA-512" hashValue="YzOoXTY+jvDcSKGWNbygTq4OMZpw5dB02WnaFGkvhGEZiYQCivTchqgOKvRbVlBfeS/JfFiFndxZGwVcZDX9Hw==" saltValue="UnjE4hl9AWjoHbC5qdiZ9Q==" spinCount="100000" sheet="1" objects="1" scenarios="1"/>
  <autoFilter ref="A3:E133" xr:uid="{00000000-0009-0000-0000-000002000000}"/>
  <pageMargins left="0.39370078740157483" right="0.39370078740157483" top="0.59055118110236227" bottom="0.59055118110236227" header="0.39370078740157483" footer="0.39370078740157483"/>
  <pageSetup paperSize="9" scale="84" fitToHeight="9999" orientation="portrait" horizontalDpi="300" verticalDpi="300" r:id="rId1"/>
  <headerFooter alignWithMargins="0">
    <oddFooter>&amp;L&amp;8www.euroCALC.cz&amp;C&amp;8&amp;P z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AQ3556"/>
  <sheetViews>
    <sheetView showGridLines="0" tabSelected="1" zoomScaleNormal="100" zoomScaleSheetLayoutView="100" workbookViewId="0">
      <pane ySplit="3" topLeftCell="A4" activePane="bottomLeft" state="frozen"/>
      <selection pane="bottomLeft" activeCell="U12" sqref="U12"/>
    </sheetView>
  </sheetViews>
  <sheetFormatPr defaultRowHeight="12.75" outlineLevelRow="5" outlineLevelCol="1"/>
  <cols>
    <col min="1" max="1" width="5.42578125" style="1" customWidth="1"/>
    <col min="2" max="2" width="14.28515625" style="3" customWidth="1"/>
    <col min="3" max="3" width="68.28515625" style="5" customWidth="1"/>
    <col min="4" max="4" width="4.28515625" style="4" customWidth="1"/>
    <col min="5" max="5" width="13.7109375" style="7" customWidth="1"/>
    <col min="6" max="6" width="6.85546875" style="8" customWidth="1"/>
    <col min="7" max="7" width="13.42578125" style="7" customWidth="1"/>
    <col min="8" max="8" width="12.42578125" style="8" customWidth="1"/>
    <col min="9" max="9" width="15.7109375" style="9" customWidth="1"/>
    <col min="10" max="10" width="11.42578125" style="10" hidden="1" customWidth="1" outlineLevel="1"/>
    <col min="11" max="11" width="14.28515625" style="8" hidden="1" customWidth="1" outlineLevel="1"/>
    <col min="12" max="12" width="11.42578125" style="8" hidden="1" customWidth="1" outlineLevel="1"/>
    <col min="13" max="13" width="14.28515625" style="8" hidden="1" customWidth="1" outlineLevel="1"/>
    <col min="14" max="14" width="9.7109375" style="8" hidden="1" customWidth="1" outlineLevel="1"/>
    <col min="15" max="15" width="14.5703125" style="8" hidden="1" customWidth="1" outlineLevel="1"/>
    <col min="16" max="16" width="15.7109375" style="8" hidden="1" customWidth="1" outlineLevel="1"/>
    <col min="17" max="17" width="11.42578125" style="10" customWidth="1" collapsed="1"/>
    <col min="18" max="18" width="12.85546875" bestFit="1" customWidth="1"/>
  </cols>
  <sheetData>
    <row r="1" spans="1:17" s="151" customFormat="1" ht="21.6" customHeight="1">
      <c r="A1" s="145"/>
      <c r="B1" s="146"/>
      <c r="C1" s="146" t="s">
        <v>1877</v>
      </c>
      <c r="D1" s="146"/>
      <c r="E1" s="147"/>
      <c r="F1" s="148"/>
      <c r="G1" s="147"/>
      <c r="H1" s="148"/>
      <c r="I1" s="512" t="s">
        <v>3554</v>
      </c>
      <c r="J1" s="150"/>
      <c r="K1" s="148"/>
      <c r="L1" s="148"/>
      <c r="M1" s="148"/>
      <c r="N1" s="148"/>
      <c r="O1" s="148"/>
      <c r="P1" s="148"/>
      <c r="Q1" s="150"/>
    </row>
    <row r="2" spans="1:17" s="151" customFormat="1" ht="21.6" customHeight="1">
      <c r="A2" s="145"/>
      <c r="B2" s="146" t="s">
        <v>1879</v>
      </c>
      <c r="C2" s="146" t="s">
        <v>1878</v>
      </c>
      <c r="D2" s="146"/>
      <c r="E2" s="147"/>
      <c r="F2" s="148"/>
      <c r="G2" s="147"/>
      <c r="H2" s="148"/>
      <c r="I2" s="149"/>
      <c r="J2" s="150"/>
      <c r="K2" s="148"/>
      <c r="L2" s="148"/>
      <c r="M2" s="148"/>
      <c r="N2" s="148"/>
      <c r="O2" s="148"/>
      <c r="P2" s="148"/>
      <c r="Q2" s="150"/>
    </row>
    <row r="3" spans="1:17" s="16" customFormat="1" ht="13.5" thickBot="1">
      <c r="A3" s="17" t="s">
        <v>34</v>
      </c>
      <c r="B3" s="17" t="s">
        <v>11</v>
      </c>
      <c r="C3" s="54" t="s">
        <v>21</v>
      </c>
      <c r="D3" s="17" t="s">
        <v>6</v>
      </c>
      <c r="E3" s="17" t="s">
        <v>268</v>
      </c>
      <c r="F3" s="17" t="s">
        <v>33</v>
      </c>
      <c r="G3" s="17" t="s">
        <v>163</v>
      </c>
      <c r="H3" s="17" t="s">
        <v>144</v>
      </c>
      <c r="I3" s="17" t="s">
        <v>16</v>
      </c>
      <c r="J3" s="17" t="s">
        <v>166</v>
      </c>
      <c r="K3" s="17" t="s">
        <v>40</v>
      </c>
      <c r="L3" s="17" t="s">
        <v>191</v>
      </c>
      <c r="M3" s="17" t="s">
        <v>26</v>
      </c>
      <c r="N3" s="17" t="s">
        <v>139</v>
      </c>
      <c r="O3" s="17" t="s">
        <v>10</v>
      </c>
      <c r="P3" s="17" t="s">
        <v>143</v>
      </c>
      <c r="Q3" s="17"/>
    </row>
    <row r="4" spans="1:17" ht="11.25" customHeight="1">
      <c r="A4" s="2"/>
      <c r="B4" s="18"/>
      <c r="C4" s="19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s="180" customFormat="1" ht="15">
      <c r="A5" s="171"/>
      <c r="B5" s="171"/>
      <c r="C5" s="172" t="s">
        <v>1880</v>
      </c>
      <c r="D5" s="173"/>
      <c r="E5" s="174"/>
      <c r="F5" s="173"/>
      <c r="G5" s="174"/>
      <c r="H5" s="175"/>
      <c r="I5" s="176">
        <f>SUBTOTAL(9,I6:I3234)</f>
        <v>0</v>
      </c>
      <c r="J5" s="174"/>
      <c r="K5" s="177">
        <f>SUBTOTAL(9,K6:K3234)</f>
        <v>7541.6482205331295</v>
      </c>
      <c r="L5" s="174"/>
      <c r="M5" s="177">
        <f>SUBTOTAL(9,M6:M3234)</f>
        <v>3.5846999999999998</v>
      </c>
      <c r="N5" s="178"/>
      <c r="O5" s="176">
        <f>SUBTOTAL(9,O6:O3234)</f>
        <v>0</v>
      </c>
      <c r="P5" s="176">
        <f>SUBTOTAL(9,P6:P3234)</f>
        <v>0</v>
      </c>
      <c r="Q5" s="174"/>
    </row>
    <row r="6" spans="1:17" s="13" customFormat="1" ht="20.25" customHeight="1">
      <c r="A6" s="152"/>
      <c r="B6" s="153"/>
      <c r="C6" s="152" t="s">
        <v>603</v>
      </c>
      <c r="D6" s="154"/>
      <c r="E6" s="155"/>
      <c r="F6" s="154"/>
      <c r="G6" s="155"/>
      <c r="H6" s="154"/>
      <c r="I6" s="156">
        <f>SUBTOTAL(9,I7:I2216)</f>
        <v>0</v>
      </c>
      <c r="J6" s="157"/>
      <c r="K6" s="158">
        <f>SUBTOTAL(9,K7:K2216)</f>
        <v>2124.7707436855967</v>
      </c>
      <c r="L6" s="154"/>
      <c r="M6" s="158">
        <f>SUBTOTAL(9,M7:M2216)</f>
        <v>3.5846999999999998</v>
      </c>
      <c r="N6" s="159" t="s">
        <v>3</v>
      </c>
      <c r="O6" s="156">
        <f>SUBTOTAL(9,O7:O2216)</f>
        <v>0</v>
      </c>
      <c r="P6" s="156">
        <f>SUBTOTAL(9,P7:P2216)</f>
        <v>0</v>
      </c>
      <c r="Q6" s="157"/>
    </row>
    <row r="7" spans="1:17" s="169" customFormat="1" ht="19.5" customHeight="1" outlineLevel="1">
      <c r="A7" s="160"/>
      <c r="B7" s="161"/>
      <c r="C7" s="161" t="s">
        <v>598</v>
      </c>
      <c r="D7" s="162"/>
      <c r="E7" s="163"/>
      <c r="F7" s="164"/>
      <c r="G7" s="163"/>
      <c r="H7" s="164"/>
      <c r="I7" s="165">
        <f>SUBTOTAL(9,I8:I43)</f>
        <v>0</v>
      </c>
      <c r="J7" s="166"/>
      <c r="K7" s="167">
        <f>SUBTOTAL(9,K8:K43)</f>
        <v>0</v>
      </c>
      <c r="L7" s="164"/>
      <c r="M7" s="167">
        <f>SUBTOTAL(9,M8:M43)</f>
        <v>0</v>
      </c>
      <c r="N7" s="168" t="s">
        <v>3</v>
      </c>
      <c r="O7" s="165">
        <f>SUBTOTAL(9,O8:O43)</f>
        <v>0</v>
      </c>
      <c r="P7" s="165">
        <f>SUBTOTAL(9,P8:P43)</f>
        <v>0</v>
      </c>
      <c r="Q7" s="166"/>
    </row>
    <row r="8" spans="1:17" s="63" customFormat="1" ht="18.75" customHeight="1" outlineLevel="2">
      <c r="A8" s="55"/>
      <c r="B8" s="56"/>
      <c r="C8" s="170" t="s">
        <v>251</v>
      </c>
      <c r="D8" s="58"/>
      <c r="E8" s="57"/>
      <c r="F8" s="58"/>
      <c r="G8" s="57"/>
      <c r="H8" s="58"/>
      <c r="I8" s="59">
        <f>SUBTOTAL(9,I9:I43)</f>
        <v>0</v>
      </c>
      <c r="J8" s="60"/>
      <c r="K8" s="61">
        <f>SUBTOTAL(9,K9:K43)</f>
        <v>0</v>
      </c>
      <c r="L8" s="58"/>
      <c r="M8" s="61">
        <f>SUBTOTAL(9,M9:M43)</f>
        <v>0</v>
      </c>
      <c r="N8" s="62" t="s">
        <v>3</v>
      </c>
      <c r="O8" s="59">
        <f>SUBTOTAL(9,O9:O43)</f>
        <v>0</v>
      </c>
      <c r="P8" s="59">
        <f>SUBTOTAL(9,P9:P43)</f>
        <v>0</v>
      </c>
      <c r="Q8" s="60"/>
    </row>
    <row r="9" spans="1:17" s="20" customFormat="1" ht="16.5" customHeight="1" outlineLevel="3">
      <c r="A9" s="22"/>
      <c r="B9" s="18"/>
      <c r="C9" s="23" t="s">
        <v>403</v>
      </c>
      <c r="D9" s="24"/>
      <c r="E9" s="23"/>
      <c r="F9" s="24"/>
      <c r="G9" s="23"/>
      <c r="H9" s="24"/>
      <c r="I9" s="25">
        <f>SUBTOTAL(9,I10:I18)</f>
        <v>0</v>
      </c>
      <c r="J9" s="26"/>
      <c r="K9" s="27">
        <f>SUBTOTAL(9,K10:K18)</f>
        <v>0</v>
      </c>
      <c r="L9" s="24"/>
      <c r="M9" s="27">
        <f>SUBTOTAL(9,M10:M18)</f>
        <v>0</v>
      </c>
      <c r="N9" s="43" t="s">
        <v>3</v>
      </c>
      <c r="O9" s="25">
        <f>SUBTOTAL(9,O10:O18)</f>
        <v>0</v>
      </c>
      <c r="P9" s="25">
        <f>SUBTOTAL(9,P10:P18)</f>
        <v>0</v>
      </c>
      <c r="Q9" s="26"/>
    </row>
    <row r="10" spans="1:17" s="28" customFormat="1" ht="12" outlineLevel="4">
      <c r="A10" s="11">
        <v>1</v>
      </c>
      <c r="B10" s="29" t="s">
        <v>46</v>
      </c>
      <c r="C10" s="30" t="s">
        <v>507</v>
      </c>
      <c r="D10" s="12" t="s">
        <v>8</v>
      </c>
      <c r="E10" s="31">
        <v>810</v>
      </c>
      <c r="F10" s="14">
        <v>0</v>
      </c>
      <c r="G10" s="31">
        <f>E10*(1+F10/100)</f>
        <v>810</v>
      </c>
      <c r="H10" s="511"/>
      <c r="I10" s="15">
        <f>G10*H10</f>
        <v>0</v>
      </c>
      <c r="J10" s="32"/>
      <c r="K10" s="33">
        <f>G10*J10</f>
        <v>0</v>
      </c>
      <c r="L10" s="32"/>
      <c r="M10" s="33">
        <f>G10*L10</f>
        <v>0</v>
      </c>
      <c r="N10" s="15">
        <v>21</v>
      </c>
      <c r="O10" s="15">
        <f>I10*(N10/100)</f>
        <v>0</v>
      </c>
      <c r="P10" s="15">
        <f>I10+O10</f>
        <v>0</v>
      </c>
      <c r="Q10" s="184" t="s">
        <v>1881</v>
      </c>
    </row>
    <row r="11" spans="1:17" s="34" customFormat="1" ht="11.25" outlineLevel="5">
      <c r="A11" s="35"/>
      <c r="B11" s="36"/>
      <c r="C11" s="37" t="s">
        <v>255</v>
      </c>
      <c r="D11" s="36"/>
      <c r="E11" s="38">
        <v>810</v>
      </c>
      <c r="F11" s="39"/>
      <c r="G11" s="40"/>
      <c r="H11" s="39"/>
      <c r="I11" s="41"/>
      <c r="J11" s="42"/>
      <c r="K11" s="39"/>
      <c r="L11" s="39"/>
      <c r="M11" s="39"/>
      <c r="N11" s="44" t="s">
        <v>3</v>
      </c>
      <c r="O11" s="39"/>
      <c r="P11" s="39"/>
      <c r="Q11" s="42"/>
    </row>
    <row r="12" spans="1:17" s="28" customFormat="1" ht="24" outlineLevel="4">
      <c r="A12" s="11">
        <v>2</v>
      </c>
      <c r="B12" s="29" t="s">
        <v>52</v>
      </c>
      <c r="C12" s="30" t="s">
        <v>557</v>
      </c>
      <c r="D12" s="12" t="s">
        <v>9</v>
      </c>
      <c r="E12" s="31">
        <v>243</v>
      </c>
      <c r="F12" s="14">
        <v>0</v>
      </c>
      <c r="G12" s="31">
        <f>E12*(1+F12/100)</f>
        <v>243</v>
      </c>
      <c r="H12" s="511"/>
      <c r="I12" s="15">
        <f>G12*H12</f>
        <v>0</v>
      </c>
      <c r="J12" s="32"/>
      <c r="K12" s="33">
        <f>G12*J12</f>
        <v>0</v>
      </c>
      <c r="L12" s="32"/>
      <c r="M12" s="33">
        <f>G12*L12</f>
        <v>0</v>
      </c>
      <c r="N12" s="15">
        <v>21</v>
      </c>
      <c r="O12" s="15">
        <f>I12*(N12/100)</f>
        <v>0</v>
      </c>
      <c r="P12" s="15">
        <f>I12+O12</f>
        <v>0</v>
      </c>
      <c r="Q12" s="184" t="s">
        <v>1881</v>
      </c>
    </row>
    <row r="13" spans="1:17" s="34" customFormat="1" ht="11.25" outlineLevel="5">
      <c r="A13" s="35"/>
      <c r="B13" s="36"/>
      <c r="C13" s="37" t="s">
        <v>209</v>
      </c>
      <c r="D13" s="36"/>
      <c r="E13" s="38">
        <v>0</v>
      </c>
      <c r="F13" s="39"/>
      <c r="G13" s="40"/>
      <c r="H13" s="39"/>
      <c r="I13" s="41"/>
      <c r="J13" s="42"/>
      <c r="K13" s="39"/>
      <c r="L13" s="39"/>
      <c r="M13" s="39"/>
      <c r="N13" s="44" t="s">
        <v>3</v>
      </c>
      <c r="O13" s="39"/>
      <c r="P13" s="39"/>
      <c r="Q13" s="42"/>
    </row>
    <row r="14" spans="1:17" s="34" customFormat="1" ht="11.25" outlineLevel="5">
      <c r="A14" s="35"/>
      <c r="B14" s="36"/>
      <c r="C14" s="37" t="s">
        <v>293</v>
      </c>
      <c r="D14" s="36"/>
      <c r="E14" s="38">
        <v>243</v>
      </c>
      <c r="F14" s="39"/>
      <c r="G14" s="40"/>
      <c r="H14" s="39"/>
      <c r="I14" s="41"/>
      <c r="J14" s="42"/>
      <c r="K14" s="39"/>
      <c r="L14" s="39"/>
      <c r="M14" s="39"/>
      <c r="N14" s="44" t="s">
        <v>3</v>
      </c>
      <c r="O14" s="39"/>
      <c r="P14" s="39"/>
      <c r="Q14" s="42"/>
    </row>
    <row r="15" spans="1:17" s="28" customFormat="1" ht="12" outlineLevel="4">
      <c r="A15" s="11">
        <v>3</v>
      </c>
      <c r="B15" s="29" t="s">
        <v>59</v>
      </c>
      <c r="C15" s="30" t="s">
        <v>422</v>
      </c>
      <c r="D15" s="12" t="s">
        <v>9</v>
      </c>
      <c r="E15" s="31">
        <v>243</v>
      </c>
      <c r="F15" s="14">
        <v>0</v>
      </c>
      <c r="G15" s="31">
        <f>E15*(1+F15/100)</f>
        <v>243</v>
      </c>
      <c r="H15" s="511"/>
      <c r="I15" s="15">
        <f>G15*H15</f>
        <v>0</v>
      </c>
      <c r="J15" s="32"/>
      <c r="K15" s="33">
        <f>G15*J15</f>
        <v>0</v>
      </c>
      <c r="L15" s="32"/>
      <c r="M15" s="33">
        <f>G15*L15</f>
        <v>0</v>
      </c>
      <c r="N15" s="15">
        <v>21</v>
      </c>
      <c r="O15" s="15">
        <f>I15*(N15/100)</f>
        <v>0</v>
      </c>
      <c r="P15" s="15">
        <f>I15+O15</f>
        <v>0</v>
      </c>
      <c r="Q15" s="184" t="s">
        <v>1881</v>
      </c>
    </row>
    <row r="16" spans="1:17" s="34" customFormat="1" ht="11.25" outlineLevel="5">
      <c r="A16" s="35"/>
      <c r="B16" s="36"/>
      <c r="C16" s="37" t="s">
        <v>209</v>
      </c>
      <c r="D16" s="36"/>
      <c r="E16" s="38">
        <v>0</v>
      </c>
      <c r="F16" s="39"/>
      <c r="G16" s="40"/>
      <c r="H16" s="39"/>
      <c r="I16" s="41"/>
      <c r="J16" s="42"/>
      <c r="K16" s="39"/>
      <c r="L16" s="39"/>
      <c r="M16" s="39"/>
      <c r="N16" s="44" t="s">
        <v>3</v>
      </c>
      <c r="O16" s="39"/>
      <c r="P16" s="39"/>
      <c r="Q16" s="42"/>
    </row>
    <row r="17" spans="1:17" s="34" customFormat="1" ht="11.25" outlineLevel="5">
      <c r="A17" s="35"/>
      <c r="B17" s="36"/>
      <c r="C17" s="37" t="s">
        <v>293</v>
      </c>
      <c r="D17" s="36"/>
      <c r="E17" s="38">
        <v>243</v>
      </c>
      <c r="F17" s="39"/>
      <c r="G17" s="40"/>
      <c r="H17" s="39"/>
      <c r="I17" s="41"/>
      <c r="J17" s="42"/>
      <c r="K17" s="39"/>
      <c r="L17" s="39"/>
      <c r="M17" s="39"/>
      <c r="N17" s="44" t="s">
        <v>3</v>
      </c>
      <c r="O17" s="39"/>
      <c r="P17" s="39"/>
      <c r="Q17" s="42"/>
    </row>
    <row r="18" spans="1:17" s="45" customFormat="1" ht="12.75" customHeight="1" outlineLevel="4">
      <c r="A18" s="46"/>
      <c r="B18" s="47"/>
      <c r="C18" s="48"/>
      <c r="D18" s="47"/>
      <c r="E18" s="49"/>
      <c r="F18" s="50"/>
      <c r="G18" s="49"/>
      <c r="H18" s="50"/>
      <c r="I18" s="51"/>
      <c r="J18" s="52"/>
      <c r="K18" s="50"/>
      <c r="L18" s="50"/>
      <c r="M18" s="50"/>
      <c r="N18" s="53" t="s">
        <v>3</v>
      </c>
      <c r="O18" s="50"/>
      <c r="P18" s="50"/>
      <c r="Q18" s="52"/>
    </row>
    <row r="19" spans="1:17" s="20" customFormat="1" ht="16.5" customHeight="1" outlineLevel="3">
      <c r="A19" s="22"/>
      <c r="B19" s="18"/>
      <c r="C19" s="23" t="s">
        <v>220</v>
      </c>
      <c r="D19" s="24"/>
      <c r="E19" s="23"/>
      <c r="F19" s="24"/>
      <c r="G19" s="23"/>
      <c r="H19" s="24"/>
      <c r="I19" s="25">
        <f>SUBTOTAL(9,I20:I43)</f>
        <v>0</v>
      </c>
      <c r="J19" s="26"/>
      <c r="K19" s="27">
        <f>SUBTOTAL(9,K20:K43)</f>
        <v>0</v>
      </c>
      <c r="L19" s="24"/>
      <c r="M19" s="27">
        <f>SUBTOTAL(9,M20:M43)</f>
        <v>0</v>
      </c>
      <c r="N19" s="43" t="s">
        <v>3</v>
      </c>
      <c r="O19" s="25">
        <f>SUBTOTAL(9,O20:O43)</f>
        <v>0</v>
      </c>
      <c r="P19" s="25">
        <f>SUBTOTAL(9,P20:P43)</f>
        <v>0</v>
      </c>
      <c r="Q19" s="26"/>
    </row>
    <row r="20" spans="1:17" s="28" customFormat="1" ht="24" outlineLevel="4">
      <c r="A20" s="11">
        <v>1</v>
      </c>
      <c r="B20" s="29" t="s">
        <v>47</v>
      </c>
      <c r="C20" s="30" t="s">
        <v>540</v>
      </c>
      <c r="D20" s="12" t="s">
        <v>9</v>
      </c>
      <c r="E20" s="31">
        <v>277.19714999999997</v>
      </c>
      <c r="F20" s="14">
        <v>0</v>
      </c>
      <c r="G20" s="31">
        <f>E20*(1+F20/100)</f>
        <v>277.19714999999997</v>
      </c>
      <c r="H20" s="511"/>
      <c r="I20" s="15">
        <f>G20*H20</f>
        <v>0</v>
      </c>
      <c r="J20" s="32"/>
      <c r="K20" s="33">
        <f>G20*J20</f>
        <v>0</v>
      </c>
      <c r="L20" s="32"/>
      <c r="M20" s="33">
        <f>G20*L20</f>
        <v>0</v>
      </c>
      <c r="N20" s="15">
        <v>21</v>
      </c>
      <c r="O20" s="15">
        <f>I20*(N20/100)</f>
        <v>0</v>
      </c>
      <c r="P20" s="15">
        <f>I20+O20</f>
        <v>0</v>
      </c>
      <c r="Q20" s="184" t="s">
        <v>1881</v>
      </c>
    </row>
    <row r="21" spans="1:17" s="34" customFormat="1" ht="11.25" outlineLevel="5">
      <c r="A21" s="35"/>
      <c r="B21" s="36"/>
      <c r="C21" s="37" t="s">
        <v>183</v>
      </c>
      <c r="D21" s="36"/>
      <c r="E21" s="38">
        <v>0</v>
      </c>
      <c r="F21" s="39"/>
      <c r="G21" s="40"/>
      <c r="H21" s="39"/>
      <c r="I21" s="41"/>
      <c r="J21" s="42"/>
      <c r="K21" s="39"/>
      <c r="L21" s="39"/>
      <c r="M21" s="39"/>
      <c r="N21" s="44" t="s">
        <v>3</v>
      </c>
      <c r="O21" s="39"/>
      <c r="P21" s="39"/>
      <c r="Q21" s="42"/>
    </row>
    <row r="22" spans="1:17" s="34" customFormat="1" ht="11.25" outlineLevel="5">
      <c r="A22" s="35"/>
      <c r="B22" s="36"/>
      <c r="C22" s="37" t="s">
        <v>485</v>
      </c>
      <c r="D22" s="36"/>
      <c r="E22" s="38">
        <v>0</v>
      </c>
      <c r="F22" s="39"/>
      <c r="G22" s="40"/>
      <c r="H22" s="39"/>
      <c r="I22" s="41"/>
      <c r="J22" s="42"/>
      <c r="K22" s="39"/>
      <c r="L22" s="39"/>
      <c r="M22" s="39"/>
      <c r="N22" s="44" t="s">
        <v>3</v>
      </c>
      <c r="O22" s="39"/>
      <c r="P22" s="39"/>
      <c r="Q22" s="42"/>
    </row>
    <row r="23" spans="1:17" s="34" customFormat="1" ht="11.25" outlineLevel="5">
      <c r="A23" s="35"/>
      <c r="B23" s="36"/>
      <c r="C23" s="37" t="s">
        <v>320</v>
      </c>
      <c r="D23" s="36"/>
      <c r="E23" s="38">
        <v>277.19714999999997</v>
      </c>
      <c r="F23" s="39"/>
      <c r="G23" s="40"/>
      <c r="H23" s="39"/>
      <c r="I23" s="41"/>
      <c r="J23" s="42"/>
      <c r="K23" s="39"/>
      <c r="L23" s="39"/>
      <c r="M23" s="39"/>
      <c r="N23" s="44" t="s">
        <v>3</v>
      </c>
      <c r="O23" s="39"/>
      <c r="P23" s="39"/>
      <c r="Q23" s="42"/>
    </row>
    <row r="24" spans="1:17" s="28" customFormat="1" ht="24" outlineLevel="4">
      <c r="A24" s="11">
        <v>2</v>
      </c>
      <c r="B24" s="29" t="s">
        <v>51</v>
      </c>
      <c r="C24" s="30" t="s">
        <v>554</v>
      </c>
      <c r="D24" s="12" t="s">
        <v>9</v>
      </c>
      <c r="E24" s="31">
        <v>314.58499999999998</v>
      </c>
      <c r="F24" s="14">
        <v>0</v>
      </c>
      <c r="G24" s="31">
        <f>E24*(1+F24/100)</f>
        <v>314.58499999999998</v>
      </c>
      <c r="H24" s="511"/>
      <c r="I24" s="15">
        <f>G24*H24</f>
        <v>0</v>
      </c>
      <c r="J24" s="32"/>
      <c r="K24" s="33">
        <f>G24*J24</f>
        <v>0</v>
      </c>
      <c r="L24" s="32"/>
      <c r="M24" s="33">
        <f>G24*L24</f>
        <v>0</v>
      </c>
      <c r="N24" s="15">
        <v>21</v>
      </c>
      <c r="O24" s="15">
        <f>I24*(N24/100)</f>
        <v>0</v>
      </c>
      <c r="P24" s="15">
        <f>I24+O24</f>
        <v>0</v>
      </c>
      <c r="Q24" s="184" t="s">
        <v>1881</v>
      </c>
    </row>
    <row r="25" spans="1:17" s="34" customFormat="1" ht="11.25" outlineLevel="5">
      <c r="A25" s="35"/>
      <c r="B25" s="36"/>
      <c r="C25" s="37" t="s">
        <v>169</v>
      </c>
      <c r="D25" s="36"/>
      <c r="E25" s="38">
        <v>0</v>
      </c>
      <c r="F25" s="39"/>
      <c r="G25" s="40"/>
      <c r="H25" s="39"/>
      <c r="I25" s="41"/>
      <c r="J25" s="42"/>
      <c r="K25" s="39"/>
      <c r="L25" s="39"/>
      <c r="M25" s="39"/>
      <c r="N25" s="44" t="s">
        <v>3</v>
      </c>
      <c r="O25" s="39"/>
      <c r="P25" s="39"/>
      <c r="Q25" s="42"/>
    </row>
    <row r="26" spans="1:17" s="34" customFormat="1" ht="11.25" outlineLevel="5">
      <c r="A26" s="35"/>
      <c r="B26" s="36"/>
      <c r="C26" s="37" t="s">
        <v>204</v>
      </c>
      <c r="D26" s="36"/>
      <c r="E26" s="38">
        <v>277.197</v>
      </c>
      <c r="F26" s="39"/>
      <c r="G26" s="40"/>
      <c r="H26" s="39"/>
      <c r="I26" s="41"/>
      <c r="J26" s="42"/>
      <c r="K26" s="39"/>
      <c r="L26" s="39"/>
      <c r="M26" s="39"/>
      <c r="N26" s="44" t="s">
        <v>3</v>
      </c>
      <c r="O26" s="39"/>
      <c r="P26" s="39"/>
      <c r="Q26" s="42"/>
    </row>
    <row r="27" spans="1:17" s="34" customFormat="1" ht="11.25" outlineLevel="5">
      <c r="A27" s="35"/>
      <c r="B27" s="36"/>
      <c r="C27" s="37" t="s">
        <v>1</v>
      </c>
      <c r="D27" s="36"/>
      <c r="E27" s="38">
        <v>0</v>
      </c>
      <c r="F27" s="39"/>
      <c r="G27" s="40"/>
      <c r="H27" s="39"/>
      <c r="I27" s="41"/>
      <c r="J27" s="42"/>
      <c r="K27" s="39"/>
      <c r="L27" s="39"/>
      <c r="M27" s="39"/>
      <c r="N27" s="44" t="s">
        <v>3</v>
      </c>
      <c r="O27" s="39"/>
      <c r="P27" s="39"/>
      <c r="Q27" s="42"/>
    </row>
    <row r="28" spans="1:17" s="34" customFormat="1" ht="11.25" outlineLevel="5">
      <c r="A28" s="35"/>
      <c r="B28" s="36"/>
      <c r="C28" s="37" t="s">
        <v>325</v>
      </c>
      <c r="D28" s="36"/>
      <c r="E28" s="38">
        <v>0</v>
      </c>
      <c r="F28" s="39"/>
      <c r="G28" s="40"/>
      <c r="H28" s="39"/>
      <c r="I28" s="41"/>
      <c r="J28" s="42"/>
      <c r="K28" s="39"/>
      <c r="L28" s="39"/>
      <c r="M28" s="39"/>
      <c r="N28" s="44" t="s">
        <v>3</v>
      </c>
      <c r="O28" s="39"/>
      <c r="P28" s="39"/>
      <c r="Q28" s="42"/>
    </row>
    <row r="29" spans="1:17" s="34" customFormat="1" ht="11.25" outlineLevel="5">
      <c r="A29" s="35"/>
      <c r="B29" s="36"/>
      <c r="C29" s="37" t="s">
        <v>184</v>
      </c>
      <c r="D29" s="36"/>
      <c r="E29" s="38">
        <v>37.387999999999998</v>
      </c>
      <c r="F29" s="39"/>
      <c r="G29" s="40"/>
      <c r="H29" s="39"/>
      <c r="I29" s="41"/>
      <c r="J29" s="42"/>
      <c r="K29" s="39"/>
      <c r="L29" s="39"/>
      <c r="M29" s="39"/>
      <c r="N29" s="44" t="s">
        <v>3</v>
      </c>
      <c r="O29" s="39"/>
      <c r="P29" s="39"/>
      <c r="Q29" s="42"/>
    </row>
    <row r="30" spans="1:17" s="34" customFormat="1" ht="11.25" outlineLevel="5">
      <c r="A30" s="35"/>
      <c r="B30" s="36"/>
      <c r="C30" s="37" t="s">
        <v>1</v>
      </c>
      <c r="D30" s="36"/>
      <c r="E30" s="38">
        <v>0</v>
      </c>
      <c r="F30" s="39"/>
      <c r="G30" s="40"/>
      <c r="H30" s="39"/>
      <c r="I30" s="41"/>
      <c r="J30" s="42"/>
      <c r="K30" s="39"/>
      <c r="L30" s="39"/>
      <c r="M30" s="39"/>
      <c r="N30" s="44" t="s">
        <v>3</v>
      </c>
      <c r="O30" s="39"/>
      <c r="P30" s="39"/>
      <c r="Q30" s="42"/>
    </row>
    <row r="31" spans="1:17" s="28" customFormat="1" ht="12" outlineLevel="4">
      <c r="A31" s="11">
        <v>3</v>
      </c>
      <c r="B31" s="29" t="s">
        <v>59</v>
      </c>
      <c r="C31" s="30" t="s">
        <v>422</v>
      </c>
      <c r="D31" s="12" t="s">
        <v>9</v>
      </c>
      <c r="E31" s="31">
        <v>277.197</v>
      </c>
      <c r="F31" s="14">
        <v>0</v>
      </c>
      <c r="G31" s="31">
        <f>E31*(1+F31/100)</f>
        <v>277.197</v>
      </c>
      <c r="H31" s="511"/>
      <c r="I31" s="15">
        <f>G31*H31</f>
        <v>0</v>
      </c>
      <c r="J31" s="32"/>
      <c r="K31" s="33">
        <f>G31*J31</f>
        <v>0</v>
      </c>
      <c r="L31" s="32"/>
      <c r="M31" s="33">
        <f>G31*L31</f>
        <v>0</v>
      </c>
      <c r="N31" s="15">
        <v>21</v>
      </c>
      <c r="O31" s="15">
        <f>I31*(N31/100)</f>
        <v>0</v>
      </c>
      <c r="P31" s="15">
        <f>I31+O31</f>
        <v>0</v>
      </c>
      <c r="Q31" s="184" t="s">
        <v>1881</v>
      </c>
    </row>
    <row r="32" spans="1:17" s="34" customFormat="1" ht="11.25" outlineLevel="5">
      <c r="A32" s="35"/>
      <c r="B32" s="36"/>
      <c r="C32" s="37" t="s">
        <v>169</v>
      </c>
      <c r="D32" s="36"/>
      <c r="E32" s="38">
        <v>0</v>
      </c>
      <c r="F32" s="39"/>
      <c r="G32" s="40"/>
      <c r="H32" s="39"/>
      <c r="I32" s="41"/>
      <c r="J32" s="42"/>
      <c r="K32" s="39"/>
      <c r="L32" s="39"/>
      <c r="M32" s="39"/>
      <c r="N32" s="44" t="s">
        <v>3</v>
      </c>
      <c r="O32" s="39"/>
      <c r="P32" s="39"/>
      <c r="Q32" s="42"/>
    </row>
    <row r="33" spans="1:17" s="34" customFormat="1" ht="11.25" outlineLevel="5">
      <c r="A33" s="35"/>
      <c r="B33" s="36"/>
      <c r="C33" s="37" t="s">
        <v>204</v>
      </c>
      <c r="D33" s="36"/>
      <c r="E33" s="38">
        <v>277.197</v>
      </c>
      <c r="F33" s="39"/>
      <c r="G33" s="40"/>
      <c r="H33" s="39"/>
      <c r="I33" s="41"/>
      <c r="J33" s="42"/>
      <c r="K33" s="39"/>
      <c r="L33" s="39"/>
      <c r="M33" s="39"/>
      <c r="N33" s="44" t="s">
        <v>3</v>
      </c>
      <c r="O33" s="39"/>
      <c r="P33" s="39"/>
      <c r="Q33" s="42"/>
    </row>
    <row r="34" spans="1:17" s="34" customFormat="1" ht="11.25" outlineLevel="5">
      <c r="A34" s="35"/>
      <c r="B34" s="36"/>
      <c r="C34" s="37" t="s">
        <v>1</v>
      </c>
      <c r="D34" s="36"/>
      <c r="E34" s="38">
        <v>0</v>
      </c>
      <c r="F34" s="39"/>
      <c r="G34" s="40"/>
      <c r="H34" s="39"/>
      <c r="I34" s="41"/>
      <c r="J34" s="42"/>
      <c r="K34" s="39"/>
      <c r="L34" s="39"/>
      <c r="M34" s="39"/>
      <c r="N34" s="44" t="s">
        <v>3</v>
      </c>
      <c r="O34" s="39"/>
      <c r="P34" s="39"/>
      <c r="Q34" s="42"/>
    </row>
    <row r="35" spans="1:17" s="28" customFormat="1" ht="12" outlineLevel="4">
      <c r="A35" s="11">
        <v>4</v>
      </c>
      <c r="B35" s="29" t="s">
        <v>55</v>
      </c>
      <c r="C35" s="30" t="s">
        <v>510</v>
      </c>
      <c r="D35" s="12" t="s">
        <v>9</v>
      </c>
      <c r="E35" s="31">
        <v>37.387999999999998</v>
      </c>
      <c r="F35" s="14">
        <v>0</v>
      </c>
      <c r="G35" s="31">
        <f>E35*(1+F35/100)</f>
        <v>37.387999999999998</v>
      </c>
      <c r="H35" s="511"/>
      <c r="I35" s="15">
        <f>G35*H35</f>
        <v>0</v>
      </c>
      <c r="J35" s="32"/>
      <c r="K35" s="33">
        <f>G35*J35</f>
        <v>0</v>
      </c>
      <c r="L35" s="32"/>
      <c r="M35" s="33">
        <f>G35*L35</f>
        <v>0</v>
      </c>
      <c r="N35" s="15">
        <v>21</v>
      </c>
      <c r="O35" s="15">
        <f>I35*(N35/100)</f>
        <v>0</v>
      </c>
      <c r="P35" s="15">
        <f>I35+O35</f>
        <v>0</v>
      </c>
      <c r="Q35" s="184" t="s">
        <v>1881</v>
      </c>
    </row>
    <row r="36" spans="1:17" s="34" customFormat="1" ht="11.25" outlineLevel="5">
      <c r="A36" s="35"/>
      <c r="B36" s="36"/>
      <c r="C36" s="37" t="s">
        <v>145</v>
      </c>
      <c r="D36" s="36"/>
      <c r="E36" s="38">
        <v>0</v>
      </c>
      <c r="F36" s="39"/>
      <c r="G36" s="40"/>
      <c r="H36" s="39"/>
      <c r="I36" s="41"/>
      <c r="J36" s="42"/>
      <c r="K36" s="39"/>
      <c r="L36" s="39"/>
      <c r="M36" s="39"/>
      <c r="N36" s="44" t="s">
        <v>3</v>
      </c>
      <c r="O36" s="39"/>
      <c r="P36" s="39"/>
      <c r="Q36" s="42"/>
    </row>
    <row r="37" spans="1:17" s="34" customFormat="1" ht="11.25" outlineLevel="5">
      <c r="A37" s="35"/>
      <c r="B37" s="36"/>
      <c r="C37" s="37" t="s">
        <v>184</v>
      </c>
      <c r="D37" s="36"/>
      <c r="E37" s="38">
        <v>37.387999999999998</v>
      </c>
      <c r="F37" s="39"/>
      <c r="G37" s="40"/>
      <c r="H37" s="39"/>
      <c r="I37" s="41"/>
      <c r="J37" s="42"/>
      <c r="K37" s="39"/>
      <c r="L37" s="39"/>
      <c r="M37" s="39"/>
      <c r="N37" s="44" t="s">
        <v>3</v>
      </c>
      <c r="O37" s="39"/>
      <c r="P37" s="39"/>
      <c r="Q37" s="42"/>
    </row>
    <row r="38" spans="1:17" s="28" customFormat="1" ht="12" outlineLevel="4">
      <c r="A38" s="11">
        <v>5</v>
      </c>
      <c r="B38" s="29" t="s">
        <v>57</v>
      </c>
      <c r="C38" s="30" t="s">
        <v>493</v>
      </c>
      <c r="D38" s="12" t="s">
        <v>9</v>
      </c>
      <c r="E38" s="31">
        <v>37.387500000000003</v>
      </c>
      <c r="F38" s="14">
        <v>0</v>
      </c>
      <c r="G38" s="31">
        <f>E38*(1+F38/100)</f>
        <v>37.387500000000003</v>
      </c>
      <c r="H38" s="511"/>
      <c r="I38" s="15">
        <f>G38*H38</f>
        <v>0</v>
      </c>
      <c r="J38" s="32"/>
      <c r="K38" s="33">
        <f>G38*J38</f>
        <v>0</v>
      </c>
      <c r="L38" s="32"/>
      <c r="M38" s="33">
        <f>G38*L38</f>
        <v>0</v>
      </c>
      <c r="N38" s="15">
        <v>21</v>
      </c>
      <c r="O38" s="15">
        <f>I38*(N38/100)</f>
        <v>0</v>
      </c>
      <c r="P38" s="15">
        <f>I38+O38</f>
        <v>0</v>
      </c>
      <c r="Q38" s="184" t="s">
        <v>1881</v>
      </c>
    </row>
    <row r="39" spans="1:17" s="34" customFormat="1" ht="11.25" outlineLevel="5">
      <c r="A39" s="35"/>
      <c r="B39" s="36"/>
      <c r="C39" s="37" t="s">
        <v>140</v>
      </c>
      <c r="D39" s="36"/>
      <c r="E39" s="38">
        <v>0</v>
      </c>
      <c r="F39" s="39"/>
      <c r="G39" s="40"/>
      <c r="H39" s="39"/>
      <c r="I39" s="41"/>
      <c r="J39" s="42"/>
      <c r="K39" s="39"/>
      <c r="L39" s="39"/>
      <c r="M39" s="39"/>
      <c r="N39" s="44" t="s">
        <v>3</v>
      </c>
      <c r="O39" s="39"/>
      <c r="P39" s="39"/>
      <c r="Q39" s="42"/>
    </row>
    <row r="40" spans="1:17" s="34" customFormat="1" ht="11.25" outlineLevel="5">
      <c r="A40" s="35"/>
      <c r="B40" s="36"/>
      <c r="C40" s="37" t="s">
        <v>482</v>
      </c>
      <c r="D40" s="36"/>
      <c r="E40" s="38">
        <v>0</v>
      </c>
      <c r="F40" s="39"/>
      <c r="G40" s="40"/>
      <c r="H40" s="39"/>
      <c r="I40" s="41"/>
      <c r="J40" s="42"/>
      <c r="K40" s="39"/>
      <c r="L40" s="39"/>
      <c r="M40" s="39"/>
      <c r="N40" s="44" t="s">
        <v>3</v>
      </c>
      <c r="O40" s="39"/>
      <c r="P40" s="39"/>
      <c r="Q40" s="42"/>
    </row>
    <row r="41" spans="1:17" s="34" customFormat="1" ht="11.25" outlineLevel="5">
      <c r="A41" s="35"/>
      <c r="B41" s="36"/>
      <c r="C41" s="37" t="s">
        <v>319</v>
      </c>
      <c r="D41" s="36"/>
      <c r="E41" s="38">
        <v>37.387500000000003</v>
      </c>
      <c r="F41" s="39"/>
      <c r="G41" s="40"/>
      <c r="H41" s="39"/>
      <c r="I41" s="41"/>
      <c r="J41" s="42"/>
      <c r="K41" s="39"/>
      <c r="L41" s="39"/>
      <c r="M41" s="39"/>
      <c r="N41" s="44" t="s">
        <v>3</v>
      </c>
      <c r="O41" s="39"/>
      <c r="P41" s="39"/>
      <c r="Q41" s="42"/>
    </row>
    <row r="42" spans="1:17" s="28" customFormat="1" ht="12" outlineLevel="4">
      <c r="A42" s="11">
        <v>6</v>
      </c>
      <c r="B42" s="29" t="s">
        <v>61</v>
      </c>
      <c r="C42" s="30" t="s">
        <v>521</v>
      </c>
      <c r="D42" s="12" t="s">
        <v>8</v>
      </c>
      <c r="E42" s="31">
        <v>810</v>
      </c>
      <c r="F42" s="14">
        <v>0</v>
      </c>
      <c r="G42" s="31">
        <f>E42*(1+F42/100)</f>
        <v>810</v>
      </c>
      <c r="H42" s="511"/>
      <c r="I42" s="15">
        <f>G42*H42</f>
        <v>0</v>
      </c>
      <c r="J42" s="32"/>
      <c r="K42" s="33">
        <f>G42*J42</f>
        <v>0</v>
      </c>
      <c r="L42" s="32"/>
      <c r="M42" s="33">
        <f>G42*L42</f>
        <v>0</v>
      </c>
      <c r="N42" s="15">
        <v>21</v>
      </c>
      <c r="O42" s="15">
        <f>I42*(N42/100)</f>
        <v>0</v>
      </c>
      <c r="P42" s="15">
        <f>I42+O42</f>
        <v>0</v>
      </c>
      <c r="Q42" s="184" t="s">
        <v>1881</v>
      </c>
    </row>
    <row r="43" spans="1:17" s="45" customFormat="1" ht="12.75" customHeight="1" outlineLevel="4">
      <c r="A43" s="46"/>
      <c r="B43" s="47"/>
      <c r="C43" s="48"/>
      <c r="D43" s="47"/>
      <c r="E43" s="49"/>
      <c r="F43" s="50"/>
      <c r="G43" s="49"/>
      <c r="H43" s="50"/>
      <c r="I43" s="51"/>
      <c r="J43" s="52"/>
      <c r="K43" s="50"/>
      <c r="L43" s="50"/>
      <c r="M43" s="50"/>
      <c r="N43" s="53" t="s">
        <v>3</v>
      </c>
      <c r="O43" s="50"/>
      <c r="P43" s="50"/>
      <c r="Q43" s="52"/>
    </row>
    <row r="44" spans="1:17" s="169" customFormat="1" ht="19.5" customHeight="1" outlineLevel="1">
      <c r="A44" s="160"/>
      <c r="B44" s="161"/>
      <c r="C44" s="161" t="s">
        <v>599</v>
      </c>
      <c r="D44" s="162"/>
      <c r="E44" s="163"/>
      <c r="F44" s="164"/>
      <c r="G44" s="163"/>
      <c r="H44" s="164"/>
      <c r="I44" s="165">
        <f>SUBTOTAL(9,I45:I1881)</f>
        <v>0</v>
      </c>
      <c r="J44" s="166"/>
      <c r="K44" s="167">
        <f>SUBTOTAL(9,K45:K1881)</f>
        <v>471.05918922600011</v>
      </c>
      <c r="L44" s="164"/>
      <c r="M44" s="167">
        <f>SUBTOTAL(9,M45:M1881)</f>
        <v>0</v>
      </c>
      <c r="N44" s="168" t="s">
        <v>3</v>
      </c>
      <c r="O44" s="165">
        <f>SUBTOTAL(9,O45:O1881)</f>
        <v>0</v>
      </c>
      <c r="P44" s="165">
        <f>SUBTOTAL(9,P45:P1881)</f>
        <v>0</v>
      </c>
      <c r="Q44" s="166"/>
    </row>
    <row r="45" spans="1:17" s="63" customFormat="1" ht="18.75" customHeight="1" outlineLevel="2">
      <c r="A45" s="55"/>
      <c r="B45" s="56"/>
      <c r="C45" s="57" t="s">
        <v>316</v>
      </c>
      <c r="D45" s="58"/>
      <c r="E45" s="57"/>
      <c r="F45" s="58"/>
      <c r="G45" s="57"/>
      <c r="H45" s="58"/>
      <c r="I45" s="59">
        <f>SUBTOTAL(9,I46:I724)</f>
        <v>0</v>
      </c>
      <c r="J45" s="60"/>
      <c r="K45" s="61">
        <f>SUBTOTAL(9,K46:K724)</f>
        <v>333.71854047050005</v>
      </c>
      <c r="L45" s="58"/>
      <c r="M45" s="61">
        <f>SUBTOTAL(9,M46:M724)</f>
        <v>0</v>
      </c>
      <c r="N45" s="62" t="s">
        <v>3</v>
      </c>
      <c r="O45" s="59">
        <f>SUBTOTAL(9,O46:O724)</f>
        <v>0</v>
      </c>
      <c r="P45" s="59">
        <f>SUBTOTAL(9,P46:P724)</f>
        <v>0</v>
      </c>
      <c r="Q45" s="60"/>
    </row>
    <row r="46" spans="1:17" s="20" customFormat="1" ht="16.5" customHeight="1" outlineLevel="3">
      <c r="A46" s="22"/>
      <c r="B46" s="18"/>
      <c r="C46" s="23" t="s">
        <v>195</v>
      </c>
      <c r="D46" s="24"/>
      <c r="E46" s="23"/>
      <c r="F46" s="24"/>
      <c r="G46" s="23"/>
      <c r="H46" s="24"/>
      <c r="I46" s="25">
        <f>SUBTOTAL(9,I47:I75)</f>
        <v>0</v>
      </c>
      <c r="J46" s="26"/>
      <c r="K46" s="27">
        <f>SUBTOTAL(9,K47:K75)</f>
        <v>0</v>
      </c>
      <c r="L46" s="24"/>
      <c r="M46" s="27">
        <f>SUBTOTAL(9,M47:M75)</f>
        <v>0</v>
      </c>
      <c r="N46" s="43" t="s">
        <v>3</v>
      </c>
      <c r="O46" s="25">
        <f>SUBTOTAL(9,O47:O75)</f>
        <v>0</v>
      </c>
      <c r="P46" s="25">
        <f>SUBTOTAL(9,P47:P75)</f>
        <v>0</v>
      </c>
      <c r="Q46" s="26"/>
    </row>
    <row r="47" spans="1:17" s="28" customFormat="1" ht="24" outlineLevel="4">
      <c r="A47" s="11">
        <v>1</v>
      </c>
      <c r="B47" s="29" t="s">
        <v>49</v>
      </c>
      <c r="C47" s="30" t="s">
        <v>558</v>
      </c>
      <c r="D47" s="12" t="s">
        <v>9</v>
      </c>
      <c r="E47" s="31">
        <v>33.790469999999999</v>
      </c>
      <c r="F47" s="14">
        <v>0</v>
      </c>
      <c r="G47" s="31">
        <f>E47*(1+F47/100)</f>
        <v>33.790469999999999</v>
      </c>
      <c r="H47" s="511"/>
      <c r="I47" s="15">
        <f>G47*H47</f>
        <v>0</v>
      </c>
      <c r="J47" s="32"/>
      <c r="K47" s="33">
        <f>G47*J47</f>
        <v>0</v>
      </c>
      <c r="L47" s="32"/>
      <c r="M47" s="33">
        <f>G47*L47</f>
        <v>0</v>
      </c>
      <c r="N47" s="15">
        <v>21</v>
      </c>
      <c r="O47" s="15">
        <f>I47*(N47/100)</f>
        <v>0</v>
      </c>
      <c r="P47" s="15">
        <f>I47+O47</f>
        <v>0</v>
      </c>
      <c r="Q47" s="184" t="s">
        <v>1881</v>
      </c>
    </row>
    <row r="48" spans="1:17" s="34" customFormat="1" ht="11.25" outlineLevel="5">
      <c r="A48" s="35"/>
      <c r="B48" s="36"/>
      <c r="C48" s="37" t="s">
        <v>171</v>
      </c>
      <c r="D48" s="36"/>
      <c r="E48" s="38">
        <v>0</v>
      </c>
      <c r="F48" s="39"/>
      <c r="G48" s="40"/>
      <c r="H48" s="39"/>
      <c r="I48" s="41"/>
      <c r="J48" s="42"/>
      <c r="K48" s="39"/>
      <c r="L48" s="39"/>
      <c r="M48" s="39"/>
      <c r="N48" s="44" t="s">
        <v>3</v>
      </c>
      <c r="O48" s="39"/>
      <c r="P48" s="39"/>
      <c r="Q48" s="42"/>
    </row>
    <row r="49" spans="1:17" s="34" customFormat="1" ht="11.25" outlineLevel="5">
      <c r="A49" s="35"/>
      <c r="B49" s="36"/>
      <c r="C49" s="37" t="s">
        <v>245</v>
      </c>
      <c r="D49" s="36"/>
      <c r="E49" s="38">
        <v>0</v>
      </c>
      <c r="F49" s="39"/>
      <c r="G49" s="40"/>
      <c r="H49" s="39"/>
      <c r="I49" s="41"/>
      <c r="J49" s="42"/>
      <c r="K49" s="39"/>
      <c r="L49" s="39"/>
      <c r="M49" s="39"/>
      <c r="N49" s="44" t="s">
        <v>3</v>
      </c>
      <c r="O49" s="39"/>
      <c r="P49" s="39"/>
      <c r="Q49" s="42"/>
    </row>
    <row r="50" spans="1:17" s="34" customFormat="1" ht="11.25" outlineLevel="5">
      <c r="A50" s="35"/>
      <c r="B50" s="36"/>
      <c r="C50" s="37" t="s">
        <v>454</v>
      </c>
      <c r="D50" s="36"/>
      <c r="E50" s="38">
        <v>32.510100000000001</v>
      </c>
      <c r="F50" s="39"/>
      <c r="G50" s="40"/>
      <c r="H50" s="39"/>
      <c r="I50" s="41"/>
      <c r="J50" s="42"/>
      <c r="K50" s="39"/>
      <c r="L50" s="39"/>
      <c r="M50" s="39"/>
      <c r="N50" s="44" t="s">
        <v>3</v>
      </c>
      <c r="O50" s="39"/>
      <c r="P50" s="39"/>
      <c r="Q50" s="42"/>
    </row>
    <row r="51" spans="1:17" s="34" customFormat="1" ht="11.25" outlineLevel="5">
      <c r="A51" s="35"/>
      <c r="B51" s="36"/>
      <c r="C51" s="37" t="s">
        <v>389</v>
      </c>
      <c r="D51" s="36"/>
      <c r="E51" s="38">
        <v>1.28037</v>
      </c>
      <c r="F51" s="39"/>
      <c r="G51" s="40"/>
      <c r="H51" s="39"/>
      <c r="I51" s="41"/>
      <c r="J51" s="42"/>
      <c r="K51" s="39"/>
      <c r="L51" s="39"/>
      <c r="M51" s="39"/>
      <c r="N51" s="44" t="s">
        <v>3</v>
      </c>
      <c r="O51" s="39"/>
      <c r="P51" s="39"/>
      <c r="Q51" s="42"/>
    </row>
    <row r="52" spans="1:17" s="34" customFormat="1" ht="11.25" outlineLevel="5">
      <c r="A52" s="35"/>
      <c r="B52" s="36"/>
      <c r="C52" s="37" t="s">
        <v>1</v>
      </c>
      <c r="D52" s="36"/>
      <c r="E52" s="38">
        <v>0</v>
      </c>
      <c r="F52" s="39"/>
      <c r="G52" s="40"/>
      <c r="H52" s="39"/>
      <c r="I52" s="41"/>
      <c r="J52" s="42"/>
      <c r="K52" s="39"/>
      <c r="L52" s="39"/>
      <c r="M52" s="39"/>
      <c r="N52" s="44" t="s">
        <v>3</v>
      </c>
      <c r="O52" s="39"/>
      <c r="P52" s="39"/>
      <c r="Q52" s="42"/>
    </row>
    <row r="53" spans="1:17" s="28" customFormat="1" ht="24" outlineLevel="4">
      <c r="A53" s="11">
        <v>2</v>
      </c>
      <c r="B53" s="29" t="s">
        <v>51</v>
      </c>
      <c r="C53" s="30" t="s">
        <v>554</v>
      </c>
      <c r="D53" s="12" t="s">
        <v>9</v>
      </c>
      <c r="E53" s="31">
        <v>56.099999999999994</v>
      </c>
      <c r="F53" s="14">
        <v>0</v>
      </c>
      <c r="G53" s="31">
        <f>E53*(1+F53/100)</f>
        <v>56.099999999999994</v>
      </c>
      <c r="H53" s="511"/>
      <c r="I53" s="15">
        <f>G53*H53</f>
        <v>0</v>
      </c>
      <c r="J53" s="32"/>
      <c r="K53" s="33">
        <f>G53*J53</f>
        <v>0</v>
      </c>
      <c r="L53" s="32"/>
      <c r="M53" s="33">
        <f>G53*L53</f>
        <v>0</v>
      </c>
      <c r="N53" s="15">
        <v>21</v>
      </c>
      <c r="O53" s="15">
        <f>I53*(N53/100)</f>
        <v>0</v>
      </c>
      <c r="P53" s="15">
        <f>I53+O53</f>
        <v>0</v>
      </c>
      <c r="Q53" s="184" t="s">
        <v>1881</v>
      </c>
    </row>
    <row r="54" spans="1:17" s="34" customFormat="1" ht="11.25" outlineLevel="5">
      <c r="A54" s="35"/>
      <c r="B54" s="36"/>
      <c r="C54" s="37" t="s">
        <v>169</v>
      </c>
      <c r="D54" s="36"/>
      <c r="E54" s="38">
        <v>0</v>
      </c>
      <c r="F54" s="39"/>
      <c r="G54" s="40"/>
      <c r="H54" s="39"/>
      <c r="I54" s="41"/>
      <c r="J54" s="42"/>
      <c r="K54" s="39"/>
      <c r="L54" s="39"/>
      <c r="M54" s="39"/>
      <c r="N54" s="44" t="s">
        <v>3</v>
      </c>
      <c r="O54" s="39"/>
      <c r="P54" s="39"/>
      <c r="Q54" s="42"/>
    </row>
    <row r="55" spans="1:17" s="34" customFormat="1" ht="11.25" outlineLevel="5">
      <c r="A55" s="35"/>
      <c r="B55" s="36"/>
      <c r="C55" s="37" t="s">
        <v>189</v>
      </c>
      <c r="D55" s="36"/>
      <c r="E55" s="38">
        <v>33.79</v>
      </c>
      <c r="F55" s="39"/>
      <c r="G55" s="40"/>
      <c r="H55" s="39"/>
      <c r="I55" s="41"/>
      <c r="J55" s="42"/>
      <c r="K55" s="39"/>
      <c r="L55" s="39"/>
      <c r="M55" s="39"/>
      <c r="N55" s="44" t="s">
        <v>3</v>
      </c>
      <c r="O55" s="39"/>
      <c r="P55" s="39"/>
      <c r="Q55" s="42"/>
    </row>
    <row r="56" spans="1:17" s="34" customFormat="1" ht="11.25" outlineLevel="5">
      <c r="A56" s="35"/>
      <c r="B56" s="36"/>
      <c r="C56" s="37" t="s">
        <v>1</v>
      </c>
      <c r="D56" s="36"/>
      <c r="E56" s="38">
        <v>0</v>
      </c>
      <c r="F56" s="39"/>
      <c r="G56" s="40"/>
      <c r="H56" s="39"/>
      <c r="I56" s="41"/>
      <c r="J56" s="42"/>
      <c r="K56" s="39"/>
      <c r="L56" s="39"/>
      <c r="M56" s="39"/>
      <c r="N56" s="44" t="s">
        <v>3</v>
      </c>
      <c r="O56" s="39"/>
      <c r="P56" s="39"/>
      <c r="Q56" s="42"/>
    </row>
    <row r="57" spans="1:17" s="34" customFormat="1" ht="11.25" outlineLevel="5">
      <c r="A57" s="35"/>
      <c r="B57" s="36"/>
      <c r="C57" s="37" t="s">
        <v>326</v>
      </c>
      <c r="D57" s="36"/>
      <c r="E57" s="38">
        <v>0</v>
      </c>
      <c r="F57" s="39"/>
      <c r="G57" s="40"/>
      <c r="H57" s="39"/>
      <c r="I57" s="41"/>
      <c r="J57" s="42"/>
      <c r="K57" s="39"/>
      <c r="L57" s="39"/>
      <c r="M57" s="39"/>
      <c r="N57" s="44" t="s">
        <v>3</v>
      </c>
      <c r="O57" s="39"/>
      <c r="P57" s="39"/>
      <c r="Q57" s="42"/>
    </row>
    <row r="58" spans="1:17" s="34" customFormat="1" ht="11.25" outlineLevel="5">
      <c r="A58" s="35"/>
      <c r="B58" s="36"/>
      <c r="C58" s="37" t="s">
        <v>175</v>
      </c>
      <c r="D58" s="36"/>
      <c r="E58" s="38">
        <v>22.31</v>
      </c>
      <c r="F58" s="39"/>
      <c r="G58" s="40"/>
      <c r="H58" s="39"/>
      <c r="I58" s="41"/>
      <c r="J58" s="42"/>
      <c r="K58" s="39"/>
      <c r="L58" s="39"/>
      <c r="M58" s="39"/>
      <c r="N58" s="44" t="s">
        <v>3</v>
      </c>
      <c r="O58" s="39"/>
      <c r="P58" s="39"/>
      <c r="Q58" s="42"/>
    </row>
    <row r="59" spans="1:17" s="34" customFormat="1" ht="11.25" outlineLevel="5">
      <c r="A59" s="35"/>
      <c r="B59" s="36"/>
      <c r="C59" s="37" t="s">
        <v>1</v>
      </c>
      <c r="D59" s="36"/>
      <c r="E59" s="38">
        <v>0</v>
      </c>
      <c r="F59" s="39"/>
      <c r="G59" s="40"/>
      <c r="H59" s="39"/>
      <c r="I59" s="41"/>
      <c r="J59" s="42"/>
      <c r="K59" s="39"/>
      <c r="L59" s="39"/>
      <c r="M59" s="39"/>
      <c r="N59" s="44" t="s">
        <v>3</v>
      </c>
      <c r="O59" s="39"/>
      <c r="P59" s="39"/>
      <c r="Q59" s="42"/>
    </row>
    <row r="60" spans="1:17" s="28" customFormat="1" ht="12" outlineLevel="4">
      <c r="A60" s="11">
        <v>3</v>
      </c>
      <c r="B60" s="29" t="s">
        <v>59</v>
      </c>
      <c r="C60" s="30" t="s">
        <v>422</v>
      </c>
      <c r="D60" s="12" t="s">
        <v>9</v>
      </c>
      <c r="E60" s="31">
        <v>33.79</v>
      </c>
      <c r="F60" s="14">
        <v>0</v>
      </c>
      <c r="G60" s="31">
        <f>E60*(1+F60/100)</f>
        <v>33.79</v>
      </c>
      <c r="H60" s="511"/>
      <c r="I60" s="15">
        <f>G60*H60</f>
        <v>0</v>
      </c>
      <c r="J60" s="32"/>
      <c r="K60" s="33">
        <f>G60*J60</f>
        <v>0</v>
      </c>
      <c r="L60" s="32"/>
      <c r="M60" s="33">
        <f>G60*L60</f>
        <v>0</v>
      </c>
      <c r="N60" s="15">
        <v>21</v>
      </c>
      <c r="O60" s="15">
        <f>I60*(N60/100)</f>
        <v>0</v>
      </c>
      <c r="P60" s="15">
        <f>I60+O60</f>
        <v>0</v>
      </c>
      <c r="Q60" s="184" t="s">
        <v>1881</v>
      </c>
    </row>
    <row r="61" spans="1:17" s="34" customFormat="1" ht="11.25" outlineLevel="5">
      <c r="A61" s="35"/>
      <c r="B61" s="36"/>
      <c r="C61" s="37" t="s">
        <v>169</v>
      </c>
      <c r="D61" s="36"/>
      <c r="E61" s="38">
        <v>0</v>
      </c>
      <c r="F61" s="39"/>
      <c r="G61" s="40"/>
      <c r="H61" s="39"/>
      <c r="I61" s="41"/>
      <c r="J61" s="42"/>
      <c r="K61" s="39"/>
      <c r="L61" s="39"/>
      <c r="M61" s="39"/>
      <c r="N61" s="44" t="s">
        <v>3</v>
      </c>
      <c r="O61" s="39"/>
      <c r="P61" s="39"/>
      <c r="Q61" s="42"/>
    </row>
    <row r="62" spans="1:17" s="34" customFormat="1" ht="11.25" outlineLevel="5">
      <c r="A62" s="35"/>
      <c r="B62" s="36"/>
      <c r="C62" s="37" t="s">
        <v>189</v>
      </c>
      <c r="D62" s="36"/>
      <c r="E62" s="38">
        <v>33.79</v>
      </c>
      <c r="F62" s="39"/>
      <c r="G62" s="40"/>
      <c r="H62" s="39"/>
      <c r="I62" s="41"/>
      <c r="J62" s="42"/>
      <c r="K62" s="39"/>
      <c r="L62" s="39"/>
      <c r="M62" s="39"/>
      <c r="N62" s="44" t="s">
        <v>3</v>
      </c>
      <c r="O62" s="39"/>
      <c r="P62" s="39"/>
      <c r="Q62" s="42"/>
    </row>
    <row r="63" spans="1:17" s="28" customFormat="1" ht="12" outlineLevel="4">
      <c r="A63" s="11">
        <v>4</v>
      </c>
      <c r="B63" s="29" t="s">
        <v>55</v>
      </c>
      <c r="C63" s="30" t="s">
        <v>510</v>
      </c>
      <c r="D63" s="12" t="s">
        <v>9</v>
      </c>
      <c r="E63" s="31">
        <v>22.31</v>
      </c>
      <c r="F63" s="14">
        <v>0</v>
      </c>
      <c r="G63" s="31">
        <f>E63*(1+F63/100)</f>
        <v>22.31</v>
      </c>
      <c r="H63" s="511"/>
      <c r="I63" s="15">
        <f>G63*H63</f>
        <v>0</v>
      </c>
      <c r="J63" s="32"/>
      <c r="K63" s="33">
        <f>G63*J63</f>
        <v>0</v>
      </c>
      <c r="L63" s="32"/>
      <c r="M63" s="33">
        <f>G63*L63</f>
        <v>0</v>
      </c>
      <c r="N63" s="15">
        <v>21</v>
      </c>
      <c r="O63" s="15">
        <f>I63*(N63/100)</f>
        <v>0</v>
      </c>
      <c r="P63" s="15">
        <f>I63+O63</f>
        <v>0</v>
      </c>
      <c r="Q63" s="184" t="s">
        <v>1881</v>
      </c>
    </row>
    <row r="64" spans="1:17" s="34" customFormat="1" ht="11.25" outlineLevel="5">
      <c r="A64" s="35"/>
      <c r="B64" s="36"/>
      <c r="C64" s="37" t="s">
        <v>147</v>
      </c>
      <c r="D64" s="36"/>
      <c r="E64" s="38">
        <v>0</v>
      </c>
      <c r="F64" s="39"/>
      <c r="G64" s="40"/>
      <c r="H64" s="39"/>
      <c r="I64" s="41"/>
      <c r="J64" s="42"/>
      <c r="K64" s="39"/>
      <c r="L64" s="39"/>
      <c r="M64" s="39"/>
      <c r="N64" s="44" t="s">
        <v>3</v>
      </c>
      <c r="O64" s="39"/>
      <c r="P64" s="39"/>
      <c r="Q64" s="42"/>
    </row>
    <row r="65" spans="1:17" s="34" customFormat="1" ht="11.25" outlineLevel="5">
      <c r="A65" s="35"/>
      <c r="B65" s="36"/>
      <c r="C65" s="37" t="s">
        <v>175</v>
      </c>
      <c r="D65" s="36"/>
      <c r="E65" s="38">
        <v>22.31</v>
      </c>
      <c r="F65" s="39"/>
      <c r="G65" s="40"/>
      <c r="H65" s="39"/>
      <c r="I65" s="41"/>
      <c r="J65" s="42"/>
      <c r="K65" s="39"/>
      <c r="L65" s="39"/>
      <c r="M65" s="39"/>
      <c r="N65" s="44" t="s">
        <v>3</v>
      </c>
      <c r="O65" s="39"/>
      <c r="P65" s="39"/>
      <c r="Q65" s="42"/>
    </row>
    <row r="66" spans="1:17" s="28" customFormat="1" ht="12" outlineLevel="4">
      <c r="A66" s="11">
        <v>5</v>
      </c>
      <c r="B66" s="29" t="s">
        <v>60</v>
      </c>
      <c r="C66" s="30" t="s">
        <v>492</v>
      </c>
      <c r="D66" s="12" t="s">
        <v>9</v>
      </c>
      <c r="E66" s="31">
        <v>22.310400000000001</v>
      </c>
      <c r="F66" s="14">
        <v>0</v>
      </c>
      <c r="G66" s="31">
        <f>E66*(1+F66/100)</f>
        <v>22.310400000000001</v>
      </c>
      <c r="H66" s="511"/>
      <c r="I66" s="15">
        <f>G66*H66</f>
        <v>0</v>
      </c>
      <c r="J66" s="32"/>
      <c r="K66" s="33">
        <f>G66*J66</f>
        <v>0</v>
      </c>
      <c r="L66" s="32"/>
      <c r="M66" s="33">
        <f>G66*L66</f>
        <v>0</v>
      </c>
      <c r="N66" s="15">
        <v>21</v>
      </c>
      <c r="O66" s="15">
        <f>I66*(N66/100)</f>
        <v>0</v>
      </c>
      <c r="P66" s="15">
        <f>I66+O66</f>
        <v>0</v>
      </c>
      <c r="Q66" s="184" t="s">
        <v>1881</v>
      </c>
    </row>
    <row r="67" spans="1:17" s="34" customFormat="1" ht="11.25" outlineLevel="5">
      <c r="A67" s="35"/>
      <c r="B67" s="36"/>
      <c r="C67" s="37" t="s">
        <v>173</v>
      </c>
      <c r="D67" s="36"/>
      <c r="E67" s="38">
        <v>0</v>
      </c>
      <c r="F67" s="39"/>
      <c r="G67" s="40"/>
      <c r="H67" s="39"/>
      <c r="I67" s="41"/>
      <c r="J67" s="42"/>
      <c r="K67" s="39"/>
      <c r="L67" s="39"/>
      <c r="M67" s="39"/>
      <c r="N67" s="44" t="s">
        <v>3</v>
      </c>
      <c r="O67" s="39"/>
      <c r="P67" s="39"/>
      <c r="Q67" s="42"/>
    </row>
    <row r="68" spans="1:17" s="34" customFormat="1" ht="11.25" outlineLevel="5">
      <c r="A68" s="35"/>
      <c r="B68" s="36"/>
      <c r="C68" s="37" t="s">
        <v>245</v>
      </c>
      <c r="D68" s="36"/>
      <c r="E68" s="38">
        <v>0</v>
      </c>
      <c r="F68" s="39"/>
      <c r="G68" s="40"/>
      <c r="H68" s="39"/>
      <c r="I68" s="41"/>
      <c r="J68" s="42"/>
      <c r="K68" s="39"/>
      <c r="L68" s="39"/>
      <c r="M68" s="39"/>
      <c r="N68" s="44" t="s">
        <v>3</v>
      </c>
      <c r="O68" s="39"/>
      <c r="P68" s="39"/>
      <c r="Q68" s="42"/>
    </row>
    <row r="69" spans="1:17" s="34" customFormat="1" ht="11.25" outlineLevel="5">
      <c r="A69" s="35"/>
      <c r="B69" s="36"/>
      <c r="C69" s="37" t="s">
        <v>454</v>
      </c>
      <c r="D69" s="36"/>
      <c r="E69" s="38">
        <v>32.510100000000001</v>
      </c>
      <c r="F69" s="39"/>
      <c r="G69" s="40"/>
      <c r="H69" s="39"/>
      <c r="I69" s="41"/>
      <c r="J69" s="42"/>
      <c r="K69" s="39"/>
      <c r="L69" s="39"/>
      <c r="M69" s="39"/>
      <c r="N69" s="44" t="s">
        <v>3</v>
      </c>
      <c r="O69" s="39"/>
      <c r="P69" s="39"/>
      <c r="Q69" s="42"/>
    </row>
    <row r="70" spans="1:17" s="34" customFormat="1" ht="11.25" outlineLevel="5">
      <c r="A70" s="35"/>
      <c r="B70" s="36"/>
      <c r="C70" s="37" t="s">
        <v>389</v>
      </c>
      <c r="D70" s="36"/>
      <c r="E70" s="38">
        <v>1.28037</v>
      </c>
      <c r="F70" s="39"/>
      <c r="G70" s="40"/>
      <c r="H70" s="39"/>
      <c r="I70" s="41"/>
      <c r="J70" s="42"/>
      <c r="K70" s="39"/>
      <c r="L70" s="39"/>
      <c r="M70" s="39"/>
      <c r="N70" s="44" t="s">
        <v>3</v>
      </c>
      <c r="O70" s="39"/>
      <c r="P70" s="39"/>
      <c r="Q70" s="42"/>
    </row>
    <row r="71" spans="1:17" s="34" customFormat="1" ht="11.25" outlineLevel="5">
      <c r="A71" s="35"/>
      <c r="B71" s="36"/>
      <c r="C71" s="37" t="s">
        <v>333</v>
      </c>
      <c r="D71" s="36"/>
      <c r="E71" s="38">
        <v>0</v>
      </c>
      <c r="F71" s="39"/>
      <c r="G71" s="40"/>
      <c r="H71" s="39"/>
      <c r="I71" s="41"/>
      <c r="J71" s="42"/>
      <c r="K71" s="39"/>
      <c r="L71" s="39"/>
      <c r="M71" s="39"/>
      <c r="N71" s="44" t="s">
        <v>3</v>
      </c>
      <c r="O71" s="39"/>
      <c r="P71" s="39"/>
      <c r="Q71" s="42"/>
    </row>
    <row r="72" spans="1:17" s="34" customFormat="1" ht="11.25" outlineLevel="5">
      <c r="A72" s="35"/>
      <c r="B72" s="36"/>
      <c r="C72" s="37" t="s">
        <v>358</v>
      </c>
      <c r="D72" s="36"/>
      <c r="E72" s="38">
        <v>-0.64337</v>
      </c>
      <c r="F72" s="39"/>
      <c r="G72" s="40"/>
      <c r="H72" s="39"/>
      <c r="I72" s="41"/>
      <c r="J72" s="42"/>
      <c r="K72" s="39"/>
      <c r="L72" s="39"/>
      <c r="M72" s="39"/>
      <c r="N72" s="44" t="s">
        <v>3</v>
      </c>
      <c r="O72" s="39"/>
      <c r="P72" s="39"/>
      <c r="Q72" s="42"/>
    </row>
    <row r="73" spans="1:17" s="34" customFormat="1" ht="11.25" outlineLevel="5">
      <c r="A73" s="35"/>
      <c r="B73" s="36"/>
      <c r="C73" s="37" t="s">
        <v>433</v>
      </c>
      <c r="D73" s="36"/>
      <c r="E73" s="38">
        <v>-10.8367</v>
      </c>
      <c r="F73" s="39"/>
      <c r="G73" s="40"/>
      <c r="H73" s="39"/>
      <c r="I73" s="41"/>
      <c r="J73" s="42"/>
      <c r="K73" s="39"/>
      <c r="L73" s="39"/>
      <c r="M73" s="39"/>
      <c r="N73" s="44" t="s">
        <v>3</v>
      </c>
      <c r="O73" s="39"/>
      <c r="P73" s="39"/>
      <c r="Q73" s="42"/>
    </row>
    <row r="74" spans="1:17" s="34" customFormat="1" ht="11.25" outlineLevel="5">
      <c r="A74" s="35"/>
      <c r="B74" s="36"/>
      <c r="C74" s="37" t="s">
        <v>1</v>
      </c>
      <c r="D74" s="36"/>
      <c r="E74" s="38">
        <v>0</v>
      </c>
      <c r="F74" s="39"/>
      <c r="G74" s="40"/>
      <c r="H74" s="39"/>
      <c r="I74" s="41"/>
      <c r="J74" s="42"/>
      <c r="K74" s="39"/>
      <c r="L74" s="39"/>
      <c r="M74" s="39"/>
      <c r="N74" s="44" t="s">
        <v>3</v>
      </c>
      <c r="O74" s="39"/>
      <c r="P74" s="39"/>
      <c r="Q74" s="42"/>
    </row>
    <row r="75" spans="1:17" s="45" customFormat="1" ht="12.75" customHeight="1" outlineLevel="4">
      <c r="A75" s="46"/>
      <c r="B75" s="47"/>
      <c r="C75" s="48"/>
      <c r="D75" s="47"/>
      <c r="E75" s="49"/>
      <c r="F75" s="50"/>
      <c r="G75" s="49"/>
      <c r="H75" s="50"/>
      <c r="I75" s="51"/>
      <c r="J75" s="52"/>
      <c r="K75" s="50"/>
      <c r="L75" s="50"/>
      <c r="M75" s="50"/>
      <c r="N75" s="53" t="s">
        <v>3</v>
      </c>
      <c r="O75" s="50"/>
      <c r="P75" s="50"/>
      <c r="Q75" s="52"/>
    </row>
    <row r="76" spans="1:17" s="20" customFormat="1" ht="16.5" customHeight="1" outlineLevel="3">
      <c r="A76" s="22"/>
      <c r="B76" s="18"/>
      <c r="C76" s="23" t="s">
        <v>592</v>
      </c>
      <c r="D76" s="24"/>
      <c r="E76" s="23"/>
      <c r="F76" s="24"/>
      <c r="G76" s="23"/>
      <c r="H76" s="24"/>
      <c r="I76" s="25">
        <f>SUBTOTAL(9,I77:I156)</f>
        <v>0</v>
      </c>
      <c r="J76" s="26"/>
      <c r="K76" s="27">
        <f>SUBTOTAL(9,K77:K156)</f>
        <v>262.57643689000002</v>
      </c>
      <c r="L76" s="24"/>
      <c r="M76" s="27">
        <f>SUBTOTAL(9,M77:M156)</f>
        <v>0</v>
      </c>
      <c r="N76" s="43" t="s">
        <v>3</v>
      </c>
      <c r="O76" s="25">
        <f>SUBTOTAL(9,O77:O156)</f>
        <v>0</v>
      </c>
      <c r="P76" s="25">
        <f>SUBTOTAL(9,P77:P156)</f>
        <v>0</v>
      </c>
      <c r="Q76" s="26"/>
    </row>
    <row r="77" spans="1:17" s="28" customFormat="1" ht="12" outlineLevel="4">
      <c r="A77" s="11">
        <v>1</v>
      </c>
      <c r="B77" s="29" t="s">
        <v>65</v>
      </c>
      <c r="C77" s="30" t="s">
        <v>503</v>
      </c>
      <c r="D77" s="12" t="s">
        <v>8</v>
      </c>
      <c r="E77" s="31">
        <v>756.52</v>
      </c>
      <c r="F77" s="14">
        <v>0</v>
      </c>
      <c r="G77" s="31">
        <f>E77*(1+F77/100)</f>
        <v>756.52</v>
      </c>
      <c r="H77" s="511"/>
      <c r="I77" s="15">
        <f>G77*H77</f>
        <v>0</v>
      </c>
      <c r="J77" s="32">
        <v>1E-4</v>
      </c>
      <c r="K77" s="33">
        <f>G77*J77</f>
        <v>7.5651999999999997E-2</v>
      </c>
      <c r="L77" s="32"/>
      <c r="M77" s="33">
        <f>G77*L77</f>
        <v>0</v>
      </c>
      <c r="N77" s="15">
        <v>21</v>
      </c>
      <c r="O77" s="15">
        <f>I77*(N77/100)</f>
        <v>0</v>
      </c>
      <c r="P77" s="15">
        <f>I77+O77</f>
        <v>0</v>
      </c>
      <c r="Q77" s="184" t="s">
        <v>1881</v>
      </c>
    </row>
    <row r="78" spans="1:17" s="34" customFormat="1" ht="11.25" outlineLevel="5">
      <c r="A78" s="35"/>
      <c r="B78" s="36"/>
      <c r="C78" s="37" t="s">
        <v>203</v>
      </c>
      <c r="D78" s="36"/>
      <c r="E78" s="38">
        <v>0</v>
      </c>
      <c r="F78" s="39"/>
      <c r="G78" s="40"/>
      <c r="H78" s="39"/>
      <c r="I78" s="41"/>
      <c r="J78" s="42"/>
      <c r="K78" s="39"/>
      <c r="L78" s="39"/>
      <c r="M78" s="39"/>
      <c r="N78" s="44" t="s">
        <v>3</v>
      </c>
      <c r="O78" s="39"/>
      <c r="P78" s="39"/>
      <c r="Q78" s="42"/>
    </row>
    <row r="79" spans="1:17" s="34" customFormat="1" ht="11.25" outlineLevel="5">
      <c r="A79" s="35"/>
      <c r="B79" s="36"/>
      <c r="C79" s="37" t="s">
        <v>309</v>
      </c>
      <c r="D79" s="36"/>
      <c r="E79" s="38">
        <v>0</v>
      </c>
      <c r="F79" s="39"/>
      <c r="G79" s="40"/>
      <c r="H79" s="39"/>
      <c r="I79" s="41"/>
      <c r="J79" s="42"/>
      <c r="K79" s="39"/>
      <c r="L79" s="39"/>
      <c r="M79" s="39"/>
      <c r="N79" s="44" t="s">
        <v>3</v>
      </c>
      <c r="O79" s="39"/>
      <c r="P79" s="39"/>
      <c r="Q79" s="42"/>
    </row>
    <row r="80" spans="1:17" s="34" customFormat="1" ht="11.25" outlineLevel="5">
      <c r="A80" s="35"/>
      <c r="B80" s="36"/>
      <c r="C80" s="37" t="s">
        <v>43</v>
      </c>
      <c r="D80" s="36"/>
      <c r="E80" s="38">
        <v>0</v>
      </c>
      <c r="F80" s="39"/>
      <c r="G80" s="40"/>
      <c r="H80" s="39"/>
      <c r="I80" s="41"/>
      <c r="J80" s="42"/>
      <c r="K80" s="39"/>
      <c r="L80" s="39"/>
      <c r="M80" s="39"/>
      <c r="N80" s="44" t="s">
        <v>3</v>
      </c>
      <c r="O80" s="39"/>
      <c r="P80" s="39"/>
      <c r="Q80" s="42"/>
    </row>
    <row r="81" spans="1:17" s="34" customFormat="1" ht="11.25" outlineLevel="5">
      <c r="A81" s="35"/>
      <c r="B81" s="36"/>
      <c r="C81" s="37" t="s">
        <v>369</v>
      </c>
      <c r="D81" s="36"/>
      <c r="E81" s="38">
        <v>401.54</v>
      </c>
      <c r="F81" s="39"/>
      <c r="G81" s="40"/>
      <c r="H81" s="39"/>
      <c r="I81" s="41"/>
      <c r="J81" s="42"/>
      <c r="K81" s="39"/>
      <c r="L81" s="39"/>
      <c r="M81" s="39"/>
      <c r="N81" s="44" t="s">
        <v>3</v>
      </c>
      <c r="O81" s="39"/>
      <c r="P81" s="39"/>
      <c r="Q81" s="42"/>
    </row>
    <row r="82" spans="1:17" s="34" customFormat="1" ht="11.25" outlineLevel="5">
      <c r="A82" s="35"/>
      <c r="B82" s="36"/>
      <c r="C82" s="37" t="s">
        <v>449</v>
      </c>
      <c r="D82" s="36"/>
      <c r="E82" s="38">
        <v>14.28</v>
      </c>
      <c r="F82" s="39"/>
      <c r="G82" s="40"/>
      <c r="H82" s="39"/>
      <c r="I82" s="41"/>
      <c r="J82" s="42"/>
      <c r="K82" s="39"/>
      <c r="L82" s="39"/>
      <c r="M82" s="39"/>
      <c r="N82" s="44" t="s">
        <v>3</v>
      </c>
      <c r="O82" s="39"/>
      <c r="P82" s="39"/>
      <c r="Q82" s="42"/>
    </row>
    <row r="83" spans="1:17" s="34" customFormat="1" ht="11.25" outlineLevel="5">
      <c r="A83" s="35"/>
      <c r="B83" s="36"/>
      <c r="C83" s="37" t="s">
        <v>378</v>
      </c>
      <c r="D83" s="36"/>
      <c r="E83" s="38">
        <v>0</v>
      </c>
      <c r="F83" s="39"/>
      <c r="G83" s="40"/>
      <c r="H83" s="39"/>
      <c r="I83" s="41"/>
      <c r="J83" s="42"/>
      <c r="K83" s="39"/>
      <c r="L83" s="39"/>
      <c r="M83" s="39"/>
      <c r="N83" s="44" t="s">
        <v>3</v>
      </c>
      <c r="O83" s="39"/>
      <c r="P83" s="39"/>
      <c r="Q83" s="42"/>
    </row>
    <row r="84" spans="1:17" s="34" customFormat="1" ht="11.25" outlineLevel="5">
      <c r="A84" s="35"/>
      <c r="B84" s="36"/>
      <c r="C84" s="37" t="s">
        <v>434</v>
      </c>
      <c r="D84" s="36"/>
      <c r="E84" s="38">
        <v>-37.56</v>
      </c>
      <c r="F84" s="39"/>
      <c r="G84" s="40"/>
      <c r="H84" s="39"/>
      <c r="I84" s="41"/>
      <c r="J84" s="42"/>
      <c r="K84" s="39"/>
      <c r="L84" s="39"/>
      <c r="M84" s="39"/>
      <c r="N84" s="44" t="s">
        <v>3</v>
      </c>
      <c r="O84" s="39"/>
      <c r="P84" s="39"/>
      <c r="Q84" s="42"/>
    </row>
    <row r="85" spans="1:17" s="34" customFormat="1" ht="11.25" outlineLevel="5">
      <c r="A85" s="35"/>
      <c r="B85" s="36"/>
      <c r="C85" s="37" t="s">
        <v>1</v>
      </c>
      <c r="D85" s="36"/>
      <c r="E85" s="38">
        <v>0</v>
      </c>
      <c r="F85" s="39"/>
      <c r="G85" s="40"/>
      <c r="H85" s="39"/>
      <c r="I85" s="41"/>
      <c r="J85" s="42"/>
      <c r="K85" s="39"/>
      <c r="L85" s="39"/>
      <c r="M85" s="39"/>
      <c r="N85" s="44" t="s">
        <v>3</v>
      </c>
      <c r="O85" s="39"/>
      <c r="P85" s="39"/>
      <c r="Q85" s="42"/>
    </row>
    <row r="86" spans="1:17" s="34" customFormat="1" ht="11.25" outlineLevel="5">
      <c r="A86" s="35"/>
      <c r="B86" s="36"/>
      <c r="C86" s="37" t="s">
        <v>197</v>
      </c>
      <c r="D86" s="36"/>
      <c r="E86" s="38">
        <v>0</v>
      </c>
      <c r="F86" s="39"/>
      <c r="G86" s="40"/>
      <c r="H86" s="39"/>
      <c r="I86" s="41"/>
      <c r="J86" s="42"/>
      <c r="K86" s="39"/>
      <c r="L86" s="39"/>
      <c r="M86" s="39"/>
      <c r="N86" s="44" t="s">
        <v>3</v>
      </c>
      <c r="O86" s="39"/>
      <c r="P86" s="39"/>
      <c r="Q86" s="42"/>
    </row>
    <row r="87" spans="1:17" s="34" customFormat="1" ht="11.25" outlineLevel="5">
      <c r="A87" s="35"/>
      <c r="B87" s="36"/>
      <c r="C87" s="37" t="s">
        <v>309</v>
      </c>
      <c r="D87" s="36"/>
      <c r="E87" s="38">
        <v>0</v>
      </c>
      <c r="F87" s="39"/>
      <c r="G87" s="40"/>
      <c r="H87" s="39"/>
      <c r="I87" s="41"/>
      <c r="J87" s="42"/>
      <c r="K87" s="39"/>
      <c r="L87" s="39"/>
      <c r="M87" s="39"/>
      <c r="N87" s="44" t="s">
        <v>3</v>
      </c>
      <c r="O87" s="39"/>
      <c r="P87" s="39"/>
      <c r="Q87" s="42"/>
    </row>
    <row r="88" spans="1:17" s="34" customFormat="1" ht="11.25" outlineLevel="5">
      <c r="A88" s="35"/>
      <c r="B88" s="36"/>
      <c r="C88" s="37" t="s">
        <v>43</v>
      </c>
      <c r="D88" s="36"/>
      <c r="E88" s="38">
        <v>0</v>
      </c>
      <c r="F88" s="39"/>
      <c r="G88" s="40"/>
      <c r="H88" s="39"/>
      <c r="I88" s="41"/>
      <c r="J88" s="42"/>
      <c r="K88" s="39"/>
      <c r="L88" s="39"/>
      <c r="M88" s="39"/>
      <c r="N88" s="44" t="s">
        <v>3</v>
      </c>
      <c r="O88" s="39"/>
      <c r="P88" s="39"/>
      <c r="Q88" s="42"/>
    </row>
    <row r="89" spans="1:17" s="34" customFormat="1" ht="11.25" outlineLevel="5">
      <c r="A89" s="35"/>
      <c r="B89" s="36"/>
      <c r="C89" s="37" t="s">
        <v>369</v>
      </c>
      <c r="D89" s="36"/>
      <c r="E89" s="38">
        <v>401.54</v>
      </c>
      <c r="F89" s="39"/>
      <c r="G89" s="40"/>
      <c r="H89" s="39"/>
      <c r="I89" s="41"/>
      <c r="J89" s="42"/>
      <c r="K89" s="39"/>
      <c r="L89" s="39"/>
      <c r="M89" s="39"/>
      <c r="N89" s="44" t="s">
        <v>3</v>
      </c>
      <c r="O89" s="39"/>
      <c r="P89" s="39"/>
      <c r="Q89" s="42"/>
    </row>
    <row r="90" spans="1:17" s="34" customFormat="1" ht="11.25" outlineLevel="5">
      <c r="A90" s="35"/>
      <c r="B90" s="36"/>
      <c r="C90" s="37" t="s">
        <v>449</v>
      </c>
      <c r="D90" s="36"/>
      <c r="E90" s="38">
        <v>14.28</v>
      </c>
      <c r="F90" s="39"/>
      <c r="G90" s="40"/>
      <c r="H90" s="39"/>
      <c r="I90" s="41"/>
      <c r="J90" s="42"/>
      <c r="K90" s="39"/>
      <c r="L90" s="39"/>
      <c r="M90" s="39"/>
      <c r="N90" s="44" t="s">
        <v>3</v>
      </c>
      <c r="O90" s="39"/>
      <c r="P90" s="39"/>
      <c r="Q90" s="42"/>
    </row>
    <row r="91" spans="1:17" s="34" customFormat="1" ht="11.25" outlineLevel="5">
      <c r="A91" s="35"/>
      <c r="B91" s="36"/>
      <c r="C91" s="37" t="s">
        <v>378</v>
      </c>
      <c r="D91" s="36"/>
      <c r="E91" s="38">
        <v>0</v>
      </c>
      <c r="F91" s="39"/>
      <c r="G91" s="40"/>
      <c r="H91" s="39"/>
      <c r="I91" s="41"/>
      <c r="J91" s="42"/>
      <c r="K91" s="39"/>
      <c r="L91" s="39"/>
      <c r="M91" s="39"/>
      <c r="N91" s="44" t="s">
        <v>3</v>
      </c>
      <c r="O91" s="39"/>
      <c r="P91" s="39"/>
      <c r="Q91" s="42"/>
    </row>
    <row r="92" spans="1:17" s="34" customFormat="1" ht="11.25" outlineLevel="5">
      <c r="A92" s="35"/>
      <c r="B92" s="36"/>
      <c r="C92" s="37" t="s">
        <v>434</v>
      </c>
      <c r="D92" s="36"/>
      <c r="E92" s="38">
        <v>-37.56</v>
      </c>
      <c r="F92" s="39"/>
      <c r="G92" s="40"/>
      <c r="H92" s="39"/>
      <c r="I92" s="41"/>
      <c r="J92" s="42"/>
      <c r="K92" s="39"/>
      <c r="L92" s="39"/>
      <c r="M92" s="39"/>
      <c r="N92" s="44" t="s">
        <v>3</v>
      </c>
      <c r="O92" s="39"/>
      <c r="P92" s="39"/>
      <c r="Q92" s="42"/>
    </row>
    <row r="93" spans="1:17" s="34" customFormat="1" ht="11.25" outlineLevel="5">
      <c r="A93" s="35"/>
      <c r="B93" s="36"/>
      <c r="C93" s="37" t="s">
        <v>1</v>
      </c>
      <c r="D93" s="36"/>
      <c r="E93" s="38">
        <v>0</v>
      </c>
      <c r="F93" s="39"/>
      <c r="G93" s="40"/>
      <c r="H93" s="39"/>
      <c r="I93" s="41"/>
      <c r="J93" s="42"/>
      <c r="K93" s="39"/>
      <c r="L93" s="39"/>
      <c r="M93" s="39"/>
      <c r="N93" s="44" t="s">
        <v>3</v>
      </c>
      <c r="O93" s="39"/>
      <c r="P93" s="39"/>
      <c r="Q93" s="42"/>
    </row>
    <row r="94" spans="1:17" s="28" customFormat="1" ht="12" outlineLevel="4">
      <c r="A94" s="11">
        <v>2</v>
      </c>
      <c r="B94" s="29" t="s">
        <v>39</v>
      </c>
      <c r="C94" s="30" t="s">
        <v>525</v>
      </c>
      <c r="D94" s="12" t="s">
        <v>8</v>
      </c>
      <c r="E94" s="31">
        <v>378.26</v>
      </c>
      <c r="F94" s="14">
        <v>20</v>
      </c>
      <c r="G94" s="31">
        <f>E94*(1+F94/100)</f>
        <v>453.91199999999998</v>
      </c>
      <c r="H94" s="511"/>
      <c r="I94" s="15">
        <f>G94*H94</f>
        <v>0</v>
      </c>
      <c r="J94" s="32">
        <v>5.0000000000000001E-4</v>
      </c>
      <c r="K94" s="33">
        <f>G94*J94</f>
        <v>0.22695599999999999</v>
      </c>
      <c r="L94" s="32"/>
      <c r="M94" s="33">
        <f>G94*L94</f>
        <v>0</v>
      </c>
      <c r="N94" s="15">
        <v>21</v>
      </c>
      <c r="O94" s="15">
        <f>I94*(N94/100)</f>
        <v>0</v>
      </c>
      <c r="P94" s="15">
        <f>I94+O94</f>
        <v>0</v>
      </c>
      <c r="Q94" s="184" t="s">
        <v>1881</v>
      </c>
    </row>
    <row r="95" spans="1:17" s="34" customFormat="1" ht="11.25" outlineLevel="5">
      <c r="A95" s="35"/>
      <c r="B95" s="36"/>
      <c r="C95" s="37" t="s">
        <v>203</v>
      </c>
      <c r="D95" s="36"/>
      <c r="E95" s="38">
        <v>0</v>
      </c>
      <c r="F95" s="39"/>
      <c r="G95" s="40"/>
      <c r="H95" s="39"/>
      <c r="I95" s="41"/>
      <c r="J95" s="42"/>
      <c r="K95" s="39"/>
      <c r="L95" s="39"/>
      <c r="M95" s="39"/>
      <c r="N95" s="44" t="s">
        <v>3</v>
      </c>
      <c r="O95" s="39"/>
      <c r="P95" s="39"/>
      <c r="Q95" s="42"/>
    </row>
    <row r="96" spans="1:17" s="34" customFormat="1" ht="11.25" outlineLevel="5">
      <c r="A96" s="35"/>
      <c r="B96" s="36"/>
      <c r="C96" s="37" t="s">
        <v>309</v>
      </c>
      <c r="D96" s="36"/>
      <c r="E96" s="38">
        <v>0</v>
      </c>
      <c r="F96" s="39"/>
      <c r="G96" s="40"/>
      <c r="H96" s="39"/>
      <c r="I96" s="41"/>
      <c r="J96" s="42"/>
      <c r="K96" s="39"/>
      <c r="L96" s="39"/>
      <c r="M96" s="39"/>
      <c r="N96" s="44" t="s">
        <v>3</v>
      </c>
      <c r="O96" s="39"/>
      <c r="P96" s="39"/>
      <c r="Q96" s="42"/>
    </row>
    <row r="97" spans="1:17" s="34" customFormat="1" ht="11.25" outlineLevel="5">
      <c r="A97" s="35"/>
      <c r="B97" s="36"/>
      <c r="C97" s="37" t="s">
        <v>43</v>
      </c>
      <c r="D97" s="36"/>
      <c r="E97" s="38">
        <v>0</v>
      </c>
      <c r="F97" s="39"/>
      <c r="G97" s="40"/>
      <c r="H97" s="39"/>
      <c r="I97" s="41"/>
      <c r="J97" s="42"/>
      <c r="K97" s="39"/>
      <c r="L97" s="39"/>
      <c r="M97" s="39"/>
      <c r="N97" s="44" t="s">
        <v>3</v>
      </c>
      <c r="O97" s="39"/>
      <c r="P97" s="39"/>
      <c r="Q97" s="42"/>
    </row>
    <row r="98" spans="1:17" s="34" customFormat="1" ht="11.25" outlineLevel="5">
      <c r="A98" s="35"/>
      <c r="B98" s="36"/>
      <c r="C98" s="37" t="s">
        <v>369</v>
      </c>
      <c r="D98" s="36"/>
      <c r="E98" s="38">
        <v>401.54</v>
      </c>
      <c r="F98" s="39"/>
      <c r="G98" s="40"/>
      <c r="H98" s="39"/>
      <c r="I98" s="41"/>
      <c r="J98" s="42"/>
      <c r="K98" s="39"/>
      <c r="L98" s="39"/>
      <c r="M98" s="39"/>
      <c r="N98" s="44" t="s">
        <v>3</v>
      </c>
      <c r="O98" s="39"/>
      <c r="P98" s="39"/>
      <c r="Q98" s="42"/>
    </row>
    <row r="99" spans="1:17" s="34" customFormat="1" ht="11.25" outlineLevel="5">
      <c r="A99" s="35"/>
      <c r="B99" s="36"/>
      <c r="C99" s="37" t="s">
        <v>449</v>
      </c>
      <c r="D99" s="36"/>
      <c r="E99" s="38">
        <v>14.28</v>
      </c>
      <c r="F99" s="39"/>
      <c r="G99" s="40"/>
      <c r="H99" s="39"/>
      <c r="I99" s="41"/>
      <c r="J99" s="42"/>
      <c r="K99" s="39"/>
      <c r="L99" s="39"/>
      <c r="M99" s="39"/>
      <c r="N99" s="44" t="s">
        <v>3</v>
      </c>
      <c r="O99" s="39"/>
      <c r="P99" s="39"/>
      <c r="Q99" s="42"/>
    </row>
    <row r="100" spans="1:17" s="34" customFormat="1" ht="11.25" outlineLevel="5">
      <c r="A100" s="35"/>
      <c r="B100" s="36"/>
      <c r="C100" s="37" t="s">
        <v>378</v>
      </c>
      <c r="D100" s="36"/>
      <c r="E100" s="38">
        <v>0</v>
      </c>
      <c r="F100" s="39"/>
      <c r="G100" s="40"/>
      <c r="H100" s="39"/>
      <c r="I100" s="41"/>
      <c r="J100" s="42"/>
      <c r="K100" s="39"/>
      <c r="L100" s="39"/>
      <c r="M100" s="39"/>
      <c r="N100" s="44" t="s">
        <v>3</v>
      </c>
      <c r="O100" s="39"/>
      <c r="P100" s="39"/>
      <c r="Q100" s="42"/>
    </row>
    <row r="101" spans="1:17" s="34" customFormat="1" ht="11.25" outlineLevel="5">
      <c r="A101" s="35"/>
      <c r="B101" s="36"/>
      <c r="C101" s="37" t="s">
        <v>434</v>
      </c>
      <c r="D101" s="36"/>
      <c r="E101" s="38">
        <v>-37.56</v>
      </c>
      <c r="F101" s="39"/>
      <c r="G101" s="40"/>
      <c r="H101" s="39"/>
      <c r="I101" s="41"/>
      <c r="J101" s="42"/>
      <c r="K101" s="39"/>
      <c r="L101" s="39"/>
      <c r="M101" s="39"/>
      <c r="N101" s="44" t="s">
        <v>3</v>
      </c>
      <c r="O101" s="39"/>
      <c r="P101" s="39"/>
      <c r="Q101" s="42"/>
    </row>
    <row r="102" spans="1:17" s="34" customFormat="1" ht="11.25" outlineLevel="5">
      <c r="A102" s="35"/>
      <c r="B102" s="36"/>
      <c r="C102" s="37" t="s">
        <v>1</v>
      </c>
      <c r="D102" s="36"/>
      <c r="E102" s="38">
        <v>0</v>
      </c>
      <c r="F102" s="39"/>
      <c r="G102" s="40"/>
      <c r="H102" s="39"/>
      <c r="I102" s="41"/>
      <c r="J102" s="42"/>
      <c r="K102" s="39"/>
      <c r="L102" s="39"/>
      <c r="M102" s="39"/>
      <c r="N102" s="44" t="s">
        <v>3</v>
      </c>
      <c r="O102" s="39"/>
      <c r="P102" s="39"/>
      <c r="Q102" s="42"/>
    </row>
    <row r="103" spans="1:17" s="28" customFormat="1" ht="12" outlineLevel="4">
      <c r="A103" s="11">
        <v>3</v>
      </c>
      <c r="B103" s="29" t="s">
        <v>38</v>
      </c>
      <c r="C103" s="30" t="s">
        <v>524</v>
      </c>
      <c r="D103" s="12" t="s">
        <v>8</v>
      </c>
      <c r="E103" s="31">
        <v>378.26</v>
      </c>
      <c r="F103" s="14">
        <v>20</v>
      </c>
      <c r="G103" s="31">
        <f>E103*(1+F103/100)</f>
        <v>453.91199999999998</v>
      </c>
      <c r="H103" s="511"/>
      <c r="I103" s="15">
        <f>G103*H103</f>
        <v>0</v>
      </c>
      <c r="J103" s="32">
        <v>3.0000000000000003E-4</v>
      </c>
      <c r="K103" s="33">
        <f>G103*J103</f>
        <v>0.13617360000000001</v>
      </c>
      <c r="L103" s="32"/>
      <c r="M103" s="33">
        <f>G103*L103</f>
        <v>0</v>
      </c>
      <c r="N103" s="15">
        <v>21</v>
      </c>
      <c r="O103" s="15">
        <f>I103*(N103/100)</f>
        <v>0</v>
      </c>
      <c r="P103" s="15">
        <f>I103+O103</f>
        <v>0</v>
      </c>
      <c r="Q103" s="184" t="s">
        <v>1881</v>
      </c>
    </row>
    <row r="104" spans="1:17" s="34" customFormat="1" ht="11.25" outlineLevel="5">
      <c r="A104" s="35"/>
      <c r="B104" s="36"/>
      <c r="C104" s="37" t="s">
        <v>197</v>
      </c>
      <c r="D104" s="36"/>
      <c r="E104" s="38">
        <v>0</v>
      </c>
      <c r="F104" s="39"/>
      <c r="G104" s="40"/>
      <c r="H104" s="39"/>
      <c r="I104" s="41"/>
      <c r="J104" s="42"/>
      <c r="K104" s="39"/>
      <c r="L104" s="39"/>
      <c r="M104" s="39"/>
      <c r="N104" s="44" t="s">
        <v>3</v>
      </c>
      <c r="O104" s="39"/>
      <c r="P104" s="39"/>
      <c r="Q104" s="42"/>
    </row>
    <row r="105" spans="1:17" s="34" customFormat="1" ht="11.25" outlineLevel="5">
      <c r="A105" s="35"/>
      <c r="B105" s="36"/>
      <c r="C105" s="37" t="s">
        <v>309</v>
      </c>
      <c r="D105" s="36"/>
      <c r="E105" s="38">
        <v>0</v>
      </c>
      <c r="F105" s="39"/>
      <c r="G105" s="40"/>
      <c r="H105" s="39"/>
      <c r="I105" s="41"/>
      <c r="J105" s="42"/>
      <c r="K105" s="39"/>
      <c r="L105" s="39"/>
      <c r="M105" s="39"/>
      <c r="N105" s="44" t="s">
        <v>3</v>
      </c>
      <c r="O105" s="39"/>
      <c r="P105" s="39"/>
      <c r="Q105" s="42"/>
    </row>
    <row r="106" spans="1:17" s="34" customFormat="1" ht="11.25" outlineLevel="5">
      <c r="A106" s="35"/>
      <c r="B106" s="36"/>
      <c r="C106" s="37" t="s">
        <v>43</v>
      </c>
      <c r="D106" s="36"/>
      <c r="E106" s="38">
        <v>0</v>
      </c>
      <c r="F106" s="39"/>
      <c r="G106" s="40"/>
      <c r="H106" s="39"/>
      <c r="I106" s="41"/>
      <c r="J106" s="42"/>
      <c r="K106" s="39"/>
      <c r="L106" s="39"/>
      <c r="M106" s="39"/>
      <c r="N106" s="44" t="s">
        <v>3</v>
      </c>
      <c r="O106" s="39"/>
      <c r="P106" s="39"/>
      <c r="Q106" s="42"/>
    </row>
    <row r="107" spans="1:17" s="34" customFormat="1" ht="11.25" outlineLevel="5">
      <c r="A107" s="35"/>
      <c r="B107" s="36"/>
      <c r="C107" s="37" t="s">
        <v>369</v>
      </c>
      <c r="D107" s="36"/>
      <c r="E107" s="38">
        <v>401.54</v>
      </c>
      <c r="F107" s="39"/>
      <c r="G107" s="40"/>
      <c r="H107" s="39"/>
      <c r="I107" s="41"/>
      <c r="J107" s="42"/>
      <c r="K107" s="39"/>
      <c r="L107" s="39"/>
      <c r="M107" s="39"/>
      <c r="N107" s="44" t="s">
        <v>3</v>
      </c>
      <c r="O107" s="39"/>
      <c r="P107" s="39"/>
      <c r="Q107" s="42"/>
    </row>
    <row r="108" spans="1:17" s="34" customFormat="1" ht="11.25" outlineLevel="5">
      <c r="A108" s="35"/>
      <c r="B108" s="36"/>
      <c r="C108" s="37" t="s">
        <v>449</v>
      </c>
      <c r="D108" s="36"/>
      <c r="E108" s="38">
        <v>14.28</v>
      </c>
      <c r="F108" s="39"/>
      <c r="G108" s="40"/>
      <c r="H108" s="39"/>
      <c r="I108" s="41"/>
      <c r="J108" s="42"/>
      <c r="K108" s="39"/>
      <c r="L108" s="39"/>
      <c r="M108" s="39"/>
      <c r="N108" s="44" t="s">
        <v>3</v>
      </c>
      <c r="O108" s="39"/>
      <c r="P108" s="39"/>
      <c r="Q108" s="42"/>
    </row>
    <row r="109" spans="1:17" s="34" customFormat="1" ht="11.25" outlineLevel="5">
      <c r="A109" s="35"/>
      <c r="B109" s="36"/>
      <c r="C109" s="37" t="s">
        <v>378</v>
      </c>
      <c r="D109" s="36"/>
      <c r="E109" s="38">
        <v>0</v>
      </c>
      <c r="F109" s="39"/>
      <c r="G109" s="40"/>
      <c r="H109" s="39"/>
      <c r="I109" s="41"/>
      <c r="J109" s="42"/>
      <c r="K109" s="39"/>
      <c r="L109" s="39"/>
      <c r="M109" s="39"/>
      <c r="N109" s="44" t="s">
        <v>3</v>
      </c>
      <c r="O109" s="39"/>
      <c r="P109" s="39"/>
      <c r="Q109" s="42"/>
    </row>
    <row r="110" spans="1:17" s="34" customFormat="1" ht="11.25" outlineLevel="5">
      <c r="A110" s="35"/>
      <c r="B110" s="36"/>
      <c r="C110" s="37" t="s">
        <v>434</v>
      </c>
      <c r="D110" s="36"/>
      <c r="E110" s="38">
        <v>-37.56</v>
      </c>
      <c r="F110" s="39"/>
      <c r="G110" s="40"/>
      <c r="H110" s="39"/>
      <c r="I110" s="41"/>
      <c r="J110" s="42"/>
      <c r="K110" s="39"/>
      <c r="L110" s="39"/>
      <c r="M110" s="39"/>
      <c r="N110" s="44" t="s">
        <v>3</v>
      </c>
      <c r="O110" s="39"/>
      <c r="P110" s="39"/>
      <c r="Q110" s="42"/>
    </row>
    <row r="111" spans="1:17" s="34" customFormat="1" ht="11.25" outlineLevel="5">
      <c r="A111" s="35"/>
      <c r="B111" s="36"/>
      <c r="C111" s="37" t="s">
        <v>1</v>
      </c>
      <c r="D111" s="36"/>
      <c r="E111" s="38">
        <v>0</v>
      </c>
      <c r="F111" s="39"/>
      <c r="G111" s="40"/>
      <c r="H111" s="39"/>
      <c r="I111" s="41"/>
      <c r="J111" s="42"/>
      <c r="K111" s="39"/>
      <c r="L111" s="39"/>
      <c r="M111" s="39"/>
      <c r="N111" s="44" t="s">
        <v>3</v>
      </c>
      <c r="O111" s="39"/>
      <c r="P111" s="39"/>
      <c r="Q111" s="42"/>
    </row>
    <row r="112" spans="1:17" s="28" customFormat="1" ht="24" outlineLevel="4">
      <c r="A112" s="11">
        <v>4</v>
      </c>
      <c r="B112" s="29" t="s">
        <v>71</v>
      </c>
      <c r="C112" s="30" t="s">
        <v>527</v>
      </c>
      <c r="D112" s="12" t="s">
        <v>9</v>
      </c>
      <c r="E112" s="31">
        <v>56.739000000000004</v>
      </c>
      <c r="F112" s="14">
        <v>0</v>
      </c>
      <c r="G112" s="31">
        <f>E112*(1+F112/100)</f>
        <v>56.739000000000004</v>
      </c>
      <c r="H112" s="511"/>
      <c r="I112" s="15">
        <f>G112*H112</f>
        <v>0</v>
      </c>
      <c r="J112" s="32">
        <v>2.16</v>
      </c>
      <c r="K112" s="33">
        <f>G112*J112</f>
        <v>122.55624000000002</v>
      </c>
      <c r="L112" s="32"/>
      <c r="M112" s="33">
        <f>G112*L112</f>
        <v>0</v>
      </c>
      <c r="N112" s="15">
        <v>21</v>
      </c>
      <c r="O112" s="15">
        <f>I112*(N112/100)</f>
        <v>0</v>
      </c>
      <c r="P112" s="15">
        <f>I112+O112</f>
        <v>0</v>
      </c>
      <c r="Q112" s="184" t="s">
        <v>1881</v>
      </c>
    </row>
    <row r="113" spans="1:17" s="34" customFormat="1" ht="11.25" outlineLevel="5">
      <c r="A113" s="35"/>
      <c r="B113" s="36"/>
      <c r="C113" s="37" t="s">
        <v>309</v>
      </c>
      <c r="D113" s="36"/>
      <c r="E113" s="38">
        <v>0</v>
      </c>
      <c r="F113" s="39"/>
      <c r="G113" s="40"/>
      <c r="H113" s="39"/>
      <c r="I113" s="41"/>
      <c r="J113" s="42"/>
      <c r="K113" s="39"/>
      <c r="L113" s="39"/>
      <c r="M113" s="39"/>
      <c r="N113" s="44" t="s">
        <v>3</v>
      </c>
      <c r="O113" s="39"/>
      <c r="P113" s="39"/>
      <c r="Q113" s="42"/>
    </row>
    <row r="114" spans="1:17" s="34" customFormat="1" ht="11.25" outlineLevel="5">
      <c r="A114" s="35"/>
      <c r="B114" s="36"/>
      <c r="C114" s="37" t="s">
        <v>43</v>
      </c>
      <c r="D114" s="36"/>
      <c r="E114" s="38">
        <v>0</v>
      </c>
      <c r="F114" s="39"/>
      <c r="G114" s="40"/>
      <c r="H114" s="39"/>
      <c r="I114" s="41"/>
      <c r="J114" s="42"/>
      <c r="K114" s="39"/>
      <c r="L114" s="39"/>
      <c r="M114" s="39"/>
      <c r="N114" s="44" t="s">
        <v>3</v>
      </c>
      <c r="O114" s="39"/>
      <c r="P114" s="39"/>
      <c r="Q114" s="42"/>
    </row>
    <row r="115" spans="1:17" s="34" customFormat="1" ht="22.5" outlineLevel="5">
      <c r="A115" s="35"/>
      <c r="B115" s="36"/>
      <c r="C115" s="37" t="s">
        <v>387</v>
      </c>
      <c r="D115" s="36"/>
      <c r="E115" s="38">
        <v>60.231000000000002</v>
      </c>
      <c r="F115" s="39"/>
      <c r="G115" s="40"/>
      <c r="H115" s="39"/>
      <c r="I115" s="41"/>
      <c r="J115" s="42"/>
      <c r="K115" s="39"/>
      <c r="L115" s="39"/>
      <c r="M115" s="39"/>
      <c r="N115" s="44" t="s">
        <v>3</v>
      </c>
      <c r="O115" s="39"/>
      <c r="P115" s="39"/>
      <c r="Q115" s="42"/>
    </row>
    <row r="116" spans="1:17" s="34" customFormat="1" ht="11.25" outlineLevel="5">
      <c r="A116" s="35"/>
      <c r="B116" s="36"/>
      <c r="C116" s="37" t="s">
        <v>474</v>
      </c>
      <c r="D116" s="36"/>
      <c r="E116" s="38">
        <v>2.1419999999999999</v>
      </c>
      <c r="F116" s="39"/>
      <c r="G116" s="40"/>
      <c r="H116" s="39"/>
      <c r="I116" s="41"/>
      <c r="J116" s="42"/>
      <c r="K116" s="39"/>
      <c r="L116" s="39"/>
      <c r="M116" s="39"/>
      <c r="N116" s="44" t="s">
        <v>3</v>
      </c>
      <c r="O116" s="39"/>
      <c r="P116" s="39"/>
      <c r="Q116" s="42"/>
    </row>
    <row r="117" spans="1:17" s="34" customFormat="1" ht="11.25" outlineLevel="5">
      <c r="A117" s="35"/>
      <c r="B117" s="36"/>
      <c r="C117" s="37" t="s">
        <v>1</v>
      </c>
      <c r="D117" s="36"/>
      <c r="E117" s="38">
        <v>0</v>
      </c>
      <c r="F117" s="39"/>
      <c r="G117" s="40"/>
      <c r="H117" s="39"/>
      <c r="I117" s="41"/>
      <c r="J117" s="42"/>
      <c r="K117" s="39"/>
      <c r="L117" s="39"/>
      <c r="M117" s="39"/>
      <c r="N117" s="44" t="s">
        <v>3</v>
      </c>
      <c r="O117" s="39"/>
      <c r="P117" s="39"/>
      <c r="Q117" s="42"/>
    </row>
    <row r="118" spans="1:17" s="34" customFormat="1" ht="11.25" outlineLevel="5">
      <c r="A118" s="35"/>
      <c r="B118" s="36"/>
      <c r="C118" s="37" t="s">
        <v>378</v>
      </c>
      <c r="D118" s="36"/>
      <c r="E118" s="38">
        <v>0</v>
      </c>
      <c r="F118" s="39"/>
      <c r="G118" s="40"/>
      <c r="H118" s="39"/>
      <c r="I118" s="41"/>
      <c r="J118" s="42"/>
      <c r="K118" s="39"/>
      <c r="L118" s="39"/>
      <c r="M118" s="39"/>
      <c r="N118" s="44" t="s">
        <v>3</v>
      </c>
      <c r="O118" s="39"/>
      <c r="P118" s="39"/>
      <c r="Q118" s="42"/>
    </row>
    <row r="119" spans="1:17" s="34" customFormat="1" ht="11.25" outlineLevel="5">
      <c r="A119" s="35"/>
      <c r="B119" s="36"/>
      <c r="C119" s="37" t="s">
        <v>246</v>
      </c>
      <c r="D119" s="36"/>
      <c r="E119" s="38">
        <v>0</v>
      </c>
      <c r="F119" s="39"/>
      <c r="G119" s="40"/>
      <c r="H119" s="39"/>
      <c r="I119" s="41"/>
      <c r="J119" s="42"/>
      <c r="K119" s="39"/>
      <c r="L119" s="39"/>
      <c r="M119" s="39"/>
      <c r="N119" s="44" t="s">
        <v>3</v>
      </c>
      <c r="O119" s="39"/>
      <c r="P119" s="39"/>
      <c r="Q119" s="42"/>
    </row>
    <row r="120" spans="1:17" s="34" customFormat="1" ht="11.25" outlineLevel="5">
      <c r="A120" s="35"/>
      <c r="B120" s="36"/>
      <c r="C120" s="37" t="s">
        <v>453</v>
      </c>
      <c r="D120" s="36"/>
      <c r="E120" s="38">
        <v>-5.6340000000000003</v>
      </c>
      <c r="F120" s="39"/>
      <c r="G120" s="40"/>
      <c r="H120" s="39"/>
      <c r="I120" s="41"/>
      <c r="J120" s="42"/>
      <c r="K120" s="39"/>
      <c r="L120" s="39"/>
      <c r="M120" s="39"/>
      <c r="N120" s="44" t="s">
        <v>3</v>
      </c>
      <c r="O120" s="39"/>
      <c r="P120" s="39"/>
      <c r="Q120" s="42"/>
    </row>
    <row r="121" spans="1:17" s="34" customFormat="1" ht="11.25" outlineLevel="5">
      <c r="A121" s="35"/>
      <c r="B121" s="36"/>
      <c r="C121" s="37" t="s">
        <v>1</v>
      </c>
      <c r="D121" s="36"/>
      <c r="E121" s="38">
        <v>0</v>
      </c>
      <c r="F121" s="39"/>
      <c r="G121" s="40"/>
      <c r="H121" s="39"/>
      <c r="I121" s="41"/>
      <c r="J121" s="42"/>
      <c r="K121" s="39"/>
      <c r="L121" s="39"/>
      <c r="M121" s="39"/>
      <c r="N121" s="44" t="s">
        <v>3</v>
      </c>
      <c r="O121" s="39"/>
      <c r="P121" s="39"/>
      <c r="Q121" s="42"/>
    </row>
    <row r="122" spans="1:17" s="28" customFormat="1" ht="24" outlineLevel="4">
      <c r="A122" s="11">
        <v>5</v>
      </c>
      <c r="B122" s="29" t="s">
        <v>584</v>
      </c>
      <c r="C122" s="30" t="s">
        <v>587</v>
      </c>
      <c r="D122" s="12" t="s">
        <v>4</v>
      </c>
      <c r="E122" s="31">
        <v>170</v>
      </c>
      <c r="F122" s="14">
        <v>0</v>
      </c>
      <c r="G122" s="31">
        <f>E122*(1+F122/100)</f>
        <v>170</v>
      </c>
      <c r="H122" s="511"/>
      <c r="I122" s="15">
        <f>G122*H122</f>
        <v>0</v>
      </c>
      <c r="J122" s="32">
        <v>3.4000000000000002E-4</v>
      </c>
      <c r="K122" s="33">
        <f>G122*J122</f>
        <v>5.7800000000000004E-2</v>
      </c>
      <c r="L122" s="32"/>
      <c r="M122" s="33">
        <f>G122*L122</f>
        <v>0</v>
      </c>
      <c r="N122" s="15">
        <v>21</v>
      </c>
      <c r="O122" s="15">
        <f>I122*(N122/100)</f>
        <v>0</v>
      </c>
      <c r="P122" s="15">
        <f>I122+O122</f>
        <v>0</v>
      </c>
      <c r="Q122" s="32"/>
    </row>
    <row r="123" spans="1:17" s="34" customFormat="1" ht="11.25" outlineLevel="5">
      <c r="A123" s="35"/>
      <c r="B123" s="36"/>
      <c r="C123" s="37" t="s">
        <v>590</v>
      </c>
      <c r="D123" s="36"/>
      <c r="E123" s="38">
        <v>170</v>
      </c>
      <c r="F123" s="39"/>
      <c r="G123" s="40"/>
      <c r="H123" s="39"/>
      <c r="I123" s="41"/>
      <c r="J123" s="42"/>
      <c r="K123" s="39"/>
      <c r="L123" s="39"/>
      <c r="M123" s="39"/>
      <c r="N123" s="44" t="s">
        <v>3</v>
      </c>
      <c r="O123" s="39"/>
      <c r="P123" s="39"/>
      <c r="Q123" s="42"/>
    </row>
    <row r="124" spans="1:17" s="28" customFormat="1" ht="24" outlineLevel="4">
      <c r="A124" s="11">
        <v>6</v>
      </c>
      <c r="B124" s="29" t="s">
        <v>585</v>
      </c>
      <c r="C124" s="30" t="s">
        <v>588</v>
      </c>
      <c r="D124" s="12" t="s">
        <v>4</v>
      </c>
      <c r="E124" s="31">
        <v>11</v>
      </c>
      <c r="F124" s="14">
        <v>0</v>
      </c>
      <c r="G124" s="31">
        <f>E124*(1+F124/100)</f>
        <v>11</v>
      </c>
      <c r="H124" s="511"/>
      <c r="I124" s="15">
        <f>G124*H124</f>
        <v>0</v>
      </c>
      <c r="J124" s="32">
        <v>7.7400000000000004E-3</v>
      </c>
      <c r="K124" s="33">
        <f>G124*J124</f>
        <v>8.5140000000000007E-2</v>
      </c>
      <c r="L124" s="32"/>
      <c r="M124" s="33">
        <f>G124*L124</f>
        <v>0</v>
      </c>
      <c r="N124" s="15">
        <v>21</v>
      </c>
      <c r="O124" s="15">
        <f>I124*(N124/100)</f>
        <v>0</v>
      </c>
      <c r="P124" s="15">
        <f>I124+O124</f>
        <v>0</v>
      </c>
      <c r="Q124" s="32"/>
    </row>
    <row r="125" spans="1:17" s="34" customFormat="1" ht="11.25" outlineLevel="5">
      <c r="A125" s="35"/>
      <c r="B125" s="36"/>
      <c r="C125" s="37" t="s">
        <v>591</v>
      </c>
      <c r="D125" s="36"/>
      <c r="E125" s="38">
        <v>11</v>
      </c>
      <c r="F125" s="39"/>
      <c r="G125" s="40"/>
      <c r="H125" s="39"/>
      <c r="I125" s="41"/>
      <c r="J125" s="42"/>
      <c r="K125" s="39"/>
      <c r="L125" s="39"/>
      <c r="M125" s="39"/>
      <c r="N125" s="44" t="s">
        <v>3</v>
      </c>
      <c r="O125" s="39"/>
      <c r="P125" s="39"/>
      <c r="Q125" s="42"/>
    </row>
    <row r="126" spans="1:17" s="28" customFormat="1" ht="12" outlineLevel="4">
      <c r="A126" s="11">
        <v>7</v>
      </c>
      <c r="B126" s="29" t="s">
        <v>586</v>
      </c>
      <c r="C126" s="30" t="s">
        <v>589</v>
      </c>
      <c r="D126" s="12" t="s">
        <v>4</v>
      </c>
      <c r="E126" s="31">
        <v>11</v>
      </c>
      <c r="F126" s="14">
        <v>0</v>
      </c>
      <c r="G126" s="31">
        <f>E126*(1+F126/100)</f>
        <v>11</v>
      </c>
      <c r="H126" s="511"/>
      <c r="I126" s="15">
        <f>G126*H126</f>
        <v>0</v>
      </c>
      <c r="J126" s="32">
        <v>1.268E-2</v>
      </c>
      <c r="K126" s="33">
        <f>G126*J126</f>
        <v>0.13947999999999999</v>
      </c>
      <c r="L126" s="32"/>
      <c r="M126" s="33">
        <f>G126*L126</f>
        <v>0</v>
      </c>
      <c r="N126" s="15">
        <v>21</v>
      </c>
      <c r="O126" s="15">
        <f>I126*(N126/100)</f>
        <v>0</v>
      </c>
      <c r="P126" s="15">
        <f>I126+O126</f>
        <v>0</v>
      </c>
      <c r="Q126" s="32"/>
    </row>
    <row r="127" spans="1:17" s="34" customFormat="1" ht="11.25" outlineLevel="5">
      <c r="A127" s="35"/>
      <c r="B127" s="36"/>
      <c r="C127" s="37" t="s">
        <v>591</v>
      </c>
      <c r="D127" s="36"/>
      <c r="E127" s="38">
        <v>11</v>
      </c>
      <c r="F127" s="39"/>
      <c r="G127" s="40"/>
      <c r="H127" s="39"/>
      <c r="I127" s="41"/>
      <c r="J127" s="42"/>
      <c r="K127" s="39"/>
      <c r="L127" s="39"/>
      <c r="M127" s="39"/>
      <c r="N127" s="44" t="s">
        <v>3</v>
      </c>
      <c r="O127" s="39"/>
      <c r="P127" s="39"/>
      <c r="Q127" s="42"/>
    </row>
    <row r="128" spans="1:17" s="64" customFormat="1" ht="24" outlineLevel="4">
      <c r="A128" s="11">
        <v>8</v>
      </c>
      <c r="B128" s="29" t="s">
        <v>593</v>
      </c>
      <c r="C128" s="30" t="s">
        <v>595</v>
      </c>
      <c r="D128" s="12" t="s">
        <v>14</v>
      </c>
      <c r="E128" s="31">
        <v>12</v>
      </c>
      <c r="F128" s="14">
        <v>0</v>
      </c>
      <c r="G128" s="31">
        <v>2</v>
      </c>
      <c r="H128" s="511"/>
      <c r="I128" s="15">
        <f>G128*H128</f>
        <v>0</v>
      </c>
      <c r="J128" s="32">
        <v>0</v>
      </c>
      <c r="K128" s="33">
        <f>G128*J128</f>
        <v>0</v>
      </c>
      <c r="L128" s="32"/>
      <c r="M128" s="33">
        <f>G128*L128</f>
        <v>0</v>
      </c>
      <c r="N128" s="15">
        <v>21</v>
      </c>
      <c r="O128" s="15">
        <f>I128*(N128/100)</f>
        <v>0</v>
      </c>
      <c r="P128" s="15">
        <f>I128+O128</f>
        <v>0</v>
      </c>
      <c r="Q128" s="32"/>
    </row>
    <row r="129" spans="1:17" s="64" customFormat="1" ht="24" outlineLevel="4">
      <c r="A129" s="11">
        <v>9</v>
      </c>
      <c r="B129" s="29" t="s">
        <v>594</v>
      </c>
      <c r="C129" s="30" t="s">
        <v>596</v>
      </c>
      <c r="D129" s="12" t="s">
        <v>14</v>
      </c>
      <c r="E129" s="31">
        <v>12</v>
      </c>
      <c r="F129" s="14">
        <v>0</v>
      </c>
      <c r="G129" s="31">
        <v>2</v>
      </c>
      <c r="H129" s="511"/>
      <c r="I129" s="15">
        <f>G129*H129</f>
        <v>0</v>
      </c>
      <c r="J129" s="32">
        <v>0</v>
      </c>
      <c r="K129" s="33">
        <f>G129*J129</f>
        <v>0</v>
      </c>
      <c r="L129" s="32"/>
      <c r="M129" s="33">
        <f>G129*L129</f>
        <v>0</v>
      </c>
      <c r="N129" s="15">
        <v>21</v>
      </c>
      <c r="O129" s="15">
        <f>I129*(N129/100)</f>
        <v>0</v>
      </c>
      <c r="P129" s="15">
        <f>I129+O129</f>
        <v>0</v>
      </c>
      <c r="Q129" s="32"/>
    </row>
    <row r="130" spans="1:17" s="28" customFormat="1" ht="24" outlineLevel="4">
      <c r="A130" s="11">
        <v>10</v>
      </c>
      <c r="B130" s="29" t="s">
        <v>118</v>
      </c>
      <c r="C130" s="30" t="s">
        <v>552</v>
      </c>
      <c r="D130" s="12" t="s">
        <v>9</v>
      </c>
      <c r="E130" s="31">
        <v>1.2160000000000002</v>
      </c>
      <c r="F130" s="14">
        <v>0</v>
      </c>
      <c r="G130" s="31">
        <f>E130*(1+F130/100)</f>
        <v>1.2160000000000002</v>
      </c>
      <c r="H130" s="511"/>
      <c r="I130" s="15">
        <f>G130*H130</f>
        <v>0</v>
      </c>
      <c r="J130" s="32">
        <v>2.5018699999999998</v>
      </c>
      <c r="K130" s="33">
        <f>G130*J130</f>
        <v>3.0422739200000004</v>
      </c>
      <c r="L130" s="32"/>
      <c r="M130" s="33">
        <f>G130*L130</f>
        <v>0</v>
      </c>
      <c r="N130" s="15">
        <v>21</v>
      </c>
      <c r="O130" s="15">
        <f>I130*(N130/100)</f>
        <v>0</v>
      </c>
      <c r="P130" s="15">
        <f>I130+O130</f>
        <v>0</v>
      </c>
      <c r="Q130" s="184" t="s">
        <v>1881</v>
      </c>
    </row>
    <row r="131" spans="1:17" s="34" customFormat="1" ht="11.25" outlineLevel="5">
      <c r="A131" s="35"/>
      <c r="B131" s="36"/>
      <c r="C131" s="37" t="s">
        <v>174</v>
      </c>
      <c r="D131" s="36"/>
      <c r="E131" s="38">
        <v>0</v>
      </c>
      <c r="F131" s="39"/>
      <c r="G131" s="40"/>
      <c r="H131" s="39"/>
      <c r="I131" s="41"/>
      <c r="J131" s="42"/>
      <c r="K131" s="39"/>
      <c r="L131" s="39"/>
      <c r="M131" s="39"/>
      <c r="N131" s="44" t="s">
        <v>3</v>
      </c>
      <c r="O131" s="39"/>
      <c r="P131" s="39"/>
      <c r="Q131" s="42"/>
    </row>
    <row r="132" spans="1:17" s="34" customFormat="1" ht="11.25" outlineLevel="5">
      <c r="A132" s="35"/>
      <c r="B132" s="36"/>
      <c r="C132" s="37" t="s">
        <v>312</v>
      </c>
      <c r="D132" s="36"/>
      <c r="E132" s="38">
        <v>0</v>
      </c>
      <c r="F132" s="39"/>
      <c r="G132" s="40"/>
      <c r="H132" s="39"/>
      <c r="I132" s="41"/>
      <c r="J132" s="42"/>
      <c r="K132" s="39"/>
      <c r="L132" s="39"/>
      <c r="M132" s="39"/>
      <c r="N132" s="44" t="s">
        <v>3</v>
      </c>
      <c r="O132" s="39"/>
      <c r="P132" s="39"/>
      <c r="Q132" s="42"/>
    </row>
    <row r="133" spans="1:17" s="34" customFormat="1" ht="11.25" outlineLevel="5">
      <c r="A133" s="35"/>
      <c r="B133" s="36"/>
      <c r="C133" s="37" t="s">
        <v>390</v>
      </c>
      <c r="D133" s="36"/>
      <c r="E133" s="38">
        <v>1.2160000000000002</v>
      </c>
      <c r="F133" s="39"/>
      <c r="G133" s="40"/>
      <c r="H133" s="39"/>
      <c r="I133" s="41"/>
      <c r="J133" s="42"/>
      <c r="K133" s="39"/>
      <c r="L133" s="39"/>
      <c r="M133" s="39"/>
      <c r="N133" s="44" t="s">
        <v>3</v>
      </c>
      <c r="O133" s="39"/>
      <c r="P133" s="39"/>
      <c r="Q133" s="42"/>
    </row>
    <row r="134" spans="1:17" s="34" customFormat="1" ht="11.25" outlineLevel="5">
      <c r="A134" s="35"/>
      <c r="B134" s="36"/>
      <c r="C134" s="37" t="s">
        <v>1</v>
      </c>
      <c r="D134" s="36"/>
      <c r="E134" s="38">
        <v>0</v>
      </c>
      <c r="F134" s="39"/>
      <c r="G134" s="40"/>
      <c r="H134" s="39"/>
      <c r="I134" s="41"/>
      <c r="J134" s="42"/>
      <c r="K134" s="39"/>
      <c r="L134" s="39"/>
      <c r="M134" s="39"/>
      <c r="N134" s="44" t="s">
        <v>3</v>
      </c>
      <c r="O134" s="39"/>
      <c r="P134" s="39"/>
      <c r="Q134" s="42"/>
    </row>
    <row r="135" spans="1:17" s="28" customFormat="1" ht="24" outlineLevel="4">
      <c r="A135" s="11">
        <v>11</v>
      </c>
      <c r="B135" s="29" t="s">
        <v>117</v>
      </c>
      <c r="C135" s="30" t="s">
        <v>547</v>
      </c>
      <c r="D135" s="12" t="s">
        <v>9</v>
      </c>
      <c r="E135" s="31">
        <v>36.61</v>
      </c>
      <c r="F135" s="14">
        <v>0</v>
      </c>
      <c r="G135" s="31">
        <f>E135*(1+F135/100)</f>
        <v>36.61</v>
      </c>
      <c r="H135" s="511"/>
      <c r="I135" s="15">
        <f>G135*H135</f>
        <v>0</v>
      </c>
      <c r="J135" s="32">
        <v>2.3010199999999998</v>
      </c>
      <c r="K135" s="33">
        <f>G135*J135</f>
        <v>84.240342199999986</v>
      </c>
      <c r="L135" s="32"/>
      <c r="M135" s="33">
        <f>G135*L135</f>
        <v>0</v>
      </c>
      <c r="N135" s="15">
        <v>21</v>
      </c>
      <c r="O135" s="15">
        <f>I135*(N135/100)</f>
        <v>0</v>
      </c>
      <c r="P135" s="15">
        <f>I135+O135</f>
        <v>0</v>
      </c>
      <c r="Q135" s="184" t="s">
        <v>1881</v>
      </c>
    </row>
    <row r="136" spans="1:17" s="34" customFormat="1" ht="11.25" outlineLevel="5">
      <c r="A136" s="35"/>
      <c r="B136" s="36"/>
      <c r="C136" s="37" t="s">
        <v>235</v>
      </c>
      <c r="D136" s="36"/>
      <c r="E136" s="38">
        <v>0</v>
      </c>
      <c r="F136" s="39"/>
      <c r="G136" s="40"/>
      <c r="H136" s="39"/>
      <c r="I136" s="41"/>
      <c r="J136" s="42"/>
      <c r="K136" s="39"/>
      <c r="L136" s="39"/>
      <c r="M136" s="39"/>
      <c r="N136" s="44" t="s">
        <v>3</v>
      </c>
      <c r="O136" s="39"/>
      <c r="P136" s="39"/>
      <c r="Q136" s="42"/>
    </row>
    <row r="137" spans="1:17" s="34" customFormat="1" ht="11.25" outlineLevel="5">
      <c r="A137" s="35"/>
      <c r="B137" s="36"/>
      <c r="C137" s="37" t="s">
        <v>43</v>
      </c>
      <c r="D137" s="36"/>
      <c r="E137" s="38">
        <v>0</v>
      </c>
      <c r="F137" s="39"/>
      <c r="G137" s="40"/>
      <c r="H137" s="39"/>
      <c r="I137" s="41"/>
      <c r="J137" s="42"/>
      <c r="K137" s="39"/>
      <c r="L137" s="39"/>
      <c r="M137" s="39"/>
      <c r="N137" s="44" t="s">
        <v>3</v>
      </c>
      <c r="O137" s="39"/>
      <c r="P137" s="39"/>
      <c r="Q137" s="42"/>
    </row>
    <row r="138" spans="1:17" s="34" customFormat="1" ht="22.5" outlineLevel="5">
      <c r="A138" s="35"/>
      <c r="B138" s="36"/>
      <c r="C138" s="37" t="s">
        <v>386</v>
      </c>
      <c r="D138" s="36"/>
      <c r="E138" s="38">
        <v>40.154000000000003</v>
      </c>
      <c r="F138" s="39"/>
      <c r="G138" s="40"/>
      <c r="H138" s="39"/>
      <c r="I138" s="41"/>
      <c r="J138" s="42"/>
      <c r="K138" s="39"/>
      <c r="L138" s="39"/>
      <c r="M138" s="39"/>
      <c r="N138" s="44" t="s">
        <v>3</v>
      </c>
      <c r="O138" s="39"/>
      <c r="P138" s="39"/>
      <c r="Q138" s="42"/>
    </row>
    <row r="139" spans="1:17" s="34" customFormat="1" ht="11.25" outlineLevel="5">
      <c r="A139" s="35"/>
      <c r="B139" s="36"/>
      <c r="C139" s="37" t="s">
        <v>473</v>
      </c>
      <c r="D139" s="36"/>
      <c r="E139" s="38">
        <v>1.4279999999999999</v>
      </c>
      <c r="F139" s="39"/>
      <c r="G139" s="40"/>
      <c r="H139" s="39"/>
      <c r="I139" s="41"/>
      <c r="J139" s="42"/>
      <c r="K139" s="39"/>
      <c r="L139" s="39"/>
      <c r="M139" s="39"/>
      <c r="N139" s="44" t="s">
        <v>3</v>
      </c>
      <c r="O139" s="39"/>
      <c r="P139" s="39"/>
      <c r="Q139" s="42"/>
    </row>
    <row r="140" spans="1:17" s="34" customFormat="1" ht="11.25" outlineLevel="5">
      <c r="A140" s="35"/>
      <c r="B140" s="36"/>
      <c r="C140" s="37" t="s">
        <v>1</v>
      </c>
      <c r="D140" s="36"/>
      <c r="E140" s="38">
        <v>0</v>
      </c>
      <c r="F140" s="39"/>
      <c r="G140" s="40"/>
      <c r="H140" s="39"/>
      <c r="I140" s="41"/>
      <c r="J140" s="42"/>
      <c r="K140" s="39"/>
      <c r="L140" s="39"/>
      <c r="M140" s="39"/>
      <c r="N140" s="44" t="s">
        <v>3</v>
      </c>
      <c r="O140" s="39"/>
      <c r="P140" s="39"/>
      <c r="Q140" s="42"/>
    </row>
    <row r="141" spans="1:17" s="34" customFormat="1" ht="11.25" outlineLevel="5">
      <c r="A141" s="35"/>
      <c r="B141" s="36"/>
      <c r="C141" s="37" t="s">
        <v>378</v>
      </c>
      <c r="D141" s="36"/>
      <c r="E141" s="38">
        <v>0</v>
      </c>
      <c r="F141" s="39"/>
      <c r="G141" s="40"/>
      <c r="H141" s="39"/>
      <c r="I141" s="41"/>
      <c r="J141" s="42"/>
      <c r="K141" s="39"/>
      <c r="L141" s="39"/>
      <c r="M141" s="39"/>
      <c r="N141" s="44" t="s">
        <v>3</v>
      </c>
      <c r="O141" s="39"/>
      <c r="P141" s="39"/>
      <c r="Q141" s="42"/>
    </row>
    <row r="142" spans="1:17" s="34" customFormat="1" ht="11.25" outlineLevel="5">
      <c r="A142" s="35"/>
      <c r="B142" s="36"/>
      <c r="C142" s="37" t="s">
        <v>246</v>
      </c>
      <c r="D142" s="36"/>
      <c r="E142" s="38">
        <v>0</v>
      </c>
      <c r="F142" s="39"/>
      <c r="G142" s="40"/>
      <c r="H142" s="39"/>
      <c r="I142" s="41"/>
      <c r="J142" s="42"/>
      <c r="K142" s="39"/>
      <c r="L142" s="39"/>
      <c r="M142" s="39"/>
      <c r="N142" s="44" t="s">
        <v>3</v>
      </c>
      <c r="O142" s="39"/>
      <c r="P142" s="39"/>
      <c r="Q142" s="42"/>
    </row>
    <row r="143" spans="1:17" s="34" customFormat="1" ht="11.25" outlineLevel="5">
      <c r="A143" s="35"/>
      <c r="B143" s="36"/>
      <c r="C143" s="37" t="s">
        <v>452</v>
      </c>
      <c r="D143" s="36"/>
      <c r="E143" s="38">
        <v>-3.7560000000000002</v>
      </c>
      <c r="F143" s="39"/>
      <c r="G143" s="40"/>
      <c r="H143" s="39"/>
      <c r="I143" s="41"/>
      <c r="J143" s="42"/>
      <c r="K143" s="39"/>
      <c r="L143" s="39"/>
      <c r="M143" s="39"/>
      <c r="N143" s="44" t="s">
        <v>3</v>
      </c>
      <c r="O143" s="39"/>
      <c r="P143" s="39"/>
      <c r="Q143" s="42"/>
    </row>
    <row r="144" spans="1:17" s="34" customFormat="1" ht="11.25" outlineLevel="5">
      <c r="A144" s="35"/>
      <c r="B144" s="36"/>
      <c r="C144" s="37" t="s">
        <v>1</v>
      </c>
      <c r="D144" s="36"/>
      <c r="E144" s="38">
        <v>0</v>
      </c>
      <c r="F144" s="39"/>
      <c r="G144" s="40"/>
      <c r="H144" s="39"/>
      <c r="I144" s="41"/>
      <c r="J144" s="42"/>
      <c r="K144" s="39"/>
      <c r="L144" s="39"/>
      <c r="M144" s="39"/>
      <c r="N144" s="44" t="s">
        <v>3</v>
      </c>
      <c r="O144" s="39"/>
      <c r="P144" s="39"/>
      <c r="Q144" s="42"/>
    </row>
    <row r="145" spans="1:17" s="34" customFormat="1" ht="11.25" outlineLevel="5">
      <c r="A145" s="35"/>
      <c r="B145" s="36"/>
      <c r="C145" s="37" t="s">
        <v>362</v>
      </c>
      <c r="D145" s="36"/>
      <c r="E145" s="38">
        <v>0</v>
      </c>
      <c r="F145" s="39"/>
      <c r="G145" s="40"/>
      <c r="H145" s="39"/>
      <c r="I145" s="41"/>
      <c r="J145" s="42"/>
      <c r="K145" s="39"/>
      <c r="L145" s="39"/>
      <c r="M145" s="39"/>
      <c r="N145" s="44" t="s">
        <v>3</v>
      </c>
      <c r="O145" s="39"/>
      <c r="P145" s="39"/>
      <c r="Q145" s="42"/>
    </row>
    <row r="146" spans="1:17" s="34" customFormat="1" ht="11.25" outlineLevel="5">
      <c r="A146" s="35"/>
      <c r="B146" s="36"/>
      <c r="C146" s="37" t="s">
        <v>208</v>
      </c>
      <c r="D146" s="36"/>
      <c r="E146" s="38">
        <v>-1.2160000000000002</v>
      </c>
      <c r="F146" s="39"/>
      <c r="G146" s="40"/>
      <c r="H146" s="39"/>
      <c r="I146" s="41"/>
      <c r="J146" s="42"/>
      <c r="K146" s="39"/>
      <c r="L146" s="39"/>
      <c r="M146" s="39"/>
      <c r="N146" s="44" t="s">
        <v>3</v>
      </c>
      <c r="O146" s="39"/>
      <c r="P146" s="39"/>
      <c r="Q146" s="42"/>
    </row>
    <row r="147" spans="1:17" s="34" customFormat="1" ht="11.25" outlineLevel="5">
      <c r="A147" s="35"/>
      <c r="B147" s="36"/>
      <c r="C147" s="37" t="s">
        <v>1</v>
      </c>
      <c r="D147" s="36"/>
      <c r="E147" s="38">
        <v>0</v>
      </c>
      <c r="F147" s="39"/>
      <c r="G147" s="40"/>
      <c r="H147" s="39"/>
      <c r="I147" s="41"/>
      <c r="J147" s="42"/>
      <c r="K147" s="39"/>
      <c r="L147" s="39"/>
      <c r="M147" s="39"/>
      <c r="N147" s="44" t="s">
        <v>3</v>
      </c>
      <c r="O147" s="39"/>
      <c r="P147" s="39"/>
      <c r="Q147" s="42"/>
    </row>
    <row r="148" spans="1:17" s="28" customFormat="1" ht="12" outlineLevel="4">
      <c r="A148" s="11">
        <v>12</v>
      </c>
      <c r="B148" s="29" t="s">
        <v>120</v>
      </c>
      <c r="C148" s="30" t="s">
        <v>489</v>
      </c>
      <c r="D148" s="12" t="s">
        <v>9</v>
      </c>
      <c r="E148" s="31">
        <v>37.826000000000001</v>
      </c>
      <c r="F148" s="14">
        <v>0</v>
      </c>
      <c r="G148" s="31">
        <f>E148*(1+F148/100)</f>
        <v>37.826000000000001</v>
      </c>
      <c r="H148" s="511"/>
      <c r="I148" s="15">
        <f>G148*H148</f>
        <v>0</v>
      </c>
      <c r="J148" s="32"/>
      <c r="K148" s="33">
        <f>G148*J148</f>
        <v>0</v>
      </c>
      <c r="L148" s="32"/>
      <c r="M148" s="33">
        <f>G148*L148</f>
        <v>0</v>
      </c>
      <c r="N148" s="15">
        <v>21</v>
      </c>
      <c r="O148" s="15">
        <f>I148*(N148/100)</f>
        <v>0</v>
      </c>
      <c r="P148" s="15">
        <f>I148+O148</f>
        <v>0</v>
      </c>
      <c r="Q148" s="184" t="s">
        <v>1881</v>
      </c>
    </row>
    <row r="149" spans="1:17" s="34" customFormat="1" ht="11.25" outlineLevel="5">
      <c r="A149" s="35"/>
      <c r="B149" s="36"/>
      <c r="C149" s="37" t="s">
        <v>167</v>
      </c>
      <c r="D149" s="36"/>
      <c r="E149" s="38">
        <v>37.826000000000001</v>
      </c>
      <c r="F149" s="39"/>
      <c r="G149" s="40"/>
      <c r="H149" s="39"/>
      <c r="I149" s="41"/>
      <c r="J149" s="42"/>
      <c r="K149" s="39"/>
      <c r="L149" s="39"/>
      <c r="M149" s="39"/>
      <c r="N149" s="44" t="s">
        <v>3</v>
      </c>
      <c r="O149" s="39"/>
      <c r="P149" s="39"/>
      <c r="Q149" s="42"/>
    </row>
    <row r="150" spans="1:17" s="28" customFormat="1" ht="24" outlineLevel="4">
      <c r="A150" s="11">
        <v>13</v>
      </c>
      <c r="B150" s="29" t="s">
        <v>116</v>
      </c>
      <c r="C150" s="30" t="s">
        <v>545</v>
      </c>
      <c r="D150" s="12" t="s">
        <v>9</v>
      </c>
      <c r="E150" s="31">
        <v>20.791</v>
      </c>
      <c r="F150" s="14">
        <v>0</v>
      </c>
      <c r="G150" s="31">
        <f>E150*(1+F150/100)</f>
        <v>20.791</v>
      </c>
      <c r="H150" s="511"/>
      <c r="I150" s="15">
        <f>G150*H150</f>
        <v>0</v>
      </c>
      <c r="J150" s="32">
        <v>2.5018699999999998</v>
      </c>
      <c r="K150" s="33">
        <f>G150*J150</f>
        <v>52.01637917</v>
      </c>
      <c r="L150" s="32"/>
      <c r="M150" s="33">
        <f>G150*L150</f>
        <v>0</v>
      </c>
      <c r="N150" s="15">
        <v>21</v>
      </c>
      <c r="O150" s="15">
        <f>I150*(N150/100)</f>
        <v>0</v>
      </c>
      <c r="P150" s="15">
        <f>I150+O150</f>
        <v>0</v>
      </c>
      <c r="Q150" s="184" t="s">
        <v>1881</v>
      </c>
    </row>
    <row r="151" spans="1:17" s="34" customFormat="1" ht="11.25" outlineLevel="5">
      <c r="A151" s="35"/>
      <c r="B151" s="36"/>
      <c r="C151" s="37" t="s">
        <v>322</v>
      </c>
      <c r="D151" s="36"/>
      <c r="E151" s="38">
        <v>0</v>
      </c>
      <c r="F151" s="39"/>
      <c r="G151" s="40"/>
      <c r="H151" s="39"/>
      <c r="I151" s="41"/>
      <c r="J151" s="42"/>
      <c r="K151" s="39"/>
      <c r="L151" s="39"/>
      <c r="M151" s="39"/>
      <c r="N151" s="44" t="s">
        <v>3</v>
      </c>
      <c r="O151" s="39"/>
      <c r="P151" s="39"/>
      <c r="Q151" s="42"/>
    </row>
    <row r="152" spans="1:17" s="34" customFormat="1" ht="22.5" outlineLevel="5">
      <c r="A152" s="35"/>
      <c r="B152" s="36"/>
      <c r="C152" s="37" t="s">
        <v>385</v>
      </c>
      <c r="D152" s="36"/>
      <c r="E152" s="38">
        <v>20.077000000000002</v>
      </c>
      <c r="F152" s="39"/>
      <c r="G152" s="40"/>
      <c r="H152" s="39"/>
      <c r="I152" s="41"/>
      <c r="J152" s="42"/>
      <c r="K152" s="39"/>
      <c r="L152" s="39"/>
      <c r="M152" s="39"/>
      <c r="N152" s="44" t="s">
        <v>3</v>
      </c>
      <c r="O152" s="39"/>
      <c r="P152" s="39"/>
      <c r="Q152" s="42"/>
    </row>
    <row r="153" spans="1:17" s="34" customFormat="1" ht="11.25" outlineLevel="5">
      <c r="A153" s="35"/>
      <c r="B153" s="36"/>
      <c r="C153" s="37" t="s">
        <v>472</v>
      </c>
      <c r="D153" s="36"/>
      <c r="E153" s="38">
        <v>0.71399999999999997</v>
      </c>
      <c r="F153" s="39"/>
      <c r="G153" s="40"/>
      <c r="H153" s="39"/>
      <c r="I153" s="41"/>
      <c r="J153" s="42"/>
      <c r="K153" s="39"/>
      <c r="L153" s="39"/>
      <c r="M153" s="39"/>
      <c r="N153" s="44" t="s">
        <v>3</v>
      </c>
      <c r="O153" s="39"/>
      <c r="P153" s="39"/>
      <c r="Q153" s="42"/>
    </row>
    <row r="154" spans="1:17" s="34" customFormat="1" ht="11.25" outlineLevel="5">
      <c r="A154" s="35"/>
      <c r="B154" s="36"/>
      <c r="C154" s="37" t="s">
        <v>1</v>
      </c>
      <c r="D154" s="36"/>
      <c r="E154" s="38">
        <v>0</v>
      </c>
      <c r="F154" s="39"/>
      <c r="G154" s="40"/>
      <c r="H154" s="39"/>
      <c r="I154" s="41"/>
      <c r="J154" s="42"/>
      <c r="K154" s="39"/>
      <c r="L154" s="39"/>
      <c r="M154" s="39"/>
      <c r="N154" s="44" t="s">
        <v>3</v>
      </c>
      <c r="O154" s="39"/>
      <c r="P154" s="39"/>
      <c r="Q154" s="42"/>
    </row>
    <row r="155" spans="1:17" s="28" customFormat="1" ht="12" outlineLevel="4">
      <c r="A155" s="11">
        <v>14</v>
      </c>
      <c r="B155" s="29" t="s">
        <v>119</v>
      </c>
      <c r="C155" s="30" t="s">
        <v>488</v>
      </c>
      <c r="D155" s="12" t="s">
        <v>9</v>
      </c>
      <c r="E155" s="31">
        <v>20.791</v>
      </c>
      <c r="F155" s="14">
        <v>0</v>
      </c>
      <c r="G155" s="31">
        <f>E155*(1+F155/100)</f>
        <v>20.791</v>
      </c>
      <c r="H155" s="511"/>
      <c r="I155" s="15">
        <f>G155*H155</f>
        <v>0</v>
      </c>
      <c r="J155" s="32"/>
      <c r="K155" s="33">
        <f>G155*J155</f>
        <v>0</v>
      </c>
      <c r="L155" s="32"/>
      <c r="M155" s="33">
        <f>G155*L155</f>
        <v>0</v>
      </c>
      <c r="N155" s="15">
        <v>21</v>
      </c>
      <c r="O155" s="15">
        <f>I155*(N155/100)</f>
        <v>0</v>
      </c>
      <c r="P155" s="15">
        <f>I155+O155</f>
        <v>0</v>
      </c>
      <c r="Q155" s="184" t="s">
        <v>1881</v>
      </c>
    </row>
    <row r="156" spans="1:17" s="45" customFormat="1" ht="12.75" customHeight="1" outlineLevel="4">
      <c r="A156" s="46"/>
      <c r="B156" s="47"/>
      <c r="C156" s="48"/>
      <c r="D156" s="47"/>
      <c r="E156" s="49"/>
      <c r="F156" s="50"/>
      <c r="G156" s="49"/>
      <c r="H156" s="50"/>
      <c r="I156" s="51"/>
      <c r="J156" s="52"/>
      <c r="K156" s="50"/>
      <c r="L156" s="50"/>
      <c r="M156" s="50"/>
      <c r="N156" s="53" t="s">
        <v>3</v>
      </c>
      <c r="O156" s="50"/>
      <c r="P156" s="50"/>
      <c r="Q156" s="52"/>
    </row>
    <row r="157" spans="1:17" s="20" customFormat="1" ht="16.5" customHeight="1" outlineLevel="3">
      <c r="A157" s="21"/>
      <c r="B157" s="22"/>
      <c r="C157" s="22" t="s">
        <v>597</v>
      </c>
      <c r="D157" s="6"/>
      <c r="E157" s="23"/>
      <c r="F157" s="24"/>
      <c r="G157" s="23"/>
      <c r="H157" s="24"/>
      <c r="I157" s="25">
        <f>SUBTOTAL(9,I158:I194)</f>
        <v>0</v>
      </c>
      <c r="J157" s="26"/>
      <c r="K157" s="27">
        <f>SUBTOTAL(9,K158:K194)</f>
        <v>41.805769776000005</v>
      </c>
      <c r="L157" s="24"/>
      <c r="M157" s="27">
        <f>SUBTOTAL(9,M158:M194)</f>
        <v>0</v>
      </c>
      <c r="N157" s="43"/>
      <c r="O157" s="25">
        <f>SUBTOTAL(9,O158:O194)</f>
        <v>0</v>
      </c>
      <c r="P157" s="25">
        <f>SUBTOTAL(9,P158:P194)</f>
        <v>0</v>
      </c>
      <c r="Q157" s="26"/>
    </row>
    <row r="158" spans="1:17" s="75" customFormat="1" ht="24" outlineLevel="4">
      <c r="A158" s="67">
        <v>1</v>
      </c>
      <c r="B158" s="69" t="s">
        <v>846</v>
      </c>
      <c r="C158" s="70" t="s">
        <v>847</v>
      </c>
      <c r="D158" s="68" t="s">
        <v>8</v>
      </c>
      <c r="E158" s="71">
        <v>16.192000000000004</v>
      </c>
      <c r="F158" s="68"/>
      <c r="G158" s="71">
        <v>16.192000000000004</v>
      </c>
      <c r="H158" s="511"/>
      <c r="I158" s="73">
        <f>G158*H158</f>
        <v>0</v>
      </c>
      <c r="J158" s="71">
        <v>0.31252999999999997</v>
      </c>
      <c r="K158" s="71">
        <f>G158*J158</f>
        <v>5.0604857600000006</v>
      </c>
      <c r="L158" s="71"/>
      <c r="M158" s="71">
        <f>G158*L158</f>
        <v>0</v>
      </c>
      <c r="N158" s="74">
        <v>21</v>
      </c>
      <c r="O158" s="74">
        <f>I158*(N158/100)</f>
        <v>0</v>
      </c>
      <c r="P158" s="74">
        <f>I158+O158</f>
        <v>0</v>
      </c>
      <c r="Q158" s="184" t="s">
        <v>1881</v>
      </c>
    </row>
    <row r="159" spans="1:17" s="83" customFormat="1" ht="9.75" outlineLevel="5">
      <c r="A159" s="76"/>
      <c r="B159" s="78" t="s">
        <v>848</v>
      </c>
      <c r="C159" s="79" t="s">
        <v>953</v>
      </c>
      <c r="D159" s="77"/>
      <c r="E159" s="80"/>
      <c r="F159" s="77"/>
      <c r="G159" s="80">
        <v>0</v>
      </c>
      <c r="H159" s="81"/>
      <c r="I159" s="82"/>
      <c r="J159" s="80"/>
      <c r="K159" s="80"/>
      <c r="L159" s="80"/>
      <c r="M159" s="80"/>
      <c r="N159" s="82"/>
      <c r="O159" s="82"/>
      <c r="P159" s="82"/>
      <c r="Q159" s="80"/>
    </row>
    <row r="160" spans="1:17" s="83" customFormat="1" ht="9.75" outlineLevel="5">
      <c r="A160" s="76"/>
      <c r="B160" s="78"/>
      <c r="C160" s="79" t="s">
        <v>954</v>
      </c>
      <c r="D160" s="77"/>
      <c r="E160" s="80"/>
      <c r="F160" s="77"/>
      <c r="G160" s="80">
        <v>16.192000000000004</v>
      </c>
      <c r="H160" s="81"/>
      <c r="I160" s="82"/>
      <c r="J160" s="80"/>
      <c r="K160" s="80"/>
      <c r="L160" s="80"/>
      <c r="M160" s="80"/>
      <c r="N160" s="82"/>
      <c r="O160" s="82"/>
      <c r="P160" s="82"/>
      <c r="Q160" s="80"/>
    </row>
    <row r="161" spans="1:17" s="83" customFormat="1" ht="7.5" customHeight="1" outlineLevel="5">
      <c r="A161" s="84"/>
      <c r="B161" s="86"/>
      <c r="C161" s="87"/>
      <c r="D161" s="85"/>
      <c r="E161" s="88"/>
      <c r="F161" s="85"/>
      <c r="G161" s="88"/>
      <c r="H161" s="89"/>
      <c r="I161" s="90"/>
      <c r="J161" s="91"/>
      <c r="K161" s="91"/>
      <c r="L161" s="91"/>
      <c r="M161" s="91"/>
      <c r="N161" s="90"/>
      <c r="O161" s="90"/>
      <c r="P161" s="90"/>
      <c r="Q161" s="91"/>
    </row>
    <row r="162" spans="1:17" s="75" customFormat="1" ht="12" outlineLevel="4">
      <c r="A162" s="67">
        <v>2</v>
      </c>
      <c r="B162" s="69" t="s">
        <v>849</v>
      </c>
      <c r="C162" s="70" t="s">
        <v>850</v>
      </c>
      <c r="D162" s="68" t="s">
        <v>8</v>
      </c>
      <c r="E162" s="71">
        <v>27.342400000000001</v>
      </c>
      <c r="F162" s="68"/>
      <c r="G162" s="71">
        <v>27.342400000000001</v>
      </c>
      <c r="H162" s="511"/>
      <c r="I162" s="73">
        <f>G162*H162</f>
        <v>0</v>
      </c>
      <c r="J162" s="71">
        <v>6.8479999999999999E-2</v>
      </c>
      <c r="K162" s="71">
        <f>G162*J162</f>
        <v>1.8724075520000001</v>
      </c>
      <c r="L162" s="71"/>
      <c r="M162" s="71">
        <f>G162*L162</f>
        <v>0</v>
      </c>
      <c r="N162" s="74">
        <v>21</v>
      </c>
      <c r="O162" s="74">
        <f>I162*(N162/100)</f>
        <v>0</v>
      </c>
      <c r="P162" s="74">
        <f>I162+O162</f>
        <v>0</v>
      </c>
      <c r="Q162" s="184" t="s">
        <v>1881</v>
      </c>
    </row>
    <row r="163" spans="1:17" s="83" customFormat="1" ht="9.75" outlineLevel="5">
      <c r="A163" s="76"/>
      <c r="B163" s="78" t="s">
        <v>848</v>
      </c>
      <c r="C163" s="79" t="s">
        <v>179</v>
      </c>
      <c r="D163" s="77"/>
      <c r="E163" s="80"/>
      <c r="F163" s="77"/>
      <c r="G163" s="80">
        <v>0</v>
      </c>
      <c r="H163" s="81"/>
      <c r="I163" s="82"/>
      <c r="J163" s="80"/>
      <c r="K163" s="80"/>
      <c r="L163" s="80"/>
      <c r="M163" s="80"/>
      <c r="N163" s="82"/>
      <c r="O163" s="82"/>
      <c r="P163" s="82"/>
      <c r="Q163" s="80"/>
    </row>
    <row r="164" spans="1:17" s="83" customFormat="1" ht="9.75" outlineLevel="5">
      <c r="A164" s="76"/>
      <c r="B164" s="78"/>
      <c r="C164" s="79" t="s">
        <v>955</v>
      </c>
      <c r="D164" s="77"/>
      <c r="E164" s="80"/>
      <c r="F164" s="77"/>
      <c r="G164" s="80">
        <v>14.572800000000001</v>
      </c>
      <c r="H164" s="81"/>
      <c r="I164" s="82"/>
      <c r="J164" s="80"/>
      <c r="K164" s="80"/>
      <c r="L164" s="80"/>
      <c r="M164" s="80"/>
      <c r="N164" s="82"/>
      <c r="O164" s="82"/>
      <c r="P164" s="82"/>
      <c r="Q164" s="80"/>
    </row>
    <row r="165" spans="1:17" s="83" customFormat="1" ht="9.75" outlineLevel="5">
      <c r="A165" s="76"/>
      <c r="B165" s="78"/>
      <c r="C165" s="79" t="s">
        <v>873</v>
      </c>
      <c r="D165" s="77"/>
      <c r="E165" s="80"/>
      <c r="F165" s="77"/>
      <c r="G165" s="80">
        <v>0</v>
      </c>
      <c r="H165" s="81"/>
      <c r="I165" s="82"/>
      <c r="J165" s="80"/>
      <c r="K165" s="80"/>
      <c r="L165" s="80"/>
      <c r="M165" s="80"/>
      <c r="N165" s="82"/>
      <c r="O165" s="82"/>
      <c r="P165" s="82"/>
      <c r="Q165" s="80"/>
    </row>
    <row r="166" spans="1:17" s="83" customFormat="1" ht="9.75" outlineLevel="5">
      <c r="A166" s="76"/>
      <c r="B166" s="78"/>
      <c r="C166" s="79" t="s">
        <v>956</v>
      </c>
      <c r="D166" s="77"/>
      <c r="E166" s="80"/>
      <c r="F166" s="77"/>
      <c r="G166" s="80">
        <v>12.769600000000001</v>
      </c>
      <c r="H166" s="81"/>
      <c r="I166" s="82"/>
      <c r="J166" s="80"/>
      <c r="K166" s="80"/>
      <c r="L166" s="80"/>
      <c r="M166" s="80"/>
      <c r="N166" s="82"/>
      <c r="O166" s="82"/>
      <c r="P166" s="82"/>
      <c r="Q166" s="80"/>
    </row>
    <row r="167" spans="1:17" s="83" customFormat="1" ht="7.5" customHeight="1" outlineLevel="5">
      <c r="A167" s="84"/>
      <c r="B167" s="86"/>
      <c r="C167" s="87"/>
      <c r="D167" s="85"/>
      <c r="E167" s="88"/>
      <c r="F167" s="85"/>
      <c r="G167" s="88"/>
      <c r="H167" s="89"/>
      <c r="I167" s="90"/>
      <c r="J167" s="91"/>
      <c r="K167" s="91"/>
      <c r="L167" s="91"/>
      <c r="M167" s="91"/>
      <c r="N167" s="90"/>
      <c r="O167" s="90"/>
      <c r="P167" s="90"/>
      <c r="Q167" s="91"/>
    </row>
    <row r="168" spans="1:17" s="75" customFormat="1" ht="24" outlineLevel="4">
      <c r="A168" s="67">
        <v>3</v>
      </c>
      <c r="B168" s="69" t="s">
        <v>851</v>
      </c>
      <c r="C168" s="70" t="s">
        <v>852</v>
      </c>
      <c r="D168" s="68" t="s">
        <v>8</v>
      </c>
      <c r="E168" s="71">
        <v>268.06240000000003</v>
      </c>
      <c r="F168" s="68"/>
      <c r="G168" s="71">
        <v>268.06240000000003</v>
      </c>
      <c r="H168" s="511"/>
      <c r="I168" s="73">
        <f>G168*H168</f>
        <v>0</v>
      </c>
      <c r="J168" s="71">
        <v>0.12911</v>
      </c>
      <c r="K168" s="71">
        <f>G168*J168</f>
        <v>34.609536464000001</v>
      </c>
      <c r="L168" s="71"/>
      <c r="M168" s="71">
        <f>G168*L168</f>
        <v>0</v>
      </c>
      <c r="N168" s="74">
        <v>21</v>
      </c>
      <c r="O168" s="74">
        <f>I168*(N168/100)</f>
        <v>0</v>
      </c>
      <c r="P168" s="74">
        <f>I168+O168</f>
        <v>0</v>
      </c>
      <c r="Q168" s="184" t="s">
        <v>1881</v>
      </c>
    </row>
    <row r="169" spans="1:17" s="83" customFormat="1" ht="9.75" outlineLevel="5">
      <c r="A169" s="76"/>
      <c r="B169" s="78" t="s">
        <v>848</v>
      </c>
      <c r="C169" s="79" t="s">
        <v>867</v>
      </c>
      <c r="D169" s="77"/>
      <c r="E169" s="80"/>
      <c r="F169" s="77"/>
      <c r="G169" s="80">
        <v>0</v>
      </c>
      <c r="H169" s="81"/>
      <c r="I169" s="82"/>
      <c r="J169" s="80"/>
      <c r="K169" s="80"/>
      <c r="L169" s="80"/>
      <c r="M169" s="80"/>
      <c r="N169" s="82"/>
      <c r="O169" s="82"/>
      <c r="P169" s="82"/>
      <c r="Q169" s="80"/>
    </row>
    <row r="170" spans="1:17" s="83" customFormat="1" ht="9.75" outlineLevel="5">
      <c r="A170" s="76"/>
      <c r="B170" s="78"/>
      <c r="C170" s="79" t="s">
        <v>957</v>
      </c>
      <c r="D170" s="77"/>
      <c r="E170" s="80"/>
      <c r="F170" s="77"/>
      <c r="G170" s="80">
        <v>25.962399999999999</v>
      </c>
      <c r="H170" s="81"/>
      <c r="I170" s="82"/>
      <c r="J170" s="80"/>
      <c r="K170" s="80"/>
      <c r="L170" s="80"/>
      <c r="M170" s="80"/>
      <c r="N170" s="82"/>
      <c r="O170" s="82"/>
      <c r="P170" s="82"/>
      <c r="Q170" s="80"/>
    </row>
    <row r="171" spans="1:17" s="83" customFormat="1" ht="9.75" outlineLevel="5">
      <c r="A171" s="76"/>
      <c r="B171" s="78"/>
      <c r="C171" s="79" t="s">
        <v>854</v>
      </c>
      <c r="D171" s="77"/>
      <c r="E171" s="80"/>
      <c r="F171" s="77"/>
      <c r="G171" s="80">
        <v>-1.6800000000000002</v>
      </c>
      <c r="H171" s="81"/>
      <c r="I171" s="82"/>
      <c r="J171" s="80"/>
      <c r="K171" s="80"/>
      <c r="L171" s="80"/>
      <c r="M171" s="80"/>
      <c r="N171" s="82"/>
      <c r="O171" s="82"/>
      <c r="P171" s="82"/>
      <c r="Q171" s="80"/>
    </row>
    <row r="172" spans="1:17" s="83" customFormat="1" ht="9.75" outlineLevel="5">
      <c r="A172" s="76"/>
      <c r="B172" s="78"/>
      <c r="C172" s="79" t="s">
        <v>958</v>
      </c>
      <c r="D172" s="77"/>
      <c r="E172" s="80"/>
      <c r="F172" s="77"/>
      <c r="G172" s="80">
        <v>0</v>
      </c>
      <c r="H172" s="81"/>
      <c r="I172" s="82"/>
      <c r="J172" s="80"/>
      <c r="K172" s="80"/>
      <c r="L172" s="80"/>
      <c r="M172" s="80"/>
      <c r="N172" s="82"/>
      <c r="O172" s="82"/>
      <c r="P172" s="82"/>
      <c r="Q172" s="80"/>
    </row>
    <row r="173" spans="1:17" s="83" customFormat="1" ht="9.75" outlineLevel="5">
      <c r="A173" s="76"/>
      <c r="B173" s="78"/>
      <c r="C173" s="79" t="s">
        <v>959</v>
      </c>
      <c r="D173" s="77"/>
      <c r="E173" s="80"/>
      <c r="F173" s="77"/>
      <c r="G173" s="80">
        <v>69.717600000000004</v>
      </c>
      <c r="H173" s="81"/>
      <c r="I173" s="82"/>
      <c r="J173" s="80"/>
      <c r="K173" s="80"/>
      <c r="L173" s="80"/>
      <c r="M173" s="80"/>
      <c r="N173" s="82"/>
      <c r="O173" s="82"/>
      <c r="P173" s="82"/>
      <c r="Q173" s="80"/>
    </row>
    <row r="174" spans="1:17" s="83" customFormat="1" ht="9.75" outlineLevel="5">
      <c r="A174" s="76"/>
      <c r="B174" s="78"/>
      <c r="C174" s="79" t="s">
        <v>960</v>
      </c>
      <c r="D174" s="77"/>
      <c r="E174" s="80"/>
      <c r="F174" s="77"/>
      <c r="G174" s="80">
        <v>-7.56</v>
      </c>
      <c r="H174" s="81"/>
      <c r="I174" s="82"/>
      <c r="J174" s="80"/>
      <c r="K174" s="80"/>
      <c r="L174" s="80"/>
      <c r="M174" s="80"/>
      <c r="N174" s="82"/>
      <c r="O174" s="82"/>
      <c r="P174" s="82"/>
      <c r="Q174" s="80"/>
    </row>
    <row r="175" spans="1:17" s="83" customFormat="1" ht="9.75" outlineLevel="5">
      <c r="A175" s="76"/>
      <c r="B175" s="78"/>
      <c r="C175" s="79" t="s">
        <v>961</v>
      </c>
      <c r="D175" s="77"/>
      <c r="E175" s="80"/>
      <c r="F175" s="77"/>
      <c r="G175" s="80">
        <v>0</v>
      </c>
      <c r="H175" s="81"/>
      <c r="I175" s="82"/>
      <c r="J175" s="80"/>
      <c r="K175" s="80"/>
      <c r="L175" s="80"/>
      <c r="M175" s="80"/>
      <c r="N175" s="82"/>
      <c r="O175" s="82"/>
      <c r="P175" s="82"/>
      <c r="Q175" s="80"/>
    </row>
    <row r="176" spans="1:17" s="83" customFormat="1" ht="9.75" outlineLevel="5">
      <c r="A176" s="76"/>
      <c r="B176" s="78"/>
      <c r="C176" s="79" t="s">
        <v>962</v>
      </c>
      <c r="D176" s="77"/>
      <c r="E176" s="80"/>
      <c r="F176" s="77"/>
      <c r="G176" s="80">
        <v>24.729600000000005</v>
      </c>
      <c r="H176" s="81"/>
      <c r="I176" s="82"/>
      <c r="J176" s="80"/>
      <c r="K176" s="80"/>
      <c r="L176" s="80"/>
      <c r="M176" s="80"/>
      <c r="N176" s="82"/>
      <c r="O176" s="82"/>
      <c r="P176" s="82"/>
      <c r="Q176" s="80"/>
    </row>
    <row r="177" spans="1:17" s="83" customFormat="1" ht="9.75" outlineLevel="5">
      <c r="A177" s="76"/>
      <c r="B177" s="78"/>
      <c r="C177" s="79" t="s">
        <v>868</v>
      </c>
      <c r="D177" s="77"/>
      <c r="E177" s="80"/>
      <c r="F177" s="77"/>
      <c r="G177" s="80">
        <v>-4.41</v>
      </c>
      <c r="H177" s="81"/>
      <c r="I177" s="82"/>
      <c r="J177" s="80"/>
      <c r="K177" s="80"/>
      <c r="L177" s="80"/>
      <c r="M177" s="80"/>
      <c r="N177" s="82"/>
      <c r="O177" s="82"/>
      <c r="P177" s="82"/>
      <c r="Q177" s="80"/>
    </row>
    <row r="178" spans="1:17" s="83" customFormat="1" ht="9.75" outlineLevel="5">
      <c r="A178" s="76"/>
      <c r="B178" s="78"/>
      <c r="C178" s="79" t="s">
        <v>963</v>
      </c>
      <c r="D178" s="77"/>
      <c r="E178" s="80"/>
      <c r="F178" s="77"/>
      <c r="G178" s="80">
        <v>0</v>
      </c>
      <c r="H178" s="81"/>
      <c r="I178" s="82"/>
      <c r="J178" s="80"/>
      <c r="K178" s="80"/>
      <c r="L178" s="80"/>
      <c r="M178" s="80"/>
      <c r="N178" s="82"/>
      <c r="O178" s="82"/>
      <c r="P178" s="82"/>
      <c r="Q178" s="80"/>
    </row>
    <row r="179" spans="1:17" s="83" customFormat="1" ht="9.75" outlineLevel="5">
      <c r="A179" s="76"/>
      <c r="B179" s="78"/>
      <c r="C179" s="79" t="s">
        <v>964</v>
      </c>
      <c r="D179" s="77"/>
      <c r="E179" s="80"/>
      <c r="F179" s="77"/>
      <c r="G179" s="80">
        <v>158.35040000000001</v>
      </c>
      <c r="H179" s="81"/>
      <c r="I179" s="82"/>
      <c r="J179" s="80"/>
      <c r="K179" s="80"/>
      <c r="L179" s="80"/>
      <c r="M179" s="80"/>
      <c r="N179" s="82"/>
      <c r="O179" s="82"/>
      <c r="P179" s="82"/>
      <c r="Q179" s="80"/>
    </row>
    <row r="180" spans="1:17" s="83" customFormat="1" ht="9.75" outlineLevel="5">
      <c r="A180" s="76"/>
      <c r="B180" s="78"/>
      <c r="C180" s="79" t="s">
        <v>868</v>
      </c>
      <c r="D180" s="77"/>
      <c r="E180" s="80"/>
      <c r="F180" s="77"/>
      <c r="G180" s="80">
        <v>-4.41</v>
      </c>
      <c r="H180" s="81"/>
      <c r="I180" s="82"/>
      <c r="J180" s="80"/>
      <c r="K180" s="80"/>
      <c r="L180" s="80"/>
      <c r="M180" s="80"/>
      <c r="N180" s="82"/>
      <c r="O180" s="82"/>
      <c r="P180" s="82"/>
      <c r="Q180" s="80"/>
    </row>
    <row r="181" spans="1:17" s="83" customFormat="1" ht="9.75" outlineLevel="5">
      <c r="A181" s="76"/>
      <c r="B181" s="78"/>
      <c r="C181" s="79" t="s">
        <v>965</v>
      </c>
      <c r="D181" s="77"/>
      <c r="E181" s="80"/>
      <c r="F181" s="77"/>
      <c r="G181" s="80">
        <v>0</v>
      </c>
      <c r="H181" s="81"/>
      <c r="I181" s="82"/>
      <c r="J181" s="80"/>
      <c r="K181" s="80"/>
      <c r="L181" s="80"/>
      <c r="M181" s="80"/>
      <c r="N181" s="82"/>
      <c r="O181" s="82"/>
      <c r="P181" s="82"/>
      <c r="Q181" s="80"/>
    </row>
    <row r="182" spans="1:17" s="83" customFormat="1" ht="9.75" outlineLevel="5">
      <c r="A182" s="76"/>
      <c r="B182" s="78"/>
      <c r="C182" s="79" t="s">
        <v>966</v>
      </c>
      <c r="D182" s="77"/>
      <c r="E182" s="80"/>
      <c r="F182" s="77"/>
      <c r="G182" s="80">
        <v>2.1528</v>
      </c>
      <c r="H182" s="81"/>
      <c r="I182" s="82"/>
      <c r="J182" s="80"/>
      <c r="K182" s="80"/>
      <c r="L182" s="80"/>
      <c r="M182" s="80"/>
      <c r="N182" s="82"/>
      <c r="O182" s="82"/>
      <c r="P182" s="82"/>
      <c r="Q182" s="80"/>
    </row>
    <row r="183" spans="1:17" s="83" customFormat="1" ht="9.75" outlineLevel="5">
      <c r="A183" s="76"/>
      <c r="B183" s="78"/>
      <c r="C183" s="79" t="s">
        <v>879</v>
      </c>
      <c r="D183" s="77"/>
      <c r="E183" s="80"/>
      <c r="F183" s="77"/>
      <c r="G183" s="80">
        <v>0</v>
      </c>
      <c r="H183" s="81"/>
      <c r="I183" s="82"/>
      <c r="J183" s="80"/>
      <c r="K183" s="80"/>
      <c r="L183" s="80"/>
      <c r="M183" s="80"/>
      <c r="N183" s="82"/>
      <c r="O183" s="82"/>
      <c r="P183" s="82"/>
      <c r="Q183" s="80"/>
    </row>
    <row r="184" spans="1:17" s="83" customFormat="1" ht="9.75" outlineLevel="5">
      <c r="A184" s="76"/>
      <c r="B184" s="78"/>
      <c r="C184" s="79" t="s">
        <v>967</v>
      </c>
      <c r="D184" s="77"/>
      <c r="E184" s="80"/>
      <c r="F184" s="77"/>
      <c r="G184" s="80">
        <v>5.2096000000000009</v>
      </c>
      <c r="H184" s="81"/>
      <c r="I184" s="82"/>
      <c r="J184" s="80"/>
      <c r="K184" s="80"/>
      <c r="L184" s="80"/>
      <c r="M184" s="80"/>
      <c r="N184" s="82"/>
      <c r="O184" s="82"/>
      <c r="P184" s="82"/>
      <c r="Q184" s="80"/>
    </row>
    <row r="185" spans="1:17" s="83" customFormat="1" ht="7.5" customHeight="1" outlineLevel="5">
      <c r="A185" s="84"/>
      <c r="B185" s="86"/>
      <c r="C185" s="87"/>
      <c r="D185" s="85"/>
      <c r="E185" s="88"/>
      <c r="F185" s="85"/>
      <c r="G185" s="88"/>
      <c r="H185" s="89"/>
      <c r="I185" s="90"/>
      <c r="J185" s="91"/>
      <c r="K185" s="91"/>
      <c r="L185" s="91"/>
      <c r="M185" s="91"/>
      <c r="N185" s="90"/>
      <c r="O185" s="90"/>
      <c r="P185" s="90"/>
      <c r="Q185" s="91"/>
    </row>
    <row r="186" spans="1:17" s="75" customFormat="1" ht="12" outlineLevel="4">
      <c r="A186" s="67">
        <v>4</v>
      </c>
      <c r="B186" s="69" t="s">
        <v>856</v>
      </c>
      <c r="C186" s="70" t="s">
        <v>857</v>
      </c>
      <c r="D186" s="68" t="s">
        <v>14</v>
      </c>
      <c r="E186" s="71">
        <v>8</v>
      </c>
      <c r="F186" s="68"/>
      <c r="G186" s="71">
        <v>8</v>
      </c>
      <c r="H186" s="511"/>
      <c r="I186" s="73">
        <f>G186*H186</f>
        <v>0</v>
      </c>
      <c r="J186" s="71">
        <v>2.2780000000000002E-2</v>
      </c>
      <c r="K186" s="71">
        <f>G186*J186</f>
        <v>0.18224000000000001</v>
      </c>
      <c r="L186" s="71"/>
      <c r="M186" s="71">
        <f>G186*L186</f>
        <v>0</v>
      </c>
      <c r="N186" s="74">
        <v>21</v>
      </c>
      <c r="O186" s="74">
        <f>I186*(N186/100)</f>
        <v>0</v>
      </c>
      <c r="P186" s="74">
        <f>I186+O186</f>
        <v>0</v>
      </c>
      <c r="Q186" s="184" t="s">
        <v>1881</v>
      </c>
    </row>
    <row r="187" spans="1:17" s="83" customFormat="1" ht="9.75" outlineLevel="5">
      <c r="A187" s="76"/>
      <c r="B187" s="78" t="s">
        <v>848</v>
      </c>
      <c r="C187" s="79" t="s">
        <v>858</v>
      </c>
      <c r="D187" s="77"/>
      <c r="E187" s="80"/>
      <c r="F187" s="77"/>
      <c r="G187" s="80">
        <v>0</v>
      </c>
      <c r="H187" s="81"/>
      <c r="I187" s="82"/>
      <c r="J187" s="80"/>
      <c r="K187" s="80"/>
      <c r="L187" s="80"/>
      <c r="M187" s="80"/>
      <c r="N187" s="82"/>
      <c r="O187" s="82"/>
      <c r="P187" s="82"/>
      <c r="Q187" s="80"/>
    </row>
    <row r="188" spans="1:17" s="83" customFormat="1" ht="9.75" outlineLevel="5">
      <c r="A188" s="76"/>
      <c r="B188" s="78"/>
      <c r="C188" s="79" t="s">
        <v>968</v>
      </c>
      <c r="D188" s="77"/>
      <c r="E188" s="80"/>
      <c r="F188" s="77"/>
      <c r="G188" s="80">
        <v>8</v>
      </c>
      <c r="H188" s="81"/>
      <c r="I188" s="82"/>
      <c r="J188" s="80"/>
      <c r="K188" s="80"/>
      <c r="L188" s="80"/>
      <c r="M188" s="80"/>
      <c r="N188" s="82"/>
      <c r="O188" s="82"/>
      <c r="P188" s="82"/>
      <c r="Q188" s="80"/>
    </row>
    <row r="189" spans="1:17" s="83" customFormat="1" ht="7.5" customHeight="1" outlineLevel="5">
      <c r="A189" s="84"/>
      <c r="B189" s="86"/>
      <c r="C189" s="87"/>
      <c r="D189" s="85"/>
      <c r="E189" s="88"/>
      <c r="F189" s="85"/>
      <c r="G189" s="88"/>
      <c r="H189" s="89"/>
      <c r="I189" s="90"/>
      <c r="J189" s="91"/>
      <c r="K189" s="91"/>
      <c r="L189" s="91"/>
      <c r="M189" s="91"/>
      <c r="N189" s="90"/>
      <c r="O189" s="90"/>
      <c r="P189" s="90"/>
      <c r="Q189" s="91"/>
    </row>
    <row r="190" spans="1:17" s="75" customFormat="1" ht="12" outlineLevel="4">
      <c r="A190" s="67">
        <v>5</v>
      </c>
      <c r="B190" s="69" t="s">
        <v>859</v>
      </c>
      <c r="C190" s="70" t="s">
        <v>860</v>
      </c>
      <c r="D190" s="68" t="s">
        <v>14</v>
      </c>
      <c r="E190" s="71">
        <v>2</v>
      </c>
      <c r="F190" s="68"/>
      <c r="G190" s="71">
        <v>2</v>
      </c>
      <c r="H190" s="511"/>
      <c r="I190" s="73">
        <f>G190*H190</f>
        <v>0</v>
      </c>
      <c r="J190" s="71">
        <v>4.0550000000000003E-2</v>
      </c>
      <c r="K190" s="71">
        <f>G190*J190</f>
        <v>8.1100000000000005E-2</v>
      </c>
      <c r="L190" s="71"/>
      <c r="M190" s="71">
        <f>G190*L190</f>
        <v>0</v>
      </c>
      <c r="N190" s="74">
        <v>21</v>
      </c>
      <c r="O190" s="74">
        <f>I190*(N190/100)</f>
        <v>0</v>
      </c>
      <c r="P190" s="74">
        <f>I190+O190</f>
        <v>0</v>
      </c>
      <c r="Q190" s="184" t="s">
        <v>1881</v>
      </c>
    </row>
    <row r="191" spans="1:17" s="83" customFormat="1" ht="9.75" outlineLevel="5">
      <c r="A191" s="76"/>
      <c r="B191" s="78" t="s">
        <v>848</v>
      </c>
      <c r="C191" s="79" t="s">
        <v>858</v>
      </c>
      <c r="D191" s="77"/>
      <c r="E191" s="80"/>
      <c r="F191" s="77"/>
      <c r="G191" s="80">
        <v>0</v>
      </c>
      <c r="H191" s="81"/>
      <c r="I191" s="82"/>
      <c r="J191" s="80"/>
      <c r="K191" s="80"/>
      <c r="L191" s="80"/>
      <c r="M191" s="80"/>
      <c r="N191" s="82"/>
      <c r="O191" s="82"/>
      <c r="P191" s="82"/>
      <c r="Q191" s="80"/>
    </row>
    <row r="192" spans="1:17" s="83" customFormat="1" ht="9.75" outlineLevel="5">
      <c r="A192" s="76"/>
      <c r="B192" s="78"/>
      <c r="C192" s="79" t="s">
        <v>969</v>
      </c>
      <c r="D192" s="77"/>
      <c r="E192" s="80"/>
      <c r="F192" s="77"/>
      <c r="G192" s="80">
        <v>2</v>
      </c>
      <c r="H192" s="81"/>
      <c r="I192" s="82"/>
      <c r="J192" s="80"/>
      <c r="K192" s="80"/>
      <c r="L192" s="80"/>
      <c r="M192" s="80"/>
      <c r="N192" s="82"/>
      <c r="O192" s="82"/>
      <c r="P192" s="82"/>
      <c r="Q192" s="80"/>
    </row>
    <row r="193" spans="1:17" s="83" customFormat="1" ht="7.5" customHeight="1" outlineLevel="5">
      <c r="A193" s="84"/>
      <c r="B193" s="86"/>
      <c r="C193" s="87"/>
      <c r="D193" s="85"/>
      <c r="E193" s="88"/>
      <c r="F193" s="85"/>
      <c r="G193" s="88"/>
      <c r="H193" s="89"/>
      <c r="I193" s="90"/>
      <c r="J193" s="91"/>
      <c r="K193" s="91"/>
      <c r="L193" s="91"/>
      <c r="M193" s="91"/>
      <c r="N193" s="90"/>
      <c r="O193" s="90"/>
      <c r="P193" s="90"/>
      <c r="Q193" s="91"/>
    </row>
    <row r="194" spans="1:17" s="83" customFormat="1" ht="8.25" outlineLevel="4">
      <c r="A194" s="92"/>
      <c r="B194" s="93"/>
      <c r="C194" s="92"/>
      <c r="D194" s="92"/>
      <c r="E194" s="92"/>
      <c r="F194" s="92"/>
      <c r="G194" s="92"/>
      <c r="H194" s="94"/>
      <c r="I194" s="94"/>
      <c r="J194" s="92"/>
      <c r="K194" s="92"/>
      <c r="L194" s="92"/>
      <c r="M194" s="92"/>
      <c r="N194" s="92"/>
      <c r="O194" s="94"/>
      <c r="P194" s="94"/>
      <c r="Q194" s="92"/>
    </row>
    <row r="195" spans="1:17" s="20" customFormat="1" ht="16.5" customHeight="1" outlineLevel="3">
      <c r="A195" s="21"/>
      <c r="B195" s="22"/>
      <c r="C195" s="22" t="s">
        <v>861</v>
      </c>
      <c r="D195" s="6"/>
      <c r="E195" s="23"/>
      <c r="F195" s="24"/>
      <c r="G195" s="23"/>
      <c r="H195" s="24"/>
      <c r="I195" s="25">
        <f>SUBTOTAL(9,I196:I313)</f>
        <v>0</v>
      </c>
      <c r="J195" s="26"/>
      <c r="K195" s="27">
        <f>SUBTOTAL(9,K196:K313)</f>
        <v>17.4050904825</v>
      </c>
      <c r="L195" s="24"/>
      <c r="M195" s="27">
        <f>SUBTOTAL(9,M196:M313)</f>
        <v>0</v>
      </c>
      <c r="N195" s="43"/>
      <c r="O195" s="25">
        <f>SUBTOTAL(9,O196:O313)</f>
        <v>0</v>
      </c>
      <c r="P195" s="25">
        <f>SUBTOTAL(9,P196:P313)</f>
        <v>0</v>
      </c>
      <c r="Q195" s="26"/>
    </row>
    <row r="196" spans="1:17" s="75" customFormat="1" ht="12" outlineLevel="4">
      <c r="A196" s="67">
        <v>1</v>
      </c>
      <c r="B196" s="69" t="s">
        <v>862</v>
      </c>
      <c r="C196" s="70" t="s">
        <v>863</v>
      </c>
      <c r="D196" s="68" t="s">
        <v>8</v>
      </c>
      <c r="E196" s="71">
        <v>969.255</v>
      </c>
      <c r="F196" s="68"/>
      <c r="G196" s="71">
        <v>969.255</v>
      </c>
      <c r="H196" s="511"/>
      <c r="I196" s="73">
        <f>G196*H196</f>
        <v>0</v>
      </c>
      <c r="J196" s="71">
        <v>2.5999999999999998E-4</v>
      </c>
      <c r="K196" s="71">
        <f>G196*J196</f>
        <v>0.25200629999999996</v>
      </c>
      <c r="L196" s="71"/>
      <c r="M196" s="71">
        <f>G196*L196</f>
        <v>0</v>
      </c>
      <c r="N196" s="74">
        <v>21</v>
      </c>
      <c r="O196" s="74">
        <f>I196*(N196/100)</f>
        <v>0</v>
      </c>
      <c r="P196" s="74">
        <f>I196+O196</f>
        <v>0</v>
      </c>
      <c r="Q196" s="184" t="s">
        <v>1881</v>
      </c>
    </row>
    <row r="197" spans="1:17" s="83" customFormat="1" ht="9.75" outlineLevel="5">
      <c r="A197" s="76"/>
      <c r="B197" s="78" t="s">
        <v>848</v>
      </c>
      <c r="C197" s="79" t="s">
        <v>970</v>
      </c>
      <c r="D197" s="77"/>
      <c r="E197" s="80"/>
      <c r="F197" s="77"/>
      <c r="G197" s="80">
        <v>226.15100000000001</v>
      </c>
      <c r="H197" s="81"/>
      <c r="I197" s="82"/>
      <c r="J197" s="80"/>
      <c r="K197" s="80"/>
      <c r="L197" s="80"/>
      <c r="M197" s="80"/>
      <c r="N197" s="82"/>
      <c r="O197" s="82"/>
      <c r="P197" s="82"/>
      <c r="Q197" s="80"/>
    </row>
    <row r="198" spans="1:17" s="83" customFormat="1" ht="9.75" outlineLevel="5">
      <c r="A198" s="76"/>
      <c r="B198" s="78"/>
      <c r="C198" s="79" t="s">
        <v>971</v>
      </c>
      <c r="D198" s="77"/>
      <c r="E198" s="80"/>
      <c r="F198" s="77"/>
      <c r="G198" s="80">
        <v>125.694</v>
      </c>
      <c r="H198" s="81"/>
      <c r="I198" s="82"/>
      <c r="J198" s="80"/>
      <c r="K198" s="80"/>
      <c r="L198" s="80"/>
      <c r="M198" s="80"/>
      <c r="N198" s="82"/>
      <c r="O198" s="82"/>
      <c r="P198" s="82"/>
      <c r="Q198" s="80"/>
    </row>
    <row r="199" spans="1:17" s="83" customFormat="1" ht="9.75" outlineLevel="5">
      <c r="A199" s="76"/>
      <c r="B199" s="78"/>
      <c r="C199" s="79" t="s">
        <v>972</v>
      </c>
      <c r="D199" s="77"/>
      <c r="E199" s="80"/>
      <c r="F199" s="77"/>
      <c r="G199" s="80">
        <v>617.41</v>
      </c>
      <c r="H199" s="81"/>
      <c r="I199" s="82"/>
      <c r="J199" s="80"/>
      <c r="K199" s="80"/>
      <c r="L199" s="80"/>
      <c r="M199" s="80"/>
      <c r="N199" s="82"/>
      <c r="O199" s="82"/>
      <c r="P199" s="82"/>
      <c r="Q199" s="80"/>
    </row>
    <row r="200" spans="1:17" s="83" customFormat="1" ht="7.5" customHeight="1" outlineLevel="5">
      <c r="A200" s="84"/>
      <c r="B200" s="86"/>
      <c r="C200" s="87"/>
      <c r="D200" s="85"/>
      <c r="E200" s="88"/>
      <c r="F200" s="85"/>
      <c r="G200" s="88"/>
      <c r="H200" s="89"/>
      <c r="I200" s="90"/>
      <c r="J200" s="91"/>
      <c r="K200" s="91"/>
      <c r="L200" s="91"/>
      <c r="M200" s="91"/>
      <c r="N200" s="90"/>
      <c r="O200" s="90"/>
      <c r="P200" s="90"/>
      <c r="Q200" s="91"/>
    </row>
    <row r="201" spans="1:17" s="75" customFormat="1" ht="24" outlineLevel="4">
      <c r="A201" s="67">
        <v>2</v>
      </c>
      <c r="B201" s="69" t="s">
        <v>864</v>
      </c>
      <c r="C201" s="70" t="s">
        <v>865</v>
      </c>
      <c r="D201" s="68" t="s">
        <v>8</v>
      </c>
      <c r="E201" s="71">
        <v>226.15129999999994</v>
      </c>
      <c r="F201" s="68"/>
      <c r="G201" s="71">
        <v>226.15129999999994</v>
      </c>
      <c r="H201" s="511"/>
      <c r="I201" s="73">
        <f>G201*H201</f>
        <v>0</v>
      </c>
      <c r="J201" s="71">
        <v>1.3599999999999999E-2</v>
      </c>
      <c r="K201" s="71">
        <f>G201*J201</f>
        <v>3.0756576799999991</v>
      </c>
      <c r="L201" s="71"/>
      <c r="M201" s="71">
        <f>G201*L201</f>
        <v>0</v>
      </c>
      <c r="N201" s="74">
        <v>21</v>
      </c>
      <c r="O201" s="74">
        <f>I201*(N201/100)</f>
        <v>0</v>
      </c>
      <c r="P201" s="74">
        <f>I201+O201</f>
        <v>0</v>
      </c>
      <c r="Q201" s="182"/>
    </row>
    <row r="202" spans="1:17" s="83" customFormat="1" ht="9.75" outlineLevel="5">
      <c r="A202" s="76"/>
      <c r="B202" s="78" t="s">
        <v>848</v>
      </c>
      <c r="C202" s="79" t="s">
        <v>973</v>
      </c>
      <c r="D202" s="77"/>
      <c r="E202" s="80"/>
      <c r="F202" s="77"/>
      <c r="G202" s="80">
        <v>0</v>
      </c>
      <c r="H202" s="81"/>
      <c r="I202" s="82"/>
      <c r="J202" s="80"/>
      <c r="K202" s="80"/>
      <c r="L202" s="80"/>
      <c r="M202" s="80"/>
      <c r="N202" s="82"/>
      <c r="O202" s="82"/>
      <c r="P202" s="82"/>
      <c r="Q202" s="80"/>
    </row>
    <row r="203" spans="1:17" s="83" customFormat="1" ht="9.75" outlineLevel="5">
      <c r="A203" s="76"/>
      <c r="B203" s="78"/>
      <c r="C203" s="79" t="s">
        <v>853</v>
      </c>
      <c r="D203" s="77"/>
      <c r="E203" s="80"/>
      <c r="F203" s="77"/>
      <c r="G203" s="80">
        <v>0</v>
      </c>
      <c r="H203" s="81"/>
      <c r="I203" s="82"/>
      <c r="J203" s="80"/>
      <c r="K203" s="80"/>
      <c r="L203" s="80"/>
      <c r="M203" s="80"/>
      <c r="N203" s="82"/>
      <c r="O203" s="82"/>
      <c r="P203" s="82"/>
      <c r="Q203" s="80"/>
    </row>
    <row r="204" spans="1:17" s="83" customFormat="1" ht="9.75" outlineLevel="5">
      <c r="A204" s="76"/>
      <c r="B204" s="78"/>
      <c r="C204" s="79" t="s">
        <v>974</v>
      </c>
      <c r="D204" s="77"/>
      <c r="E204" s="80"/>
      <c r="F204" s="77"/>
      <c r="G204" s="80">
        <v>28.831500000000002</v>
      </c>
      <c r="H204" s="81"/>
      <c r="I204" s="82"/>
      <c r="J204" s="80"/>
      <c r="K204" s="80"/>
      <c r="L204" s="80"/>
      <c r="M204" s="80"/>
      <c r="N204" s="82"/>
      <c r="O204" s="82"/>
      <c r="P204" s="82"/>
      <c r="Q204" s="80"/>
    </row>
    <row r="205" spans="1:17" s="83" customFormat="1" ht="9.75" outlineLevel="5">
      <c r="A205" s="76"/>
      <c r="B205" s="78"/>
      <c r="C205" s="79" t="s">
        <v>868</v>
      </c>
      <c r="D205" s="77"/>
      <c r="E205" s="80"/>
      <c r="F205" s="77"/>
      <c r="G205" s="80">
        <v>-4.41</v>
      </c>
      <c r="H205" s="81"/>
      <c r="I205" s="82"/>
      <c r="J205" s="80"/>
      <c r="K205" s="80"/>
      <c r="L205" s="80"/>
      <c r="M205" s="80"/>
      <c r="N205" s="82"/>
      <c r="O205" s="82"/>
      <c r="P205" s="82"/>
      <c r="Q205" s="80"/>
    </row>
    <row r="206" spans="1:17" s="83" customFormat="1" ht="9.75" outlineLevel="5">
      <c r="A206" s="76"/>
      <c r="B206" s="78"/>
      <c r="C206" s="79" t="s">
        <v>178</v>
      </c>
      <c r="D206" s="77"/>
      <c r="E206" s="80"/>
      <c r="F206" s="77"/>
      <c r="G206" s="80">
        <v>0</v>
      </c>
      <c r="H206" s="81"/>
      <c r="I206" s="82"/>
      <c r="J206" s="80"/>
      <c r="K206" s="80"/>
      <c r="L206" s="80"/>
      <c r="M206" s="80"/>
      <c r="N206" s="82"/>
      <c r="O206" s="82"/>
      <c r="P206" s="82"/>
      <c r="Q206" s="80"/>
    </row>
    <row r="207" spans="1:17" s="83" customFormat="1" ht="9.75" outlineLevel="5">
      <c r="A207" s="76"/>
      <c r="B207" s="78"/>
      <c r="C207" s="79" t="s">
        <v>975</v>
      </c>
      <c r="D207" s="77"/>
      <c r="E207" s="80"/>
      <c r="F207" s="77"/>
      <c r="G207" s="80">
        <v>11.9498</v>
      </c>
      <c r="H207" s="81"/>
      <c r="I207" s="82"/>
      <c r="J207" s="80"/>
      <c r="K207" s="80"/>
      <c r="L207" s="80"/>
      <c r="M207" s="80"/>
      <c r="N207" s="82"/>
      <c r="O207" s="82"/>
      <c r="P207" s="82"/>
      <c r="Q207" s="80"/>
    </row>
    <row r="208" spans="1:17" s="83" customFormat="1" ht="9.75" outlineLevel="5">
      <c r="A208" s="76"/>
      <c r="B208" s="78"/>
      <c r="C208" s="79" t="s">
        <v>869</v>
      </c>
      <c r="D208" s="77"/>
      <c r="E208" s="80"/>
      <c r="F208" s="77"/>
      <c r="G208" s="80">
        <v>-1.89</v>
      </c>
      <c r="H208" s="81"/>
      <c r="I208" s="82"/>
      <c r="J208" s="80"/>
      <c r="K208" s="80"/>
      <c r="L208" s="80"/>
      <c r="M208" s="80"/>
      <c r="N208" s="82"/>
      <c r="O208" s="82"/>
      <c r="P208" s="82"/>
      <c r="Q208" s="80"/>
    </row>
    <row r="209" spans="1:17" s="83" customFormat="1" ht="9.75" outlineLevel="5">
      <c r="A209" s="76"/>
      <c r="B209" s="78"/>
      <c r="C209" s="79" t="s">
        <v>179</v>
      </c>
      <c r="D209" s="77"/>
      <c r="E209" s="80"/>
      <c r="F209" s="77"/>
      <c r="G209" s="80">
        <v>0</v>
      </c>
      <c r="H209" s="81"/>
      <c r="I209" s="82"/>
      <c r="J209" s="80"/>
      <c r="K209" s="80"/>
      <c r="L209" s="80"/>
      <c r="M209" s="80"/>
      <c r="N209" s="82"/>
      <c r="O209" s="82"/>
      <c r="P209" s="82"/>
      <c r="Q209" s="80"/>
    </row>
    <row r="210" spans="1:17" s="83" customFormat="1" ht="9.75" outlineLevel="5">
      <c r="A210" s="76"/>
      <c r="B210" s="78"/>
      <c r="C210" s="79" t="s">
        <v>976</v>
      </c>
      <c r="D210" s="77"/>
      <c r="E210" s="80"/>
      <c r="F210" s="77"/>
      <c r="G210" s="80">
        <v>61.998899999999999</v>
      </c>
      <c r="H210" s="81"/>
      <c r="I210" s="82"/>
      <c r="J210" s="80"/>
      <c r="K210" s="80"/>
      <c r="L210" s="80"/>
      <c r="M210" s="80"/>
      <c r="N210" s="82"/>
      <c r="O210" s="82"/>
      <c r="P210" s="82"/>
      <c r="Q210" s="80"/>
    </row>
    <row r="211" spans="1:17" s="83" customFormat="1" ht="9.75" outlineLevel="5">
      <c r="A211" s="76"/>
      <c r="B211" s="78"/>
      <c r="C211" s="79" t="s">
        <v>977</v>
      </c>
      <c r="D211" s="77"/>
      <c r="E211" s="80"/>
      <c r="F211" s="77"/>
      <c r="G211" s="80">
        <v>-12.720000000000002</v>
      </c>
      <c r="H211" s="81"/>
      <c r="I211" s="82"/>
      <c r="J211" s="80"/>
      <c r="K211" s="80"/>
      <c r="L211" s="80"/>
      <c r="M211" s="80"/>
      <c r="N211" s="82"/>
      <c r="O211" s="82"/>
      <c r="P211" s="82"/>
      <c r="Q211" s="80"/>
    </row>
    <row r="212" spans="1:17" s="83" customFormat="1" ht="9.75" outlineLevel="5">
      <c r="A212" s="76"/>
      <c r="B212" s="78"/>
      <c r="C212" s="79" t="s">
        <v>873</v>
      </c>
      <c r="D212" s="77"/>
      <c r="E212" s="80"/>
      <c r="F212" s="77"/>
      <c r="G212" s="80">
        <v>0</v>
      </c>
      <c r="H212" s="81"/>
      <c r="I212" s="82"/>
      <c r="J212" s="80"/>
      <c r="K212" s="80"/>
      <c r="L212" s="80"/>
      <c r="M212" s="80"/>
      <c r="N212" s="82"/>
      <c r="O212" s="82"/>
      <c r="P212" s="82"/>
      <c r="Q212" s="80"/>
    </row>
    <row r="213" spans="1:17" s="83" customFormat="1" ht="9.75" outlineLevel="5">
      <c r="A213" s="76"/>
      <c r="B213" s="78"/>
      <c r="C213" s="79" t="s">
        <v>978</v>
      </c>
      <c r="D213" s="77"/>
      <c r="E213" s="80"/>
      <c r="F213" s="77"/>
      <c r="G213" s="80">
        <v>60.330099999999995</v>
      </c>
      <c r="H213" s="81"/>
      <c r="I213" s="82"/>
      <c r="J213" s="80"/>
      <c r="K213" s="80"/>
      <c r="L213" s="80"/>
      <c r="M213" s="80"/>
      <c r="N213" s="82"/>
      <c r="O213" s="82"/>
      <c r="P213" s="82"/>
      <c r="Q213" s="80"/>
    </row>
    <row r="214" spans="1:17" s="83" customFormat="1" ht="9.75" outlineLevel="5">
      <c r="A214" s="76"/>
      <c r="B214" s="78"/>
      <c r="C214" s="79" t="s">
        <v>979</v>
      </c>
      <c r="D214" s="77"/>
      <c r="E214" s="80"/>
      <c r="F214" s="77"/>
      <c r="G214" s="80">
        <v>-12.3</v>
      </c>
      <c r="H214" s="81"/>
      <c r="I214" s="82"/>
      <c r="J214" s="80"/>
      <c r="K214" s="80"/>
      <c r="L214" s="80"/>
      <c r="M214" s="80"/>
      <c r="N214" s="82"/>
      <c r="O214" s="82"/>
      <c r="P214" s="82"/>
      <c r="Q214" s="80"/>
    </row>
    <row r="215" spans="1:17" s="83" customFormat="1" ht="9.75" outlineLevel="5">
      <c r="A215" s="76"/>
      <c r="B215" s="78"/>
      <c r="C215" s="79" t="s">
        <v>180</v>
      </c>
      <c r="D215" s="77"/>
      <c r="E215" s="80"/>
      <c r="F215" s="77"/>
      <c r="G215" s="80">
        <v>0</v>
      </c>
      <c r="H215" s="81"/>
      <c r="I215" s="82"/>
      <c r="J215" s="80"/>
      <c r="K215" s="80"/>
      <c r="L215" s="80"/>
      <c r="M215" s="80"/>
      <c r="N215" s="82"/>
      <c r="O215" s="82"/>
      <c r="P215" s="82"/>
      <c r="Q215" s="80"/>
    </row>
    <row r="216" spans="1:17" s="83" customFormat="1" ht="9.75" outlineLevel="5">
      <c r="A216" s="76"/>
      <c r="B216" s="78"/>
      <c r="C216" s="79" t="s">
        <v>980</v>
      </c>
      <c r="D216" s="77"/>
      <c r="E216" s="80"/>
      <c r="F216" s="77"/>
      <c r="G216" s="80">
        <v>13.6633</v>
      </c>
      <c r="H216" s="81"/>
      <c r="I216" s="82"/>
      <c r="J216" s="80"/>
      <c r="K216" s="80"/>
      <c r="L216" s="80"/>
      <c r="M216" s="80"/>
      <c r="N216" s="82"/>
      <c r="O216" s="82"/>
      <c r="P216" s="82"/>
      <c r="Q216" s="80"/>
    </row>
    <row r="217" spans="1:17" s="83" customFormat="1" ht="9.75" outlineLevel="5">
      <c r="A217" s="76"/>
      <c r="B217" s="78"/>
      <c r="C217" s="79" t="s">
        <v>981</v>
      </c>
      <c r="D217" s="77"/>
      <c r="E217" s="80"/>
      <c r="F217" s="77"/>
      <c r="G217" s="80">
        <v>-1.47</v>
      </c>
      <c r="H217" s="81"/>
      <c r="I217" s="82"/>
      <c r="J217" s="80"/>
      <c r="K217" s="80"/>
      <c r="L217" s="80"/>
      <c r="M217" s="80"/>
      <c r="N217" s="82"/>
      <c r="O217" s="82"/>
      <c r="P217" s="82"/>
      <c r="Q217" s="80"/>
    </row>
    <row r="218" spans="1:17" s="83" customFormat="1" ht="9.75" outlineLevel="5">
      <c r="A218" s="76"/>
      <c r="B218" s="78"/>
      <c r="C218" s="79" t="s">
        <v>880</v>
      </c>
      <c r="D218" s="77"/>
      <c r="E218" s="80"/>
      <c r="F218" s="77"/>
      <c r="G218" s="80">
        <v>0</v>
      </c>
      <c r="H218" s="81"/>
      <c r="I218" s="82"/>
      <c r="J218" s="80"/>
      <c r="K218" s="80"/>
      <c r="L218" s="80"/>
      <c r="M218" s="80"/>
      <c r="N218" s="82"/>
      <c r="O218" s="82"/>
      <c r="P218" s="82"/>
      <c r="Q218" s="80"/>
    </row>
    <row r="219" spans="1:17" s="83" customFormat="1" ht="9.75" outlineLevel="5">
      <c r="A219" s="76"/>
      <c r="B219" s="78"/>
      <c r="C219" s="79" t="s">
        <v>982</v>
      </c>
      <c r="D219" s="77"/>
      <c r="E219" s="80"/>
      <c r="F219" s="77"/>
      <c r="G219" s="80">
        <v>30.738699999999998</v>
      </c>
      <c r="H219" s="81"/>
      <c r="I219" s="82"/>
      <c r="J219" s="80"/>
      <c r="K219" s="80"/>
      <c r="L219" s="80"/>
      <c r="M219" s="80"/>
      <c r="N219" s="82"/>
      <c r="O219" s="82"/>
      <c r="P219" s="82"/>
      <c r="Q219" s="80"/>
    </row>
    <row r="220" spans="1:17" s="83" customFormat="1" ht="9.75" outlineLevel="5">
      <c r="A220" s="76"/>
      <c r="B220" s="78"/>
      <c r="C220" s="79" t="s">
        <v>983</v>
      </c>
      <c r="D220" s="77"/>
      <c r="E220" s="80"/>
      <c r="F220" s="77"/>
      <c r="G220" s="80">
        <v>-3.2699999999999996</v>
      </c>
      <c r="H220" s="81"/>
      <c r="I220" s="82"/>
      <c r="J220" s="80"/>
      <c r="K220" s="80"/>
      <c r="L220" s="80"/>
      <c r="M220" s="80"/>
      <c r="N220" s="82"/>
      <c r="O220" s="82"/>
      <c r="P220" s="82"/>
      <c r="Q220" s="80"/>
    </row>
    <row r="221" spans="1:17" s="83" customFormat="1" ht="9.75" outlineLevel="5">
      <c r="A221" s="76"/>
      <c r="B221" s="78"/>
      <c r="C221" s="79" t="s">
        <v>881</v>
      </c>
      <c r="D221" s="77"/>
      <c r="E221" s="80"/>
      <c r="F221" s="77"/>
      <c r="G221" s="80">
        <v>0</v>
      </c>
      <c r="H221" s="81"/>
      <c r="I221" s="82"/>
      <c r="J221" s="80"/>
      <c r="K221" s="80"/>
      <c r="L221" s="80"/>
      <c r="M221" s="80"/>
      <c r="N221" s="82"/>
      <c r="O221" s="82"/>
      <c r="P221" s="82"/>
      <c r="Q221" s="80"/>
    </row>
    <row r="222" spans="1:17" s="83" customFormat="1" ht="9.75" outlineLevel="5">
      <c r="A222" s="76"/>
      <c r="B222" s="78"/>
      <c r="C222" s="79" t="s">
        <v>982</v>
      </c>
      <c r="D222" s="77"/>
      <c r="E222" s="80"/>
      <c r="F222" s="77"/>
      <c r="G222" s="80">
        <v>30.738699999999998</v>
      </c>
      <c r="H222" s="81"/>
      <c r="I222" s="82"/>
      <c r="J222" s="80"/>
      <c r="K222" s="80"/>
      <c r="L222" s="80"/>
      <c r="M222" s="80"/>
      <c r="N222" s="82"/>
      <c r="O222" s="82"/>
      <c r="P222" s="82"/>
      <c r="Q222" s="80"/>
    </row>
    <row r="223" spans="1:17" s="83" customFormat="1" ht="9.75" outlineLevel="5">
      <c r="A223" s="76"/>
      <c r="B223" s="78"/>
      <c r="C223" s="79" t="s">
        <v>983</v>
      </c>
      <c r="D223" s="77"/>
      <c r="E223" s="80"/>
      <c r="F223" s="77"/>
      <c r="G223" s="80">
        <v>-3.2699999999999996</v>
      </c>
      <c r="H223" s="81"/>
      <c r="I223" s="82"/>
      <c r="J223" s="80"/>
      <c r="K223" s="80"/>
      <c r="L223" s="80"/>
      <c r="M223" s="80"/>
      <c r="N223" s="82"/>
      <c r="O223" s="82"/>
      <c r="P223" s="82"/>
      <c r="Q223" s="80"/>
    </row>
    <row r="224" spans="1:17" s="83" customFormat="1" ht="9.75" outlineLevel="5">
      <c r="A224" s="76"/>
      <c r="B224" s="78"/>
      <c r="C224" s="79" t="s">
        <v>182</v>
      </c>
      <c r="D224" s="77"/>
      <c r="E224" s="80"/>
      <c r="F224" s="77"/>
      <c r="G224" s="80">
        <v>0</v>
      </c>
      <c r="H224" s="81"/>
      <c r="I224" s="82"/>
      <c r="J224" s="80"/>
      <c r="K224" s="80"/>
      <c r="L224" s="80"/>
      <c r="M224" s="80"/>
      <c r="N224" s="82"/>
      <c r="O224" s="82"/>
      <c r="P224" s="82"/>
      <c r="Q224" s="80"/>
    </row>
    <row r="225" spans="1:17" s="83" customFormat="1" ht="9.75" outlineLevel="5">
      <c r="A225" s="76"/>
      <c r="B225" s="78"/>
      <c r="C225" s="79" t="s">
        <v>984</v>
      </c>
      <c r="D225" s="77"/>
      <c r="E225" s="80"/>
      <c r="F225" s="77"/>
      <c r="G225" s="80">
        <v>30.500300000000003</v>
      </c>
      <c r="H225" s="81"/>
      <c r="I225" s="82"/>
      <c r="J225" s="80"/>
      <c r="K225" s="80"/>
      <c r="L225" s="80"/>
      <c r="M225" s="80"/>
      <c r="N225" s="82"/>
      <c r="O225" s="82"/>
      <c r="P225" s="82"/>
      <c r="Q225" s="80"/>
    </row>
    <row r="226" spans="1:17" s="83" customFormat="1" ht="9.75" outlineLevel="5">
      <c r="A226" s="76"/>
      <c r="B226" s="78"/>
      <c r="C226" s="79" t="s">
        <v>983</v>
      </c>
      <c r="D226" s="77"/>
      <c r="E226" s="80"/>
      <c r="F226" s="77"/>
      <c r="G226" s="80">
        <v>-3.2699999999999996</v>
      </c>
      <c r="H226" s="81"/>
      <c r="I226" s="82"/>
      <c r="J226" s="80"/>
      <c r="K226" s="80"/>
      <c r="L226" s="80"/>
      <c r="M226" s="80"/>
      <c r="N226" s="82"/>
      <c r="O226" s="82"/>
      <c r="P226" s="82"/>
      <c r="Q226" s="80"/>
    </row>
    <row r="227" spans="1:17" s="83" customFormat="1" ht="7.5" customHeight="1" outlineLevel="5">
      <c r="A227" s="84"/>
      <c r="B227" s="86"/>
      <c r="C227" s="87"/>
      <c r="D227" s="85"/>
      <c r="E227" s="88"/>
      <c r="F227" s="85"/>
      <c r="G227" s="88"/>
      <c r="H227" s="89"/>
      <c r="I227" s="90"/>
      <c r="J227" s="91"/>
      <c r="K227" s="91"/>
      <c r="L227" s="91"/>
      <c r="M227" s="91"/>
      <c r="N227" s="90"/>
      <c r="O227" s="90"/>
      <c r="P227" s="90"/>
      <c r="Q227" s="91"/>
    </row>
    <row r="228" spans="1:17" s="75" customFormat="1" ht="24" outlineLevel="4">
      <c r="A228" s="67">
        <v>3</v>
      </c>
      <c r="B228" s="69" t="s">
        <v>870</v>
      </c>
      <c r="C228" s="70" t="s">
        <v>871</v>
      </c>
      <c r="D228" s="68" t="s">
        <v>8</v>
      </c>
      <c r="E228" s="71">
        <v>226.15100000000001</v>
      </c>
      <c r="F228" s="68"/>
      <c r="G228" s="71">
        <v>226.15100000000001</v>
      </c>
      <c r="H228" s="511"/>
      <c r="I228" s="73">
        <f>G228*H228</f>
        <v>0</v>
      </c>
      <c r="J228" s="71">
        <v>6.7999999999999996E-3</v>
      </c>
      <c r="K228" s="71">
        <f>G228*J228</f>
        <v>1.5378267999999999</v>
      </c>
      <c r="L228" s="71"/>
      <c r="M228" s="71">
        <f>G228*L228</f>
        <v>0</v>
      </c>
      <c r="N228" s="74">
        <v>21</v>
      </c>
      <c r="O228" s="74">
        <f>I228*(N228/100)</f>
        <v>0</v>
      </c>
      <c r="P228" s="74">
        <f>I228+O228</f>
        <v>0</v>
      </c>
      <c r="Q228" s="182"/>
    </row>
    <row r="229" spans="1:17" s="75" customFormat="1" ht="24" outlineLevel="4">
      <c r="A229" s="67">
        <v>4</v>
      </c>
      <c r="B229" s="69" t="s">
        <v>872</v>
      </c>
      <c r="C229" s="70" t="s">
        <v>985</v>
      </c>
      <c r="D229" s="68" t="s">
        <v>8</v>
      </c>
      <c r="E229" s="71">
        <v>125.6936</v>
      </c>
      <c r="F229" s="68"/>
      <c r="G229" s="71">
        <v>125.6936</v>
      </c>
      <c r="H229" s="511"/>
      <c r="I229" s="73">
        <f>G229*H229</f>
        <v>0</v>
      </c>
      <c r="J229" s="71">
        <v>1.3599999999999999E-2</v>
      </c>
      <c r="K229" s="71">
        <f>G229*J229</f>
        <v>1.70943296</v>
      </c>
      <c r="L229" s="71"/>
      <c r="M229" s="71">
        <f>G229*L229</f>
        <v>0</v>
      </c>
      <c r="N229" s="74">
        <v>21</v>
      </c>
      <c r="O229" s="74">
        <f>I229*(N229/100)</f>
        <v>0</v>
      </c>
      <c r="P229" s="74">
        <f>I229+O229</f>
        <v>0</v>
      </c>
      <c r="Q229" s="184" t="s">
        <v>1881</v>
      </c>
    </row>
    <row r="230" spans="1:17" s="83" customFormat="1" ht="9.75" outlineLevel="5">
      <c r="A230" s="76"/>
      <c r="B230" s="78" t="s">
        <v>848</v>
      </c>
      <c r="C230" s="79" t="s">
        <v>965</v>
      </c>
      <c r="D230" s="77"/>
      <c r="E230" s="80"/>
      <c r="F230" s="77"/>
      <c r="G230" s="80">
        <v>0</v>
      </c>
      <c r="H230" s="81"/>
      <c r="I230" s="82"/>
      <c r="J230" s="80"/>
      <c r="K230" s="80"/>
      <c r="L230" s="80"/>
      <c r="M230" s="80"/>
      <c r="N230" s="82"/>
      <c r="O230" s="82"/>
      <c r="P230" s="82"/>
      <c r="Q230" s="80"/>
    </row>
    <row r="231" spans="1:17" s="83" customFormat="1" ht="9.75" outlineLevel="5">
      <c r="A231" s="76"/>
      <c r="B231" s="78"/>
      <c r="C231" s="79" t="s">
        <v>986</v>
      </c>
      <c r="D231" s="77"/>
      <c r="E231" s="80"/>
      <c r="F231" s="77"/>
      <c r="G231" s="80">
        <v>53.249600000000008</v>
      </c>
      <c r="H231" s="81"/>
      <c r="I231" s="82"/>
      <c r="J231" s="80"/>
      <c r="K231" s="80"/>
      <c r="L231" s="80"/>
      <c r="M231" s="80"/>
      <c r="N231" s="82"/>
      <c r="O231" s="82"/>
      <c r="P231" s="82"/>
      <c r="Q231" s="80"/>
    </row>
    <row r="232" spans="1:17" s="83" customFormat="1" ht="9.75" outlineLevel="5">
      <c r="A232" s="76"/>
      <c r="B232" s="78"/>
      <c r="C232" s="79" t="s">
        <v>854</v>
      </c>
      <c r="D232" s="77"/>
      <c r="E232" s="80"/>
      <c r="F232" s="77"/>
      <c r="G232" s="80">
        <v>-1.6800000000000002</v>
      </c>
      <c r="H232" s="81"/>
      <c r="I232" s="82"/>
      <c r="J232" s="80"/>
      <c r="K232" s="80"/>
      <c r="L232" s="80"/>
      <c r="M232" s="80"/>
      <c r="N232" s="82"/>
      <c r="O232" s="82"/>
      <c r="P232" s="82"/>
      <c r="Q232" s="80"/>
    </row>
    <row r="233" spans="1:17" s="83" customFormat="1" ht="9.75" outlineLevel="5">
      <c r="A233" s="76"/>
      <c r="B233" s="78"/>
      <c r="C233" s="79" t="s">
        <v>867</v>
      </c>
      <c r="D233" s="77"/>
      <c r="E233" s="80"/>
      <c r="F233" s="77"/>
      <c r="G233" s="80">
        <v>0</v>
      </c>
      <c r="H233" s="81"/>
      <c r="I233" s="82"/>
      <c r="J233" s="80"/>
      <c r="K233" s="80"/>
      <c r="L233" s="80"/>
      <c r="M233" s="80"/>
      <c r="N233" s="82"/>
      <c r="O233" s="82"/>
      <c r="P233" s="82"/>
      <c r="Q233" s="80"/>
    </row>
    <row r="234" spans="1:17" s="83" customFormat="1" ht="9.75" outlineLevel="5">
      <c r="A234" s="76"/>
      <c r="B234" s="78"/>
      <c r="C234" s="79" t="s">
        <v>987</v>
      </c>
      <c r="D234" s="77"/>
      <c r="E234" s="80"/>
      <c r="F234" s="77"/>
      <c r="G234" s="80">
        <v>25.870400000000004</v>
      </c>
      <c r="H234" s="81"/>
      <c r="I234" s="82"/>
      <c r="J234" s="80"/>
      <c r="K234" s="80"/>
      <c r="L234" s="80"/>
      <c r="M234" s="80"/>
      <c r="N234" s="82"/>
      <c r="O234" s="82"/>
      <c r="P234" s="82"/>
      <c r="Q234" s="80"/>
    </row>
    <row r="235" spans="1:17" s="83" customFormat="1" ht="9.75" outlineLevel="5">
      <c r="A235" s="76"/>
      <c r="B235" s="78"/>
      <c r="C235" s="79" t="s">
        <v>988</v>
      </c>
      <c r="D235" s="77"/>
      <c r="E235" s="80"/>
      <c r="F235" s="77"/>
      <c r="G235" s="80">
        <v>3.4335</v>
      </c>
      <c r="H235" s="81"/>
      <c r="I235" s="82"/>
      <c r="J235" s="80"/>
      <c r="K235" s="80"/>
      <c r="L235" s="80"/>
      <c r="M235" s="80"/>
      <c r="N235" s="82"/>
      <c r="O235" s="82"/>
      <c r="P235" s="82"/>
      <c r="Q235" s="80"/>
    </row>
    <row r="236" spans="1:17" s="83" customFormat="1" ht="9.75" outlineLevel="5">
      <c r="A236" s="76"/>
      <c r="B236" s="78"/>
      <c r="C236" s="79" t="s">
        <v>989</v>
      </c>
      <c r="D236" s="77"/>
      <c r="E236" s="80"/>
      <c r="F236" s="77"/>
      <c r="G236" s="80">
        <v>10.8117</v>
      </c>
      <c r="H236" s="81"/>
      <c r="I236" s="82"/>
      <c r="J236" s="80"/>
      <c r="K236" s="80"/>
      <c r="L236" s="80"/>
      <c r="M236" s="80"/>
      <c r="N236" s="82"/>
      <c r="O236" s="82"/>
      <c r="P236" s="82"/>
      <c r="Q236" s="80"/>
    </row>
    <row r="237" spans="1:17" s="83" customFormat="1" ht="9.75" outlineLevel="5">
      <c r="A237" s="76"/>
      <c r="B237" s="78"/>
      <c r="C237" s="79" t="s">
        <v>854</v>
      </c>
      <c r="D237" s="77"/>
      <c r="E237" s="80"/>
      <c r="F237" s="77"/>
      <c r="G237" s="80">
        <v>-1.6800000000000002</v>
      </c>
      <c r="H237" s="81"/>
      <c r="I237" s="82"/>
      <c r="J237" s="80"/>
      <c r="K237" s="80"/>
      <c r="L237" s="80"/>
      <c r="M237" s="80"/>
      <c r="N237" s="82"/>
      <c r="O237" s="82"/>
      <c r="P237" s="82"/>
      <c r="Q237" s="80"/>
    </row>
    <row r="238" spans="1:17" s="83" customFormat="1" ht="9.75" outlineLevel="5">
      <c r="A238" s="76"/>
      <c r="B238" s="78"/>
      <c r="C238" s="79" t="s">
        <v>2</v>
      </c>
      <c r="D238" s="77"/>
      <c r="E238" s="80"/>
      <c r="F238" s="77"/>
      <c r="G238" s="80">
        <v>90.005200000000002</v>
      </c>
      <c r="H238" s="81"/>
      <c r="I238" s="82"/>
      <c r="J238" s="80"/>
      <c r="K238" s="80"/>
      <c r="L238" s="80"/>
      <c r="M238" s="80"/>
      <c r="N238" s="82"/>
      <c r="O238" s="82"/>
      <c r="P238" s="82"/>
      <c r="Q238" s="80"/>
    </row>
    <row r="239" spans="1:17" s="83" customFormat="1" ht="9.75" outlineLevel="5">
      <c r="A239" s="76"/>
      <c r="B239" s="78"/>
      <c r="C239" s="79" t="s">
        <v>990</v>
      </c>
      <c r="D239" s="77"/>
      <c r="E239" s="80"/>
      <c r="F239" s="77"/>
      <c r="G239" s="80">
        <v>0</v>
      </c>
      <c r="H239" s="81"/>
      <c r="I239" s="82"/>
      <c r="J239" s="80"/>
      <c r="K239" s="80"/>
      <c r="L239" s="80"/>
      <c r="M239" s="80"/>
      <c r="N239" s="82"/>
      <c r="O239" s="82"/>
      <c r="P239" s="82"/>
      <c r="Q239" s="80"/>
    </row>
    <row r="240" spans="1:17" s="83" customFormat="1" ht="9.75" outlineLevel="5">
      <c r="A240" s="76"/>
      <c r="B240" s="78"/>
      <c r="C240" s="79" t="s">
        <v>879</v>
      </c>
      <c r="D240" s="77"/>
      <c r="E240" s="80"/>
      <c r="F240" s="77"/>
      <c r="G240" s="80">
        <v>0</v>
      </c>
      <c r="H240" s="81"/>
      <c r="I240" s="82"/>
      <c r="J240" s="80"/>
      <c r="K240" s="80"/>
      <c r="L240" s="80"/>
      <c r="M240" s="80"/>
      <c r="N240" s="82"/>
      <c r="O240" s="82"/>
      <c r="P240" s="82"/>
      <c r="Q240" s="80"/>
    </row>
    <row r="241" spans="1:17" s="83" customFormat="1" ht="9.75" outlineLevel="5">
      <c r="A241" s="76"/>
      <c r="B241" s="78"/>
      <c r="C241" s="79" t="s">
        <v>991</v>
      </c>
      <c r="D241" s="77"/>
      <c r="E241" s="80"/>
      <c r="F241" s="77"/>
      <c r="G241" s="80">
        <v>6.7456000000000005</v>
      </c>
      <c r="H241" s="81"/>
      <c r="I241" s="82"/>
      <c r="J241" s="80"/>
      <c r="K241" s="80"/>
      <c r="L241" s="80"/>
      <c r="M241" s="80"/>
      <c r="N241" s="82"/>
      <c r="O241" s="82"/>
      <c r="P241" s="82"/>
      <c r="Q241" s="80"/>
    </row>
    <row r="242" spans="1:17" s="83" customFormat="1" ht="9.75" outlineLevel="5">
      <c r="A242" s="76"/>
      <c r="B242" s="78"/>
      <c r="C242" s="79" t="s">
        <v>992</v>
      </c>
      <c r="D242" s="77"/>
      <c r="E242" s="80"/>
      <c r="F242" s="77"/>
      <c r="G242" s="80">
        <v>6.7995999999999999</v>
      </c>
      <c r="H242" s="81"/>
      <c r="I242" s="82"/>
      <c r="J242" s="80"/>
      <c r="K242" s="80"/>
      <c r="L242" s="80"/>
      <c r="M242" s="80"/>
      <c r="N242" s="82"/>
      <c r="O242" s="82"/>
      <c r="P242" s="82"/>
      <c r="Q242" s="80"/>
    </row>
    <row r="243" spans="1:17" s="83" customFormat="1" ht="9.75" outlineLevel="5">
      <c r="A243" s="76"/>
      <c r="B243" s="78"/>
      <c r="C243" s="79" t="s">
        <v>176</v>
      </c>
      <c r="D243" s="77"/>
      <c r="E243" s="80"/>
      <c r="F243" s="77"/>
      <c r="G243" s="80">
        <v>0</v>
      </c>
      <c r="H243" s="81"/>
      <c r="I243" s="82"/>
      <c r="J243" s="80"/>
      <c r="K243" s="80"/>
      <c r="L243" s="80"/>
      <c r="M243" s="80"/>
      <c r="N243" s="82"/>
      <c r="O243" s="82"/>
      <c r="P243" s="82"/>
      <c r="Q243" s="80"/>
    </row>
    <row r="244" spans="1:17" s="83" customFormat="1" ht="9.75" outlineLevel="5">
      <c r="A244" s="76"/>
      <c r="B244" s="78"/>
      <c r="C244" s="79" t="s">
        <v>993</v>
      </c>
      <c r="D244" s="77"/>
      <c r="E244" s="80"/>
      <c r="F244" s="77"/>
      <c r="G244" s="80">
        <v>22.1432</v>
      </c>
      <c r="H244" s="81"/>
      <c r="I244" s="82"/>
      <c r="J244" s="80"/>
      <c r="K244" s="80"/>
      <c r="L244" s="80"/>
      <c r="M244" s="80"/>
      <c r="N244" s="82"/>
      <c r="O244" s="82"/>
      <c r="P244" s="82"/>
      <c r="Q244" s="80"/>
    </row>
    <row r="245" spans="1:17" s="83" customFormat="1" ht="7.5" customHeight="1" outlineLevel="5">
      <c r="A245" s="84"/>
      <c r="B245" s="86"/>
      <c r="C245" s="87"/>
      <c r="D245" s="85"/>
      <c r="E245" s="88"/>
      <c r="F245" s="85"/>
      <c r="G245" s="88"/>
      <c r="H245" s="89"/>
      <c r="I245" s="90"/>
      <c r="J245" s="91"/>
      <c r="K245" s="91"/>
      <c r="L245" s="91"/>
      <c r="M245" s="91"/>
      <c r="N245" s="90"/>
      <c r="O245" s="90"/>
      <c r="P245" s="90"/>
      <c r="Q245" s="91"/>
    </row>
    <row r="246" spans="1:17" s="75" customFormat="1" ht="24" outlineLevel="4">
      <c r="A246" s="67">
        <v>5</v>
      </c>
      <c r="B246" s="69" t="s">
        <v>875</v>
      </c>
      <c r="C246" s="70" t="s">
        <v>876</v>
      </c>
      <c r="D246" s="68" t="s">
        <v>8</v>
      </c>
      <c r="E246" s="71">
        <v>90.004999999999995</v>
      </c>
      <c r="F246" s="68"/>
      <c r="G246" s="71">
        <v>90.004999999999995</v>
      </c>
      <c r="H246" s="511"/>
      <c r="I246" s="73">
        <f>G246*H246</f>
        <v>0</v>
      </c>
      <c r="J246" s="71">
        <v>6.7999999999999996E-3</v>
      </c>
      <c r="K246" s="71">
        <f>G246*J246</f>
        <v>0.61203399999999997</v>
      </c>
      <c r="L246" s="71"/>
      <c r="M246" s="71">
        <f>G246*L246</f>
        <v>0</v>
      </c>
      <c r="N246" s="74">
        <v>21</v>
      </c>
      <c r="O246" s="74">
        <f>I246*(N246/100)</f>
        <v>0</v>
      </c>
      <c r="P246" s="74">
        <f>I246+O246</f>
        <v>0</v>
      </c>
      <c r="Q246" s="184" t="s">
        <v>1881</v>
      </c>
    </row>
    <row r="247" spans="1:17" s="75" customFormat="1" ht="24" outlineLevel="4">
      <c r="A247" s="67">
        <v>6</v>
      </c>
      <c r="B247" s="69" t="s">
        <v>877</v>
      </c>
      <c r="C247" s="70" t="s">
        <v>878</v>
      </c>
      <c r="D247" s="68" t="s">
        <v>8</v>
      </c>
      <c r="E247" s="71">
        <v>617.40975000000003</v>
      </c>
      <c r="F247" s="68"/>
      <c r="G247" s="71">
        <v>617.40975000000003</v>
      </c>
      <c r="H247" s="511"/>
      <c r="I247" s="73">
        <f>G247*H247</f>
        <v>0</v>
      </c>
      <c r="J247" s="71">
        <v>1.103E-2</v>
      </c>
      <c r="K247" s="71">
        <f>G247*J247</f>
        <v>6.8100295425000006</v>
      </c>
      <c r="L247" s="71"/>
      <c r="M247" s="71">
        <f>G247*L247</f>
        <v>0</v>
      </c>
      <c r="N247" s="74">
        <v>21</v>
      </c>
      <c r="O247" s="74">
        <f>I247*(N247/100)</f>
        <v>0</v>
      </c>
      <c r="P247" s="74">
        <f>I247+O247</f>
        <v>0</v>
      </c>
      <c r="Q247" s="184" t="s">
        <v>1881</v>
      </c>
    </row>
    <row r="248" spans="1:17" s="83" customFormat="1" ht="9.75" outlineLevel="5">
      <c r="A248" s="76"/>
      <c r="B248" s="78" t="s">
        <v>848</v>
      </c>
      <c r="C248" s="79" t="s">
        <v>879</v>
      </c>
      <c r="D248" s="77"/>
      <c r="E248" s="80"/>
      <c r="F248" s="77"/>
      <c r="G248" s="80">
        <v>0</v>
      </c>
      <c r="H248" s="81"/>
      <c r="I248" s="82"/>
      <c r="J248" s="80"/>
      <c r="K248" s="80"/>
      <c r="L248" s="80"/>
      <c r="M248" s="80"/>
      <c r="N248" s="82"/>
      <c r="O248" s="82"/>
      <c r="P248" s="82"/>
      <c r="Q248" s="80"/>
    </row>
    <row r="249" spans="1:17" s="83" customFormat="1" ht="9.75" outlineLevel="5">
      <c r="A249" s="76"/>
      <c r="B249" s="78"/>
      <c r="C249" s="79" t="s">
        <v>994</v>
      </c>
      <c r="D249" s="77"/>
      <c r="E249" s="80"/>
      <c r="F249" s="77"/>
      <c r="G249" s="80">
        <v>33.496449999999996</v>
      </c>
      <c r="H249" s="81"/>
      <c r="I249" s="82"/>
      <c r="J249" s="80"/>
      <c r="K249" s="80"/>
      <c r="L249" s="80"/>
      <c r="M249" s="80"/>
      <c r="N249" s="82"/>
      <c r="O249" s="82"/>
      <c r="P249" s="82"/>
      <c r="Q249" s="80"/>
    </row>
    <row r="250" spans="1:17" s="83" customFormat="1" ht="9.75" outlineLevel="5">
      <c r="A250" s="76"/>
      <c r="B250" s="78"/>
      <c r="C250" s="79" t="s">
        <v>995</v>
      </c>
      <c r="D250" s="77"/>
      <c r="E250" s="80"/>
      <c r="F250" s="77"/>
      <c r="G250" s="80">
        <v>-0.26249999999999996</v>
      </c>
      <c r="H250" s="81"/>
      <c r="I250" s="82"/>
      <c r="J250" s="80"/>
      <c r="K250" s="80"/>
      <c r="L250" s="80"/>
      <c r="M250" s="80"/>
      <c r="N250" s="82"/>
      <c r="O250" s="82"/>
      <c r="P250" s="82"/>
      <c r="Q250" s="80"/>
    </row>
    <row r="251" spans="1:17" s="83" customFormat="1" ht="9.75" outlineLevel="5">
      <c r="A251" s="76"/>
      <c r="B251" s="78"/>
      <c r="C251" s="79" t="s">
        <v>176</v>
      </c>
      <c r="D251" s="77"/>
      <c r="E251" s="80"/>
      <c r="F251" s="77"/>
      <c r="G251" s="80">
        <v>0</v>
      </c>
      <c r="H251" s="81"/>
      <c r="I251" s="82"/>
      <c r="J251" s="80"/>
      <c r="K251" s="80"/>
      <c r="L251" s="80"/>
      <c r="M251" s="80"/>
      <c r="N251" s="82"/>
      <c r="O251" s="82"/>
      <c r="P251" s="82"/>
      <c r="Q251" s="80"/>
    </row>
    <row r="252" spans="1:17" s="83" customFormat="1" ht="9.75" outlineLevel="5">
      <c r="A252" s="76"/>
      <c r="B252" s="78"/>
      <c r="C252" s="79" t="s">
        <v>996</v>
      </c>
      <c r="D252" s="77"/>
      <c r="E252" s="80"/>
      <c r="F252" s="77"/>
      <c r="G252" s="80">
        <v>72.164799999999985</v>
      </c>
      <c r="H252" s="81"/>
      <c r="I252" s="82"/>
      <c r="J252" s="80"/>
      <c r="K252" s="80"/>
      <c r="L252" s="80"/>
      <c r="M252" s="80"/>
      <c r="N252" s="82"/>
      <c r="O252" s="82"/>
      <c r="P252" s="82"/>
      <c r="Q252" s="80"/>
    </row>
    <row r="253" spans="1:17" s="83" customFormat="1" ht="9.75" outlineLevel="5">
      <c r="A253" s="76"/>
      <c r="B253" s="78"/>
      <c r="C253" s="79" t="s">
        <v>997</v>
      </c>
      <c r="D253" s="77"/>
      <c r="E253" s="80"/>
      <c r="F253" s="77"/>
      <c r="G253" s="80">
        <v>2.6519999999999997</v>
      </c>
      <c r="H253" s="81"/>
      <c r="I253" s="82"/>
      <c r="J253" s="80"/>
      <c r="K253" s="80"/>
      <c r="L253" s="80"/>
      <c r="M253" s="80"/>
      <c r="N253" s="82"/>
      <c r="O253" s="82"/>
      <c r="P253" s="82"/>
      <c r="Q253" s="80"/>
    </row>
    <row r="254" spans="1:17" s="83" customFormat="1" ht="9.75" outlineLevel="5">
      <c r="A254" s="76"/>
      <c r="B254" s="78"/>
      <c r="C254" s="79" t="s">
        <v>998</v>
      </c>
      <c r="D254" s="77"/>
      <c r="E254" s="80"/>
      <c r="F254" s="77"/>
      <c r="G254" s="80">
        <v>-31.5032</v>
      </c>
      <c r="H254" s="81"/>
      <c r="I254" s="82"/>
      <c r="J254" s="80"/>
      <c r="K254" s="80"/>
      <c r="L254" s="80"/>
      <c r="M254" s="80"/>
      <c r="N254" s="82"/>
      <c r="O254" s="82"/>
      <c r="P254" s="82"/>
      <c r="Q254" s="80"/>
    </row>
    <row r="255" spans="1:17" s="83" customFormat="1" ht="9.75" outlineLevel="5">
      <c r="A255" s="76"/>
      <c r="B255" s="78"/>
      <c r="C255" s="79" t="s">
        <v>177</v>
      </c>
      <c r="D255" s="77"/>
      <c r="E255" s="80"/>
      <c r="F255" s="77"/>
      <c r="G255" s="80">
        <v>0</v>
      </c>
      <c r="H255" s="81"/>
      <c r="I255" s="82"/>
      <c r="J255" s="80"/>
      <c r="K255" s="80"/>
      <c r="L255" s="80"/>
      <c r="M255" s="80"/>
      <c r="N255" s="82"/>
      <c r="O255" s="82"/>
      <c r="P255" s="82"/>
      <c r="Q255" s="80"/>
    </row>
    <row r="256" spans="1:17" s="83" customFormat="1" ht="9.75" outlineLevel="5">
      <c r="A256" s="76"/>
      <c r="B256" s="78"/>
      <c r="C256" s="79" t="s">
        <v>999</v>
      </c>
      <c r="D256" s="77"/>
      <c r="E256" s="80"/>
      <c r="F256" s="77"/>
      <c r="G256" s="80">
        <v>142.07820000000001</v>
      </c>
      <c r="H256" s="81"/>
      <c r="I256" s="82"/>
      <c r="J256" s="80"/>
      <c r="K256" s="80"/>
      <c r="L256" s="80"/>
      <c r="M256" s="80"/>
      <c r="N256" s="82"/>
      <c r="O256" s="82"/>
      <c r="P256" s="82"/>
      <c r="Q256" s="80"/>
    </row>
    <row r="257" spans="1:17" s="83" customFormat="1" ht="9.75" outlineLevel="5">
      <c r="A257" s="76"/>
      <c r="B257" s="78"/>
      <c r="C257" s="79" t="s">
        <v>1000</v>
      </c>
      <c r="D257" s="77"/>
      <c r="E257" s="80"/>
      <c r="F257" s="77"/>
      <c r="G257" s="80">
        <v>0.2175</v>
      </c>
      <c r="H257" s="81"/>
      <c r="I257" s="82"/>
      <c r="J257" s="80"/>
      <c r="K257" s="80"/>
      <c r="L257" s="80"/>
      <c r="M257" s="80"/>
      <c r="N257" s="82"/>
      <c r="O257" s="82"/>
      <c r="P257" s="82"/>
      <c r="Q257" s="80"/>
    </row>
    <row r="258" spans="1:17" s="83" customFormat="1" ht="9.75" outlineLevel="5">
      <c r="A258" s="76"/>
      <c r="B258" s="78"/>
      <c r="C258" s="79" t="s">
        <v>1001</v>
      </c>
      <c r="D258" s="77"/>
      <c r="E258" s="80"/>
      <c r="F258" s="77"/>
      <c r="G258" s="80">
        <v>-20.16</v>
      </c>
      <c r="H258" s="81"/>
      <c r="I258" s="82"/>
      <c r="J258" s="80"/>
      <c r="K258" s="80"/>
      <c r="L258" s="80"/>
      <c r="M258" s="80"/>
      <c r="N258" s="82"/>
      <c r="O258" s="82"/>
      <c r="P258" s="82"/>
      <c r="Q258" s="80"/>
    </row>
    <row r="259" spans="1:17" s="83" customFormat="1" ht="9.75" outlineLevel="5">
      <c r="A259" s="76"/>
      <c r="B259" s="78"/>
      <c r="C259" s="79" t="s">
        <v>853</v>
      </c>
      <c r="D259" s="77"/>
      <c r="E259" s="80"/>
      <c r="F259" s="77"/>
      <c r="G259" s="80">
        <v>0</v>
      </c>
      <c r="H259" s="81"/>
      <c r="I259" s="82"/>
      <c r="J259" s="80"/>
      <c r="K259" s="80"/>
      <c r="L259" s="80"/>
      <c r="M259" s="80"/>
      <c r="N259" s="82"/>
      <c r="O259" s="82"/>
      <c r="P259" s="82"/>
      <c r="Q259" s="80"/>
    </row>
    <row r="260" spans="1:17" s="83" customFormat="1" ht="9.75" outlineLevel="5">
      <c r="A260" s="76"/>
      <c r="B260" s="78"/>
      <c r="C260" s="79" t="s">
        <v>1002</v>
      </c>
      <c r="D260" s="77"/>
      <c r="E260" s="80"/>
      <c r="F260" s="77"/>
      <c r="G260" s="80">
        <v>29.955200000000005</v>
      </c>
      <c r="H260" s="81"/>
      <c r="I260" s="82"/>
      <c r="J260" s="80"/>
      <c r="K260" s="80"/>
      <c r="L260" s="80"/>
      <c r="M260" s="80"/>
      <c r="N260" s="82"/>
      <c r="O260" s="82"/>
      <c r="P260" s="82"/>
      <c r="Q260" s="80"/>
    </row>
    <row r="261" spans="1:17" s="83" customFormat="1" ht="9.75" outlineLevel="5">
      <c r="A261" s="76"/>
      <c r="B261" s="78"/>
      <c r="C261" s="79" t="s">
        <v>1003</v>
      </c>
      <c r="D261" s="77"/>
      <c r="E261" s="80"/>
      <c r="F261" s="77"/>
      <c r="G261" s="80">
        <v>-3.1500000000000004</v>
      </c>
      <c r="H261" s="81"/>
      <c r="I261" s="82"/>
      <c r="J261" s="80"/>
      <c r="K261" s="80"/>
      <c r="L261" s="80"/>
      <c r="M261" s="80"/>
      <c r="N261" s="82"/>
      <c r="O261" s="82"/>
      <c r="P261" s="82"/>
      <c r="Q261" s="80"/>
    </row>
    <row r="262" spans="1:17" s="83" customFormat="1" ht="9.75" outlineLevel="5">
      <c r="A262" s="76"/>
      <c r="B262" s="78"/>
      <c r="C262" s="79" t="s">
        <v>179</v>
      </c>
      <c r="D262" s="77"/>
      <c r="E262" s="80"/>
      <c r="F262" s="77"/>
      <c r="G262" s="80">
        <v>0</v>
      </c>
      <c r="H262" s="81"/>
      <c r="I262" s="82"/>
      <c r="J262" s="80"/>
      <c r="K262" s="80"/>
      <c r="L262" s="80"/>
      <c r="M262" s="80"/>
      <c r="N262" s="82"/>
      <c r="O262" s="82"/>
      <c r="P262" s="82"/>
      <c r="Q262" s="80"/>
    </row>
    <row r="263" spans="1:17" s="83" customFormat="1" ht="9.75" outlineLevel="5">
      <c r="A263" s="76"/>
      <c r="B263" s="78"/>
      <c r="C263" s="79" t="s">
        <v>1004</v>
      </c>
      <c r="D263" s="77"/>
      <c r="E263" s="80"/>
      <c r="F263" s="77"/>
      <c r="G263" s="80">
        <v>1.014</v>
      </c>
      <c r="H263" s="81"/>
      <c r="I263" s="82"/>
      <c r="J263" s="80"/>
      <c r="K263" s="80"/>
      <c r="L263" s="80"/>
      <c r="M263" s="80"/>
      <c r="N263" s="82"/>
      <c r="O263" s="82"/>
      <c r="P263" s="82"/>
      <c r="Q263" s="80"/>
    </row>
    <row r="264" spans="1:17" s="83" customFormat="1" ht="9.75" outlineLevel="5">
      <c r="A264" s="76"/>
      <c r="B264" s="78"/>
      <c r="C264" s="79" t="s">
        <v>873</v>
      </c>
      <c r="D264" s="77"/>
      <c r="E264" s="80"/>
      <c r="F264" s="77"/>
      <c r="G264" s="80">
        <v>0</v>
      </c>
      <c r="H264" s="81"/>
      <c r="I264" s="82"/>
      <c r="J264" s="80"/>
      <c r="K264" s="80"/>
      <c r="L264" s="80"/>
      <c r="M264" s="80"/>
      <c r="N264" s="82"/>
      <c r="O264" s="82"/>
      <c r="P264" s="82"/>
      <c r="Q264" s="80"/>
    </row>
    <row r="265" spans="1:17" s="83" customFormat="1" ht="9.75" outlineLevel="5">
      <c r="A265" s="76"/>
      <c r="B265" s="78"/>
      <c r="C265" s="79" t="s">
        <v>1004</v>
      </c>
      <c r="D265" s="77"/>
      <c r="E265" s="80"/>
      <c r="F265" s="77"/>
      <c r="G265" s="80">
        <v>1.014</v>
      </c>
      <c r="H265" s="81"/>
      <c r="I265" s="82"/>
      <c r="J265" s="80"/>
      <c r="K265" s="80"/>
      <c r="L265" s="80"/>
      <c r="M265" s="80"/>
      <c r="N265" s="82"/>
      <c r="O265" s="82"/>
      <c r="P265" s="82"/>
      <c r="Q265" s="80"/>
    </row>
    <row r="266" spans="1:17" s="83" customFormat="1" ht="9.75" outlineLevel="5">
      <c r="A266" s="76"/>
      <c r="B266" s="78"/>
      <c r="C266" s="79" t="s">
        <v>181</v>
      </c>
      <c r="D266" s="77"/>
      <c r="E266" s="80"/>
      <c r="F266" s="77"/>
      <c r="G266" s="80">
        <v>0</v>
      </c>
      <c r="H266" s="81"/>
      <c r="I266" s="82"/>
      <c r="J266" s="80"/>
      <c r="K266" s="80"/>
      <c r="L266" s="80"/>
      <c r="M266" s="80"/>
      <c r="N266" s="82"/>
      <c r="O266" s="82"/>
      <c r="P266" s="82"/>
      <c r="Q266" s="80"/>
    </row>
    <row r="267" spans="1:17" s="83" customFormat="1" ht="9.75" outlineLevel="5">
      <c r="A267" s="76"/>
      <c r="B267" s="78"/>
      <c r="C267" s="79" t="s">
        <v>1005</v>
      </c>
      <c r="D267" s="77"/>
      <c r="E267" s="80"/>
      <c r="F267" s="77"/>
      <c r="G267" s="80">
        <v>57.776000000000003</v>
      </c>
      <c r="H267" s="81"/>
      <c r="I267" s="82"/>
      <c r="J267" s="80"/>
      <c r="K267" s="80"/>
      <c r="L267" s="80"/>
      <c r="M267" s="80"/>
      <c r="N267" s="82"/>
      <c r="O267" s="82"/>
      <c r="P267" s="82"/>
      <c r="Q267" s="80"/>
    </row>
    <row r="268" spans="1:17" s="83" customFormat="1" ht="9.75" outlineLevel="5">
      <c r="A268" s="76"/>
      <c r="B268" s="78"/>
      <c r="C268" s="79" t="s">
        <v>1004</v>
      </c>
      <c r="D268" s="77"/>
      <c r="E268" s="80"/>
      <c r="F268" s="77"/>
      <c r="G268" s="80">
        <v>1.014</v>
      </c>
      <c r="H268" s="81"/>
      <c r="I268" s="82"/>
      <c r="J268" s="80"/>
      <c r="K268" s="80"/>
      <c r="L268" s="80"/>
      <c r="M268" s="80"/>
      <c r="N268" s="82"/>
      <c r="O268" s="82"/>
      <c r="P268" s="82"/>
      <c r="Q268" s="80"/>
    </row>
    <row r="269" spans="1:17" s="83" customFormat="1" ht="9.75" outlineLevel="5">
      <c r="A269" s="76"/>
      <c r="B269" s="78"/>
      <c r="C269" s="79" t="s">
        <v>1006</v>
      </c>
      <c r="D269" s="77"/>
      <c r="E269" s="80"/>
      <c r="F269" s="77"/>
      <c r="G269" s="80">
        <v>-4.95</v>
      </c>
      <c r="H269" s="81"/>
      <c r="I269" s="82"/>
      <c r="J269" s="80"/>
      <c r="K269" s="80"/>
      <c r="L269" s="80"/>
      <c r="M269" s="80"/>
      <c r="N269" s="82"/>
      <c r="O269" s="82"/>
      <c r="P269" s="82"/>
      <c r="Q269" s="80"/>
    </row>
    <row r="270" spans="1:17" s="83" customFormat="1" ht="9.75" outlineLevel="5">
      <c r="A270" s="76"/>
      <c r="B270" s="78"/>
      <c r="C270" s="79" t="s">
        <v>1007</v>
      </c>
      <c r="D270" s="77"/>
      <c r="E270" s="80"/>
      <c r="F270" s="77"/>
      <c r="G270" s="80">
        <v>0</v>
      </c>
      <c r="H270" s="81"/>
      <c r="I270" s="82"/>
      <c r="J270" s="80"/>
      <c r="K270" s="80"/>
      <c r="L270" s="80"/>
      <c r="M270" s="80"/>
      <c r="N270" s="82"/>
      <c r="O270" s="82"/>
      <c r="P270" s="82"/>
      <c r="Q270" s="80"/>
    </row>
    <row r="271" spans="1:17" s="83" customFormat="1" ht="9.75" outlineLevel="5">
      <c r="A271" s="76"/>
      <c r="B271" s="78"/>
      <c r="C271" s="79" t="s">
        <v>1008</v>
      </c>
      <c r="D271" s="77"/>
      <c r="E271" s="80"/>
      <c r="F271" s="77"/>
      <c r="G271" s="80">
        <v>2.028</v>
      </c>
      <c r="H271" s="81"/>
      <c r="I271" s="82"/>
      <c r="J271" s="80"/>
      <c r="K271" s="80"/>
      <c r="L271" s="80"/>
      <c r="M271" s="80"/>
      <c r="N271" s="82"/>
      <c r="O271" s="82"/>
      <c r="P271" s="82"/>
      <c r="Q271" s="80"/>
    </row>
    <row r="272" spans="1:17" s="83" customFormat="1" ht="9.75" outlineLevel="5">
      <c r="A272" s="76"/>
      <c r="B272" s="78"/>
      <c r="C272" s="79" t="s">
        <v>882</v>
      </c>
      <c r="D272" s="77"/>
      <c r="E272" s="80"/>
      <c r="F272" s="77"/>
      <c r="G272" s="80">
        <v>0</v>
      </c>
      <c r="H272" s="81"/>
      <c r="I272" s="82"/>
      <c r="J272" s="80"/>
      <c r="K272" s="80"/>
      <c r="L272" s="80"/>
      <c r="M272" s="80"/>
      <c r="N272" s="82"/>
      <c r="O272" s="82"/>
      <c r="P272" s="82"/>
      <c r="Q272" s="80"/>
    </row>
    <row r="273" spans="1:17" s="83" customFormat="1" ht="9.75" outlineLevel="5">
      <c r="A273" s="76"/>
      <c r="B273" s="78"/>
      <c r="C273" s="79" t="s">
        <v>1009</v>
      </c>
      <c r="D273" s="77"/>
      <c r="E273" s="80"/>
      <c r="F273" s="77"/>
      <c r="G273" s="80">
        <v>57.592000000000006</v>
      </c>
      <c r="H273" s="81"/>
      <c r="I273" s="82"/>
      <c r="J273" s="80"/>
      <c r="K273" s="80"/>
      <c r="L273" s="80"/>
      <c r="M273" s="80"/>
      <c r="N273" s="82"/>
      <c r="O273" s="82"/>
      <c r="P273" s="82"/>
      <c r="Q273" s="80"/>
    </row>
    <row r="274" spans="1:17" s="83" customFormat="1" ht="9.75" outlineLevel="5">
      <c r="A274" s="76"/>
      <c r="B274" s="78"/>
      <c r="C274" s="79" t="s">
        <v>1004</v>
      </c>
      <c r="D274" s="77"/>
      <c r="E274" s="80"/>
      <c r="F274" s="77"/>
      <c r="G274" s="80">
        <v>1.014</v>
      </c>
      <c r="H274" s="81"/>
      <c r="I274" s="82"/>
      <c r="J274" s="80"/>
      <c r="K274" s="80"/>
      <c r="L274" s="80"/>
      <c r="M274" s="80"/>
      <c r="N274" s="82"/>
      <c r="O274" s="82"/>
      <c r="P274" s="82"/>
      <c r="Q274" s="80"/>
    </row>
    <row r="275" spans="1:17" s="83" customFormat="1" ht="9.75" outlineLevel="5">
      <c r="A275" s="76"/>
      <c r="B275" s="78"/>
      <c r="C275" s="79" t="s">
        <v>1006</v>
      </c>
      <c r="D275" s="77"/>
      <c r="E275" s="80"/>
      <c r="F275" s="77"/>
      <c r="G275" s="80">
        <v>-4.95</v>
      </c>
      <c r="H275" s="81"/>
      <c r="I275" s="82"/>
      <c r="J275" s="80"/>
      <c r="K275" s="80"/>
      <c r="L275" s="80"/>
      <c r="M275" s="80"/>
      <c r="N275" s="82"/>
      <c r="O275" s="82"/>
      <c r="P275" s="82"/>
      <c r="Q275" s="80"/>
    </row>
    <row r="276" spans="1:17" s="83" customFormat="1" ht="9.75" outlineLevel="5">
      <c r="A276" s="76"/>
      <c r="B276" s="78"/>
      <c r="C276" s="79" t="s">
        <v>182</v>
      </c>
      <c r="D276" s="77"/>
      <c r="E276" s="80"/>
      <c r="F276" s="77"/>
      <c r="G276" s="80">
        <v>0</v>
      </c>
      <c r="H276" s="81"/>
      <c r="I276" s="82"/>
      <c r="J276" s="80"/>
      <c r="K276" s="80"/>
      <c r="L276" s="80"/>
      <c r="M276" s="80"/>
      <c r="N276" s="82"/>
      <c r="O276" s="82"/>
      <c r="P276" s="82"/>
      <c r="Q276" s="80"/>
    </row>
    <row r="277" spans="1:17" s="83" customFormat="1" ht="9.75" outlineLevel="5">
      <c r="A277" s="76"/>
      <c r="B277" s="78"/>
      <c r="C277" s="79" t="s">
        <v>1008</v>
      </c>
      <c r="D277" s="77"/>
      <c r="E277" s="80"/>
      <c r="F277" s="77"/>
      <c r="G277" s="80">
        <v>2.028</v>
      </c>
      <c r="H277" s="81"/>
      <c r="I277" s="82"/>
      <c r="J277" s="80"/>
      <c r="K277" s="80"/>
      <c r="L277" s="80"/>
      <c r="M277" s="80"/>
      <c r="N277" s="82"/>
      <c r="O277" s="82"/>
      <c r="P277" s="82"/>
      <c r="Q277" s="80"/>
    </row>
    <row r="278" spans="1:17" s="83" customFormat="1" ht="9.75" outlineLevel="5">
      <c r="A278" s="76"/>
      <c r="B278" s="78"/>
      <c r="C278" s="79" t="s">
        <v>883</v>
      </c>
      <c r="D278" s="77"/>
      <c r="E278" s="80"/>
      <c r="F278" s="77"/>
      <c r="G278" s="80">
        <v>0</v>
      </c>
      <c r="H278" s="81"/>
      <c r="I278" s="82"/>
      <c r="J278" s="80"/>
      <c r="K278" s="80"/>
      <c r="L278" s="80"/>
      <c r="M278" s="80"/>
      <c r="N278" s="82"/>
      <c r="O278" s="82"/>
      <c r="P278" s="82"/>
      <c r="Q278" s="80"/>
    </row>
    <row r="279" spans="1:17" s="83" customFormat="1" ht="9.75" outlineLevel="5">
      <c r="A279" s="76"/>
      <c r="B279" s="78"/>
      <c r="C279" s="79" t="s">
        <v>1010</v>
      </c>
      <c r="D279" s="77"/>
      <c r="E279" s="80"/>
      <c r="F279" s="77"/>
      <c r="G279" s="80">
        <v>57.739200000000004</v>
      </c>
      <c r="H279" s="81"/>
      <c r="I279" s="82"/>
      <c r="J279" s="80"/>
      <c r="K279" s="80"/>
      <c r="L279" s="80"/>
      <c r="M279" s="80"/>
      <c r="N279" s="82"/>
      <c r="O279" s="82"/>
      <c r="P279" s="82"/>
      <c r="Q279" s="80"/>
    </row>
    <row r="280" spans="1:17" s="83" customFormat="1" ht="9.75" outlineLevel="5">
      <c r="A280" s="76"/>
      <c r="B280" s="78"/>
      <c r="C280" s="79" t="s">
        <v>1004</v>
      </c>
      <c r="D280" s="77"/>
      <c r="E280" s="80"/>
      <c r="F280" s="77"/>
      <c r="G280" s="80">
        <v>1.014</v>
      </c>
      <c r="H280" s="81"/>
      <c r="I280" s="82"/>
      <c r="J280" s="80"/>
      <c r="K280" s="80"/>
      <c r="L280" s="80"/>
      <c r="M280" s="80"/>
      <c r="N280" s="82"/>
      <c r="O280" s="82"/>
      <c r="P280" s="82"/>
      <c r="Q280" s="80"/>
    </row>
    <row r="281" spans="1:17" s="83" customFormat="1" ht="9.75" outlineLevel="5">
      <c r="A281" s="76"/>
      <c r="B281" s="78"/>
      <c r="C281" s="79" t="s">
        <v>1006</v>
      </c>
      <c r="D281" s="77"/>
      <c r="E281" s="80"/>
      <c r="F281" s="77"/>
      <c r="G281" s="80">
        <v>-4.95</v>
      </c>
      <c r="H281" s="81"/>
      <c r="I281" s="82"/>
      <c r="J281" s="80"/>
      <c r="K281" s="80"/>
      <c r="L281" s="80"/>
      <c r="M281" s="80"/>
      <c r="N281" s="82"/>
      <c r="O281" s="82"/>
      <c r="P281" s="82"/>
      <c r="Q281" s="80"/>
    </row>
    <row r="282" spans="1:17" s="83" customFormat="1" ht="9.75" outlineLevel="5">
      <c r="A282" s="76"/>
      <c r="B282" s="78"/>
      <c r="C282" s="79" t="s">
        <v>866</v>
      </c>
      <c r="D282" s="77"/>
      <c r="E282" s="80"/>
      <c r="F282" s="77"/>
      <c r="G282" s="80">
        <v>0</v>
      </c>
      <c r="H282" s="81"/>
      <c r="I282" s="82"/>
      <c r="J282" s="80"/>
      <c r="K282" s="80"/>
      <c r="L282" s="80"/>
      <c r="M282" s="80"/>
      <c r="N282" s="82"/>
      <c r="O282" s="82"/>
      <c r="P282" s="82"/>
      <c r="Q282" s="80"/>
    </row>
    <row r="283" spans="1:17" s="83" customFormat="1" ht="9.75" outlineLevel="5">
      <c r="A283" s="76"/>
      <c r="B283" s="78"/>
      <c r="C283" s="79" t="s">
        <v>1011</v>
      </c>
      <c r="D283" s="77"/>
      <c r="E283" s="80"/>
      <c r="F283" s="77"/>
      <c r="G283" s="80">
        <v>48.0608</v>
      </c>
      <c r="H283" s="81"/>
      <c r="I283" s="82"/>
      <c r="J283" s="80"/>
      <c r="K283" s="80"/>
      <c r="L283" s="80"/>
      <c r="M283" s="80"/>
      <c r="N283" s="82"/>
      <c r="O283" s="82"/>
      <c r="P283" s="82"/>
      <c r="Q283" s="80"/>
    </row>
    <row r="284" spans="1:17" s="83" customFormat="1" ht="9.75" outlineLevel="5">
      <c r="A284" s="76"/>
      <c r="B284" s="78"/>
      <c r="C284" s="79" t="s">
        <v>1004</v>
      </c>
      <c r="D284" s="77"/>
      <c r="E284" s="80"/>
      <c r="F284" s="77"/>
      <c r="G284" s="80">
        <v>1.014</v>
      </c>
      <c r="H284" s="81"/>
      <c r="I284" s="82"/>
      <c r="J284" s="80"/>
      <c r="K284" s="80"/>
      <c r="L284" s="80"/>
      <c r="M284" s="80"/>
      <c r="N284" s="82"/>
      <c r="O284" s="82"/>
      <c r="P284" s="82"/>
      <c r="Q284" s="80"/>
    </row>
    <row r="285" spans="1:17" s="83" customFormat="1" ht="9.75" outlineLevel="5">
      <c r="A285" s="76"/>
      <c r="B285" s="78"/>
      <c r="C285" s="79" t="s">
        <v>1012</v>
      </c>
      <c r="D285" s="77"/>
      <c r="E285" s="80"/>
      <c r="F285" s="77"/>
      <c r="G285" s="80">
        <v>-3.48</v>
      </c>
      <c r="H285" s="81"/>
      <c r="I285" s="82"/>
      <c r="J285" s="80"/>
      <c r="K285" s="80"/>
      <c r="L285" s="80"/>
      <c r="M285" s="80"/>
      <c r="N285" s="82"/>
      <c r="O285" s="82"/>
      <c r="P285" s="82"/>
      <c r="Q285" s="80"/>
    </row>
    <row r="286" spans="1:17" s="83" customFormat="1" ht="9.75" outlineLevel="5">
      <c r="A286" s="76"/>
      <c r="B286" s="78"/>
      <c r="C286" s="79" t="s">
        <v>855</v>
      </c>
      <c r="D286" s="77"/>
      <c r="E286" s="80"/>
      <c r="F286" s="77"/>
      <c r="G286" s="80">
        <v>0</v>
      </c>
      <c r="H286" s="81"/>
      <c r="I286" s="82"/>
      <c r="J286" s="80"/>
      <c r="K286" s="80"/>
      <c r="L286" s="80"/>
      <c r="M286" s="80"/>
      <c r="N286" s="82"/>
      <c r="O286" s="82"/>
      <c r="P286" s="82"/>
      <c r="Q286" s="80"/>
    </row>
    <row r="287" spans="1:17" s="83" customFormat="1" ht="9.75" outlineLevel="5">
      <c r="A287" s="76"/>
      <c r="B287" s="78"/>
      <c r="C287" s="79" t="s">
        <v>1011</v>
      </c>
      <c r="D287" s="77"/>
      <c r="E287" s="80"/>
      <c r="F287" s="77"/>
      <c r="G287" s="80">
        <v>48.0608</v>
      </c>
      <c r="H287" s="81"/>
      <c r="I287" s="82"/>
      <c r="J287" s="80"/>
      <c r="K287" s="80"/>
      <c r="L287" s="80"/>
      <c r="M287" s="80"/>
      <c r="N287" s="82"/>
      <c r="O287" s="82"/>
      <c r="P287" s="82"/>
      <c r="Q287" s="80"/>
    </row>
    <row r="288" spans="1:17" s="83" customFormat="1" ht="9.75" outlineLevel="5">
      <c r="A288" s="76"/>
      <c r="B288" s="78"/>
      <c r="C288" s="79" t="s">
        <v>1004</v>
      </c>
      <c r="D288" s="77"/>
      <c r="E288" s="80"/>
      <c r="F288" s="77"/>
      <c r="G288" s="80">
        <v>1.014</v>
      </c>
      <c r="H288" s="81"/>
      <c r="I288" s="82"/>
      <c r="J288" s="80"/>
      <c r="K288" s="80"/>
      <c r="L288" s="80"/>
      <c r="M288" s="80"/>
      <c r="N288" s="82"/>
      <c r="O288" s="82"/>
      <c r="P288" s="82"/>
      <c r="Q288" s="80"/>
    </row>
    <row r="289" spans="1:17" s="83" customFormat="1" ht="9.75" outlineLevel="5">
      <c r="A289" s="76"/>
      <c r="B289" s="78"/>
      <c r="C289" s="79" t="s">
        <v>1012</v>
      </c>
      <c r="D289" s="77"/>
      <c r="E289" s="80"/>
      <c r="F289" s="77"/>
      <c r="G289" s="80">
        <v>-3.48</v>
      </c>
      <c r="H289" s="81"/>
      <c r="I289" s="82"/>
      <c r="J289" s="80"/>
      <c r="K289" s="80"/>
      <c r="L289" s="80"/>
      <c r="M289" s="80"/>
      <c r="N289" s="82"/>
      <c r="O289" s="82"/>
      <c r="P289" s="82"/>
      <c r="Q289" s="80"/>
    </row>
    <row r="290" spans="1:17" s="83" customFormat="1" ht="9.75" outlineLevel="5">
      <c r="A290" s="76"/>
      <c r="B290" s="78"/>
      <c r="C290" s="79" t="s">
        <v>1013</v>
      </c>
      <c r="D290" s="77"/>
      <c r="E290" s="80"/>
      <c r="F290" s="77"/>
      <c r="G290" s="80">
        <v>0</v>
      </c>
      <c r="H290" s="81"/>
      <c r="I290" s="82"/>
      <c r="J290" s="80"/>
      <c r="K290" s="80"/>
      <c r="L290" s="80"/>
      <c r="M290" s="80"/>
      <c r="N290" s="82"/>
      <c r="O290" s="82"/>
      <c r="P290" s="82"/>
      <c r="Q290" s="80"/>
    </row>
    <row r="291" spans="1:17" s="83" customFormat="1" ht="9.75" outlineLevel="5">
      <c r="A291" s="76"/>
      <c r="B291" s="78"/>
      <c r="C291" s="79" t="s">
        <v>1014</v>
      </c>
      <c r="D291" s="77"/>
      <c r="E291" s="80"/>
      <c r="F291" s="77"/>
      <c r="G291" s="80">
        <v>54.64800000000001</v>
      </c>
      <c r="H291" s="81"/>
      <c r="I291" s="82"/>
      <c r="J291" s="80"/>
      <c r="K291" s="80"/>
      <c r="L291" s="80"/>
      <c r="M291" s="80"/>
      <c r="N291" s="82"/>
      <c r="O291" s="82"/>
      <c r="P291" s="82"/>
      <c r="Q291" s="80"/>
    </row>
    <row r="292" spans="1:17" s="83" customFormat="1" ht="9.75" outlineLevel="5">
      <c r="A292" s="76"/>
      <c r="B292" s="78"/>
      <c r="C292" s="79" t="s">
        <v>1004</v>
      </c>
      <c r="D292" s="77"/>
      <c r="E292" s="80"/>
      <c r="F292" s="77"/>
      <c r="G292" s="80">
        <v>1.014</v>
      </c>
      <c r="H292" s="81"/>
      <c r="I292" s="82"/>
      <c r="J292" s="80"/>
      <c r="K292" s="80"/>
      <c r="L292" s="80"/>
      <c r="M292" s="80"/>
      <c r="N292" s="82"/>
      <c r="O292" s="82"/>
      <c r="P292" s="82"/>
      <c r="Q292" s="80"/>
    </row>
    <row r="293" spans="1:17" s="83" customFormat="1" ht="9.75" outlineLevel="5">
      <c r="A293" s="76"/>
      <c r="B293" s="78"/>
      <c r="C293" s="79" t="s">
        <v>1012</v>
      </c>
      <c r="D293" s="77"/>
      <c r="E293" s="80"/>
      <c r="F293" s="77"/>
      <c r="G293" s="80">
        <v>-3.48</v>
      </c>
      <c r="H293" s="81"/>
      <c r="I293" s="82"/>
      <c r="J293" s="80"/>
      <c r="K293" s="80"/>
      <c r="L293" s="80"/>
      <c r="M293" s="80"/>
      <c r="N293" s="82"/>
      <c r="O293" s="82"/>
      <c r="P293" s="82"/>
      <c r="Q293" s="80"/>
    </row>
    <row r="294" spans="1:17" s="83" customFormat="1" ht="9.75" outlineLevel="5">
      <c r="A294" s="76"/>
      <c r="B294" s="78"/>
      <c r="C294" s="79" t="s">
        <v>1015</v>
      </c>
      <c r="D294" s="77"/>
      <c r="E294" s="80"/>
      <c r="F294" s="77"/>
      <c r="G294" s="80">
        <v>0</v>
      </c>
      <c r="H294" s="81"/>
      <c r="I294" s="82"/>
      <c r="J294" s="80"/>
      <c r="K294" s="80"/>
      <c r="L294" s="80"/>
      <c r="M294" s="80"/>
      <c r="N294" s="82"/>
      <c r="O294" s="82"/>
      <c r="P294" s="82"/>
      <c r="Q294" s="80"/>
    </row>
    <row r="295" spans="1:17" s="83" customFormat="1" ht="9.75" outlineLevel="5">
      <c r="A295" s="76"/>
      <c r="B295" s="78"/>
      <c r="C295" s="79" t="s">
        <v>853</v>
      </c>
      <c r="D295" s="77"/>
      <c r="E295" s="80"/>
      <c r="F295" s="77"/>
      <c r="G295" s="80">
        <v>0</v>
      </c>
      <c r="H295" s="81"/>
      <c r="I295" s="82"/>
      <c r="J295" s="80"/>
      <c r="K295" s="80"/>
      <c r="L295" s="80"/>
      <c r="M295" s="80"/>
      <c r="N295" s="82"/>
      <c r="O295" s="82"/>
      <c r="P295" s="82"/>
      <c r="Q295" s="80"/>
    </row>
    <row r="296" spans="1:17" s="83" customFormat="1" ht="9.75" outlineLevel="5">
      <c r="A296" s="76"/>
      <c r="B296" s="78"/>
      <c r="C296" s="79" t="s">
        <v>1016</v>
      </c>
      <c r="D296" s="77"/>
      <c r="E296" s="80"/>
      <c r="F296" s="77"/>
      <c r="G296" s="80">
        <v>8.7074999999999996</v>
      </c>
      <c r="H296" s="81"/>
      <c r="I296" s="82"/>
      <c r="J296" s="80"/>
      <c r="K296" s="80"/>
      <c r="L296" s="80"/>
      <c r="M296" s="80"/>
      <c r="N296" s="82"/>
      <c r="O296" s="82"/>
      <c r="P296" s="82"/>
      <c r="Q296" s="80"/>
    </row>
    <row r="297" spans="1:17" s="83" customFormat="1" ht="9.75" outlineLevel="5">
      <c r="A297" s="76"/>
      <c r="B297" s="78"/>
      <c r="C297" s="79" t="s">
        <v>178</v>
      </c>
      <c r="D297" s="77"/>
      <c r="E297" s="80"/>
      <c r="F297" s="77"/>
      <c r="G297" s="80">
        <v>0</v>
      </c>
      <c r="H297" s="81"/>
      <c r="I297" s="82"/>
      <c r="J297" s="80"/>
      <c r="K297" s="80"/>
      <c r="L297" s="80"/>
      <c r="M297" s="80"/>
      <c r="N297" s="82"/>
      <c r="O297" s="82"/>
      <c r="P297" s="82"/>
      <c r="Q297" s="80"/>
    </row>
    <row r="298" spans="1:17" s="83" customFormat="1" ht="9.75" outlineLevel="5">
      <c r="A298" s="76"/>
      <c r="B298" s="78"/>
      <c r="C298" s="79" t="s">
        <v>1017</v>
      </c>
      <c r="D298" s="77"/>
      <c r="E298" s="80"/>
      <c r="F298" s="77"/>
      <c r="G298" s="80">
        <v>3.6089999999999995</v>
      </c>
      <c r="H298" s="81"/>
      <c r="I298" s="82"/>
      <c r="J298" s="80"/>
      <c r="K298" s="80"/>
      <c r="L298" s="80"/>
      <c r="M298" s="80"/>
      <c r="N298" s="82"/>
      <c r="O298" s="82"/>
      <c r="P298" s="82"/>
      <c r="Q298" s="80"/>
    </row>
    <row r="299" spans="1:17" s="83" customFormat="1" ht="9.75" outlineLevel="5">
      <c r="A299" s="76"/>
      <c r="B299" s="78"/>
      <c r="C299" s="79" t="s">
        <v>179</v>
      </c>
      <c r="D299" s="77"/>
      <c r="E299" s="80"/>
      <c r="F299" s="77"/>
      <c r="G299" s="80">
        <v>0</v>
      </c>
      <c r="H299" s="81"/>
      <c r="I299" s="82"/>
      <c r="J299" s="80"/>
      <c r="K299" s="80"/>
      <c r="L299" s="80"/>
      <c r="M299" s="80"/>
      <c r="N299" s="82"/>
      <c r="O299" s="82"/>
      <c r="P299" s="82"/>
      <c r="Q299" s="80"/>
    </row>
    <row r="300" spans="1:17" s="83" customFormat="1" ht="9.75" outlineLevel="5">
      <c r="A300" s="76"/>
      <c r="B300" s="78"/>
      <c r="C300" s="79" t="s">
        <v>1018</v>
      </c>
      <c r="D300" s="77"/>
      <c r="E300" s="80"/>
      <c r="F300" s="77"/>
      <c r="G300" s="80">
        <v>18.724499999999999</v>
      </c>
      <c r="H300" s="81"/>
      <c r="I300" s="82"/>
      <c r="J300" s="80"/>
      <c r="K300" s="80"/>
      <c r="L300" s="80"/>
      <c r="M300" s="80"/>
      <c r="N300" s="82"/>
      <c r="O300" s="82"/>
      <c r="P300" s="82"/>
      <c r="Q300" s="80"/>
    </row>
    <row r="301" spans="1:17" s="83" customFormat="1" ht="9.75" outlineLevel="5">
      <c r="A301" s="76"/>
      <c r="B301" s="78"/>
      <c r="C301" s="79" t="s">
        <v>873</v>
      </c>
      <c r="D301" s="77"/>
      <c r="E301" s="80"/>
      <c r="F301" s="77"/>
      <c r="G301" s="80">
        <v>0</v>
      </c>
      <c r="H301" s="81"/>
      <c r="I301" s="82"/>
      <c r="J301" s="80"/>
      <c r="K301" s="80"/>
      <c r="L301" s="80"/>
      <c r="M301" s="80"/>
      <c r="N301" s="82"/>
      <c r="O301" s="82"/>
      <c r="P301" s="82"/>
      <c r="Q301" s="80"/>
    </row>
    <row r="302" spans="1:17" s="83" customFormat="1" ht="9.75" outlineLevel="5">
      <c r="A302" s="76"/>
      <c r="B302" s="78"/>
      <c r="C302" s="79" t="s">
        <v>1019</v>
      </c>
      <c r="D302" s="77"/>
      <c r="E302" s="80"/>
      <c r="F302" s="77"/>
      <c r="G302" s="80">
        <v>18.220499999999994</v>
      </c>
      <c r="H302" s="81"/>
      <c r="I302" s="82"/>
      <c r="J302" s="80"/>
      <c r="K302" s="80"/>
      <c r="L302" s="80"/>
      <c r="M302" s="80"/>
      <c r="N302" s="82"/>
      <c r="O302" s="82"/>
      <c r="P302" s="82"/>
      <c r="Q302" s="80"/>
    </row>
    <row r="303" spans="1:17" s="83" customFormat="1" ht="9.75" outlineLevel="5">
      <c r="A303" s="76"/>
      <c r="B303" s="78"/>
      <c r="C303" s="79" t="s">
        <v>180</v>
      </c>
      <c r="D303" s="77"/>
      <c r="E303" s="80"/>
      <c r="F303" s="77"/>
      <c r="G303" s="80">
        <v>0</v>
      </c>
      <c r="H303" s="81"/>
      <c r="I303" s="82"/>
      <c r="J303" s="80"/>
      <c r="K303" s="80"/>
      <c r="L303" s="80"/>
      <c r="M303" s="80"/>
      <c r="N303" s="82"/>
      <c r="O303" s="82"/>
      <c r="P303" s="82"/>
      <c r="Q303" s="80"/>
    </row>
    <row r="304" spans="1:17" s="83" customFormat="1" ht="9.75" outlineLevel="5">
      <c r="A304" s="76"/>
      <c r="B304" s="78"/>
      <c r="C304" s="79" t="s">
        <v>1020</v>
      </c>
      <c r="D304" s="77"/>
      <c r="E304" s="80"/>
      <c r="F304" s="77"/>
      <c r="G304" s="80">
        <v>4.1264999999999992</v>
      </c>
      <c r="H304" s="81"/>
      <c r="I304" s="82"/>
      <c r="J304" s="80"/>
      <c r="K304" s="80"/>
      <c r="L304" s="80"/>
      <c r="M304" s="80"/>
      <c r="N304" s="82"/>
      <c r="O304" s="82"/>
      <c r="P304" s="82"/>
      <c r="Q304" s="80"/>
    </row>
    <row r="305" spans="1:17" s="83" customFormat="1" ht="9.75" outlineLevel="5">
      <c r="A305" s="76"/>
      <c r="B305" s="78"/>
      <c r="C305" s="79" t="s">
        <v>880</v>
      </c>
      <c r="D305" s="77"/>
      <c r="E305" s="80"/>
      <c r="F305" s="77"/>
      <c r="G305" s="80">
        <v>0</v>
      </c>
      <c r="H305" s="81"/>
      <c r="I305" s="82"/>
      <c r="J305" s="80"/>
      <c r="K305" s="80"/>
      <c r="L305" s="80"/>
      <c r="M305" s="80"/>
      <c r="N305" s="82"/>
      <c r="O305" s="82"/>
      <c r="P305" s="82"/>
      <c r="Q305" s="80"/>
    </row>
    <row r="306" spans="1:17" s="83" customFormat="1" ht="9.75" outlineLevel="5">
      <c r="A306" s="76"/>
      <c r="B306" s="78"/>
      <c r="C306" s="79" t="s">
        <v>1021</v>
      </c>
      <c r="D306" s="77"/>
      <c r="E306" s="80"/>
      <c r="F306" s="77"/>
      <c r="G306" s="80">
        <v>9.2834999999999983</v>
      </c>
      <c r="H306" s="81"/>
      <c r="I306" s="82"/>
      <c r="J306" s="80"/>
      <c r="K306" s="80"/>
      <c r="L306" s="80"/>
      <c r="M306" s="80"/>
      <c r="N306" s="82"/>
      <c r="O306" s="82"/>
      <c r="P306" s="82"/>
      <c r="Q306" s="80"/>
    </row>
    <row r="307" spans="1:17" s="83" customFormat="1" ht="9.75" outlineLevel="5">
      <c r="A307" s="76"/>
      <c r="B307" s="78"/>
      <c r="C307" s="79" t="s">
        <v>881</v>
      </c>
      <c r="D307" s="77"/>
      <c r="E307" s="80"/>
      <c r="F307" s="77"/>
      <c r="G307" s="80">
        <v>0</v>
      </c>
      <c r="H307" s="81"/>
      <c r="I307" s="82"/>
      <c r="J307" s="80"/>
      <c r="K307" s="80"/>
      <c r="L307" s="80"/>
      <c r="M307" s="80"/>
      <c r="N307" s="82"/>
      <c r="O307" s="82"/>
      <c r="P307" s="82"/>
      <c r="Q307" s="80"/>
    </row>
    <row r="308" spans="1:17" s="83" customFormat="1" ht="9.75" outlineLevel="5">
      <c r="A308" s="76"/>
      <c r="B308" s="78"/>
      <c r="C308" s="79" t="s">
        <v>1021</v>
      </c>
      <c r="D308" s="77"/>
      <c r="E308" s="80"/>
      <c r="F308" s="77"/>
      <c r="G308" s="80">
        <v>9.2834999999999983</v>
      </c>
      <c r="H308" s="81"/>
      <c r="I308" s="82"/>
      <c r="J308" s="80"/>
      <c r="K308" s="80"/>
      <c r="L308" s="80"/>
      <c r="M308" s="80"/>
      <c r="N308" s="82"/>
      <c r="O308" s="82"/>
      <c r="P308" s="82"/>
      <c r="Q308" s="80"/>
    </row>
    <row r="309" spans="1:17" s="83" customFormat="1" ht="9.75" outlineLevel="5">
      <c r="A309" s="76"/>
      <c r="B309" s="78"/>
      <c r="C309" s="79" t="s">
        <v>182</v>
      </c>
      <c r="D309" s="77"/>
      <c r="E309" s="80"/>
      <c r="F309" s="77"/>
      <c r="G309" s="80">
        <v>0</v>
      </c>
      <c r="H309" s="81"/>
      <c r="I309" s="82"/>
      <c r="J309" s="80"/>
      <c r="K309" s="80"/>
      <c r="L309" s="80"/>
      <c r="M309" s="80"/>
      <c r="N309" s="82"/>
      <c r="O309" s="82"/>
      <c r="P309" s="82"/>
      <c r="Q309" s="80"/>
    </row>
    <row r="310" spans="1:17" s="83" customFormat="1" ht="9.75" outlineLevel="5">
      <c r="A310" s="76"/>
      <c r="B310" s="78"/>
      <c r="C310" s="79" t="s">
        <v>1022</v>
      </c>
      <c r="D310" s="77"/>
      <c r="E310" s="80"/>
      <c r="F310" s="77"/>
      <c r="G310" s="80">
        <v>9.2115000000000009</v>
      </c>
      <c r="H310" s="81"/>
      <c r="I310" s="82"/>
      <c r="J310" s="80"/>
      <c r="K310" s="80"/>
      <c r="L310" s="80"/>
      <c r="M310" s="80"/>
      <c r="N310" s="82"/>
      <c r="O310" s="82"/>
      <c r="P310" s="82"/>
      <c r="Q310" s="80"/>
    </row>
    <row r="311" spans="1:17" s="83" customFormat="1" ht="7.5" customHeight="1" outlineLevel="5">
      <c r="A311" s="84"/>
      <c r="B311" s="86"/>
      <c r="C311" s="87"/>
      <c r="D311" s="85"/>
      <c r="E311" s="88"/>
      <c r="F311" s="85"/>
      <c r="G311" s="88"/>
      <c r="H311" s="89"/>
      <c r="I311" s="90"/>
      <c r="J311" s="91"/>
      <c r="K311" s="91"/>
      <c r="L311" s="91"/>
      <c r="M311" s="91"/>
      <c r="N311" s="90"/>
      <c r="O311" s="90"/>
      <c r="P311" s="90"/>
      <c r="Q311" s="91"/>
    </row>
    <row r="312" spans="1:17" s="75" customFormat="1" ht="24" outlineLevel="4">
      <c r="A312" s="67">
        <v>7</v>
      </c>
      <c r="B312" s="69" t="s">
        <v>884</v>
      </c>
      <c r="C312" s="70" t="s">
        <v>885</v>
      </c>
      <c r="D312" s="68" t="s">
        <v>8</v>
      </c>
      <c r="E312" s="71">
        <v>617.41</v>
      </c>
      <c r="F312" s="68"/>
      <c r="G312" s="71">
        <v>617.41</v>
      </c>
      <c r="H312" s="511"/>
      <c r="I312" s="73">
        <f>G312*H312</f>
        <v>0</v>
      </c>
      <c r="J312" s="71">
        <v>5.5199999999999997E-3</v>
      </c>
      <c r="K312" s="71">
        <f>G312*J312</f>
        <v>3.4081031999999998</v>
      </c>
      <c r="L312" s="71"/>
      <c r="M312" s="71">
        <f>G312*L312</f>
        <v>0</v>
      </c>
      <c r="N312" s="74">
        <v>21</v>
      </c>
      <c r="O312" s="74">
        <f>I312*(N312/100)</f>
        <v>0</v>
      </c>
      <c r="P312" s="74">
        <f>I312+O312</f>
        <v>0</v>
      </c>
      <c r="Q312" s="184" t="s">
        <v>1881</v>
      </c>
    </row>
    <row r="313" spans="1:17" s="83" customFormat="1" ht="8.25" outlineLevel="4">
      <c r="A313" s="92"/>
      <c r="B313" s="93"/>
      <c r="C313" s="92"/>
      <c r="D313" s="92"/>
      <c r="E313" s="92"/>
      <c r="F313" s="92"/>
      <c r="G313" s="92"/>
      <c r="H313" s="94"/>
      <c r="I313" s="94"/>
      <c r="J313" s="92"/>
      <c r="K313" s="92"/>
      <c r="L313" s="92"/>
      <c r="M313" s="92"/>
      <c r="N313" s="92"/>
      <c r="O313" s="94"/>
      <c r="P313" s="94"/>
      <c r="Q313" s="92"/>
    </row>
    <row r="314" spans="1:17" s="20" customFormat="1" ht="16.5" customHeight="1" outlineLevel="3">
      <c r="A314" s="21"/>
      <c r="B314" s="22"/>
      <c r="C314" s="22" t="s">
        <v>699</v>
      </c>
      <c r="D314" s="6"/>
      <c r="E314" s="23"/>
      <c r="F314" s="24"/>
      <c r="G314" s="23"/>
      <c r="H314" s="24"/>
      <c r="I314" s="25">
        <f>SUBTOTAL(9,I315:I318)</f>
        <v>0</v>
      </c>
      <c r="J314" s="26"/>
      <c r="K314" s="27">
        <f>SUBTOTAL(9,K315:K318)</f>
        <v>7.97654E-2</v>
      </c>
      <c r="L314" s="24"/>
      <c r="M314" s="27">
        <f>SUBTOTAL(9,M315:M318)</f>
        <v>0</v>
      </c>
      <c r="N314" s="43" t="s">
        <v>3</v>
      </c>
      <c r="O314" s="25">
        <f>SUBTOTAL(9,O315:O318)</f>
        <v>0</v>
      </c>
      <c r="P314" s="25">
        <f>SUBTOTAL(9,P315:P318)</f>
        <v>0</v>
      </c>
      <c r="Q314" s="26"/>
    </row>
    <row r="315" spans="1:17" s="64" customFormat="1" ht="24" outlineLevel="4">
      <c r="A315" s="11">
        <v>1</v>
      </c>
      <c r="B315" s="29" t="s">
        <v>604</v>
      </c>
      <c r="C315" s="30" t="s">
        <v>605</v>
      </c>
      <c r="D315" s="12" t="s">
        <v>8</v>
      </c>
      <c r="E315" s="31">
        <v>613.58000000000004</v>
      </c>
      <c r="F315" s="14">
        <v>0</v>
      </c>
      <c r="G315" s="31">
        <f>E315*(1+F315/100)</f>
        <v>613.58000000000004</v>
      </c>
      <c r="H315" s="511"/>
      <c r="I315" s="15">
        <f>G315*H315</f>
        <v>0</v>
      </c>
      <c r="J315" s="32">
        <v>1.2999999999999999E-4</v>
      </c>
      <c r="K315" s="33">
        <f>G315*J315</f>
        <v>7.97654E-2</v>
      </c>
      <c r="L315" s="32"/>
      <c r="M315" s="33">
        <f>G315*L315</f>
        <v>0</v>
      </c>
      <c r="N315" s="15">
        <v>21</v>
      </c>
      <c r="O315" s="15">
        <f>I315*(N315/100)</f>
        <v>0</v>
      </c>
      <c r="P315" s="15">
        <f>I315+O315</f>
        <v>0</v>
      </c>
      <c r="Q315" s="184" t="s">
        <v>1881</v>
      </c>
    </row>
    <row r="316" spans="1:17" s="34" customFormat="1" ht="11.25" outlineLevel="5">
      <c r="A316" s="35"/>
      <c r="B316" s="36"/>
      <c r="C316" s="37" t="s">
        <v>606</v>
      </c>
      <c r="D316" s="36"/>
      <c r="E316" s="38">
        <v>0</v>
      </c>
      <c r="F316" s="39"/>
      <c r="G316" s="40"/>
      <c r="H316" s="39"/>
      <c r="I316" s="41"/>
      <c r="J316" s="42"/>
      <c r="K316" s="39"/>
      <c r="L316" s="39"/>
      <c r="M316" s="39"/>
      <c r="N316" s="44" t="s">
        <v>3</v>
      </c>
      <c r="O316" s="39"/>
      <c r="P316" s="39"/>
      <c r="Q316" s="42"/>
    </row>
    <row r="317" spans="1:17" s="34" customFormat="1" ht="11.25" outlineLevel="5">
      <c r="A317" s="35"/>
      <c r="B317" s="36"/>
      <c r="C317" s="37" t="s">
        <v>700</v>
      </c>
      <c r="D317" s="36"/>
      <c r="E317" s="38">
        <v>613.58000000000004</v>
      </c>
      <c r="F317" s="39"/>
      <c r="G317" s="40"/>
      <c r="H317" s="39"/>
      <c r="I317" s="41"/>
      <c r="J317" s="42"/>
      <c r="K317" s="39"/>
      <c r="L317" s="39"/>
      <c r="M317" s="39"/>
      <c r="N317" s="44" t="s">
        <v>3</v>
      </c>
      <c r="O317" s="39"/>
      <c r="P317" s="39"/>
      <c r="Q317" s="42"/>
    </row>
    <row r="318" spans="1:17" s="45" customFormat="1" ht="12.75" customHeight="1" outlineLevel="4">
      <c r="A318" s="46"/>
      <c r="B318" s="47"/>
      <c r="C318" s="48"/>
      <c r="D318" s="47"/>
      <c r="E318" s="49"/>
      <c r="F318" s="50"/>
      <c r="G318" s="49"/>
      <c r="H318" s="50"/>
      <c r="I318" s="51"/>
      <c r="J318" s="52"/>
      <c r="K318" s="50"/>
      <c r="L318" s="50"/>
      <c r="M318" s="50"/>
      <c r="N318" s="53" t="s">
        <v>3</v>
      </c>
      <c r="O318" s="50"/>
      <c r="P318" s="50"/>
      <c r="Q318" s="52"/>
    </row>
    <row r="319" spans="1:17" s="20" customFormat="1" ht="16.5" customHeight="1" outlineLevel="3">
      <c r="A319" s="21"/>
      <c r="B319" s="22"/>
      <c r="C319" s="22" t="s">
        <v>608</v>
      </c>
      <c r="D319" s="6"/>
      <c r="E319" s="23"/>
      <c r="F319" s="24"/>
      <c r="G319" s="23"/>
      <c r="H319" s="24"/>
      <c r="I319" s="25">
        <f>SUBTOTAL(9,I320:I323)</f>
        <v>0</v>
      </c>
      <c r="J319" s="26"/>
      <c r="K319" s="27">
        <f>SUBTOTAL(9,K320:K323)</f>
        <v>1.6250000000000001E-2</v>
      </c>
      <c r="L319" s="24"/>
      <c r="M319" s="27">
        <f>SUBTOTAL(9,M320:M323)</f>
        <v>0</v>
      </c>
      <c r="N319" s="43" t="s">
        <v>3</v>
      </c>
      <c r="O319" s="25">
        <f>SUBTOTAL(9,O320:O323)</f>
        <v>0</v>
      </c>
      <c r="P319" s="25">
        <f>SUBTOTAL(9,P320:P323)</f>
        <v>0</v>
      </c>
      <c r="Q319" s="26"/>
    </row>
    <row r="320" spans="1:17" s="64" customFormat="1" ht="12" outlineLevel="4">
      <c r="A320" s="11">
        <v>1</v>
      </c>
      <c r="B320" s="29" t="s">
        <v>609</v>
      </c>
      <c r="C320" s="30" t="s">
        <v>610</v>
      </c>
      <c r="D320" s="12" t="s">
        <v>8</v>
      </c>
      <c r="E320" s="31">
        <v>406.25</v>
      </c>
      <c r="F320" s="14">
        <v>0</v>
      </c>
      <c r="G320" s="31">
        <f>E320*(1+F320/100)</f>
        <v>406.25</v>
      </c>
      <c r="H320" s="511"/>
      <c r="I320" s="15">
        <f>G320*H320</f>
        <v>0</v>
      </c>
      <c r="J320" s="32">
        <v>4.0000000000000003E-5</v>
      </c>
      <c r="K320" s="33">
        <f>G320*J320</f>
        <v>1.6250000000000001E-2</v>
      </c>
      <c r="L320" s="32"/>
      <c r="M320" s="33">
        <f>G320*L320</f>
        <v>0</v>
      </c>
      <c r="N320" s="15">
        <v>21</v>
      </c>
      <c r="O320" s="15">
        <f>I320*(N320/100)</f>
        <v>0</v>
      </c>
      <c r="P320" s="15">
        <f>I320+O320</f>
        <v>0</v>
      </c>
      <c r="Q320" s="184" t="s">
        <v>1881</v>
      </c>
    </row>
    <row r="321" spans="1:17" s="34" customFormat="1" ht="11.25" outlineLevel="5">
      <c r="A321" s="35"/>
      <c r="B321" s="36"/>
      <c r="C321" s="37" t="s">
        <v>701</v>
      </c>
      <c r="D321" s="36"/>
      <c r="E321" s="38">
        <v>0</v>
      </c>
      <c r="F321" s="39"/>
      <c r="G321" s="40"/>
      <c r="H321" s="39"/>
      <c r="I321" s="41"/>
      <c r="J321" s="42"/>
      <c r="K321" s="39"/>
      <c r="L321" s="39"/>
      <c r="M321" s="39"/>
      <c r="N321" s="44" t="s">
        <v>3</v>
      </c>
      <c r="O321" s="39"/>
      <c r="P321" s="39"/>
      <c r="Q321" s="42"/>
    </row>
    <row r="322" spans="1:17" s="34" customFormat="1" ht="11.25" outlineLevel="5">
      <c r="A322" s="35"/>
      <c r="B322" s="36"/>
      <c r="C322" s="37" t="s">
        <v>702</v>
      </c>
      <c r="D322" s="36"/>
      <c r="E322" s="38">
        <v>406.25</v>
      </c>
      <c r="F322" s="39"/>
      <c r="G322" s="40"/>
      <c r="H322" s="39"/>
      <c r="I322" s="41"/>
      <c r="J322" s="42"/>
      <c r="K322" s="39"/>
      <c r="L322" s="39"/>
      <c r="M322" s="39"/>
      <c r="N322" s="44" t="s">
        <v>3</v>
      </c>
      <c r="O322" s="39"/>
      <c r="P322" s="39"/>
      <c r="Q322" s="42"/>
    </row>
    <row r="323" spans="1:17" s="45" customFormat="1" ht="12.75" customHeight="1" outlineLevel="4">
      <c r="A323" s="46"/>
      <c r="B323" s="47"/>
      <c r="C323" s="48"/>
      <c r="D323" s="47"/>
      <c r="E323" s="49"/>
      <c r="F323" s="50"/>
      <c r="G323" s="49"/>
      <c r="H323" s="50"/>
      <c r="I323" s="51"/>
      <c r="J323" s="52"/>
      <c r="K323" s="50"/>
      <c r="L323" s="50"/>
      <c r="M323" s="50"/>
      <c r="N323" s="53" t="s">
        <v>3</v>
      </c>
      <c r="O323" s="50"/>
      <c r="P323" s="50"/>
      <c r="Q323" s="52"/>
    </row>
    <row r="324" spans="1:17" s="20" customFormat="1" ht="16.5" customHeight="1" outlineLevel="3">
      <c r="A324" s="22"/>
      <c r="B324" s="18"/>
      <c r="C324" s="23" t="s">
        <v>411</v>
      </c>
      <c r="D324" s="24"/>
      <c r="E324" s="23"/>
      <c r="F324" s="24"/>
      <c r="G324" s="23"/>
      <c r="H324" s="24"/>
      <c r="I324" s="25">
        <f>SUBTOTAL(9,I325:I357)</f>
        <v>0</v>
      </c>
      <c r="J324" s="26"/>
      <c r="K324" s="27">
        <f>SUBTOTAL(9,K325:K357)</f>
        <v>0.6130063200000001</v>
      </c>
      <c r="L324" s="24"/>
      <c r="M324" s="27">
        <f>SUBTOTAL(9,M325:M357)</f>
        <v>0</v>
      </c>
      <c r="N324" s="43" t="s">
        <v>3</v>
      </c>
      <c r="O324" s="25">
        <f>SUBTOTAL(9,O325:O357)</f>
        <v>0</v>
      </c>
      <c r="P324" s="25">
        <f>SUBTOTAL(9,P325:P357)</f>
        <v>0</v>
      </c>
      <c r="Q324" s="26"/>
    </row>
    <row r="325" spans="1:17" s="28" customFormat="1" ht="24" outlineLevel="4">
      <c r="A325" s="11">
        <v>1</v>
      </c>
      <c r="B325" s="29" t="s">
        <v>156</v>
      </c>
      <c r="C325" s="30" t="s">
        <v>575</v>
      </c>
      <c r="D325" s="12" t="s">
        <v>8</v>
      </c>
      <c r="E325" s="31">
        <v>415.82</v>
      </c>
      <c r="F325" s="14">
        <v>0</v>
      </c>
      <c r="G325" s="31">
        <f>E325*(1+F325/100)</f>
        <v>415.82</v>
      </c>
      <c r="H325" s="511"/>
      <c r="I325" s="15">
        <f>G325*H325</f>
        <v>0</v>
      </c>
      <c r="J325" s="32"/>
      <c r="K325" s="33">
        <f>G325*J325</f>
        <v>0</v>
      </c>
      <c r="L325" s="32"/>
      <c r="M325" s="33">
        <f>G325*L325</f>
        <v>0</v>
      </c>
      <c r="N325" s="15">
        <v>21</v>
      </c>
      <c r="O325" s="15">
        <f>I325*(N325/100)</f>
        <v>0</v>
      </c>
      <c r="P325" s="15">
        <f>I325+O325</f>
        <v>0</v>
      </c>
      <c r="Q325" s="32"/>
    </row>
    <row r="326" spans="1:17" s="34" customFormat="1" ht="11.25" outlineLevel="5">
      <c r="A326" s="35"/>
      <c r="B326" s="36"/>
      <c r="C326" s="37" t="s">
        <v>322</v>
      </c>
      <c r="D326" s="36"/>
      <c r="E326" s="38">
        <v>0</v>
      </c>
      <c r="F326" s="39"/>
      <c r="G326" s="40"/>
      <c r="H326" s="39"/>
      <c r="I326" s="41"/>
      <c r="J326" s="42"/>
      <c r="K326" s="39"/>
      <c r="L326" s="39"/>
      <c r="M326" s="39"/>
      <c r="N326" s="44" t="s">
        <v>3</v>
      </c>
      <c r="O326" s="39"/>
      <c r="P326" s="39"/>
      <c r="Q326" s="42"/>
    </row>
    <row r="327" spans="1:17" s="34" customFormat="1" ht="11.25" outlineLevel="5">
      <c r="A327" s="35"/>
      <c r="B327" s="36"/>
      <c r="C327" s="37" t="s">
        <v>369</v>
      </c>
      <c r="D327" s="36"/>
      <c r="E327" s="38">
        <v>401.54</v>
      </c>
      <c r="F327" s="39"/>
      <c r="G327" s="40"/>
      <c r="H327" s="39"/>
      <c r="I327" s="41"/>
      <c r="J327" s="42"/>
      <c r="K327" s="39"/>
      <c r="L327" s="39"/>
      <c r="M327" s="39"/>
      <c r="N327" s="44" t="s">
        <v>3</v>
      </c>
      <c r="O327" s="39"/>
      <c r="P327" s="39"/>
      <c r="Q327" s="42"/>
    </row>
    <row r="328" spans="1:17" s="34" customFormat="1" ht="11.25" outlineLevel="5">
      <c r="A328" s="35"/>
      <c r="B328" s="36"/>
      <c r="C328" s="37" t="s">
        <v>449</v>
      </c>
      <c r="D328" s="36"/>
      <c r="E328" s="38">
        <v>14.28</v>
      </c>
      <c r="F328" s="39"/>
      <c r="G328" s="40"/>
      <c r="H328" s="39"/>
      <c r="I328" s="41"/>
      <c r="J328" s="42"/>
      <c r="K328" s="39"/>
      <c r="L328" s="39"/>
      <c r="M328" s="39"/>
      <c r="N328" s="44" t="s">
        <v>3</v>
      </c>
      <c r="O328" s="39"/>
      <c r="P328" s="39"/>
      <c r="Q328" s="42"/>
    </row>
    <row r="329" spans="1:17" s="28" customFormat="1" ht="24" outlineLevel="4">
      <c r="A329" s="11">
        <v>2</v>
      </c>
      <c r="B329" s="29" t="s">
        <v>157</v>
      </c>
      <c r="C329" s="30" t="s">
        <v>573</v>
      </c>
      <c r="D329" s="12" t="s">
        <v>8</v>
      </c>
      <c r="E329" s="31">
        <v>156.87224999999998</v>
      </c>
      <c r="F329" s="14">
        <v>0</v>
      </c>
      <c r="G329" s="31">
        <f>E329*(1+F329/100)</f>
        <v>156.87224999999998</v>
      </c>
      <c r="H329" s="511"/>
      <c r="I329" s="15">
        <f>G329*H329</f>
        <v>0</v>
      </c>
      <c r="J329" s="32"/>
      <c r="K329" s="33">
        <f>G329*J329</f>
        <v>0</v>
      </c>
      <c r="L329" s="32"/>
      <c r="M329" s="33">
        <f>G329*L329</f>
        <v>0</v>
      </c>
      <c r="N329" s="15">
        <v>21</v>
      </c>
      <c r="O329" s="15">
        <f>I329*(N329/100)</f>
        <v>0</v>
      </c>
      <c r="P329" s="15">
        <f>I329+O329</f>
        <v>0</v>
      </c>
      <c r="Q329" s="32"/>
    </row>
    <row r="330" spans="1:17" s="34" customFormat="1" ht="11.25" outlineLevel="5">
      <c r="A330" s="35"/>
      <c r="B330" s="36"/>
      <c r="C330" s="37" t="s">
        <v>298</v>
      </c>
      <c r="D330" s="36"/>
      <c r="E330" s="38">
        <v>0</v>
      </c>
      <c r="F330" s="39"/>
      <c r="G330" s="40"/>
      <c r="H330" s="39"/>
      <c r="I330" s="41"/>
      <c r="J330" s="42"/>
      <c r="K330" s="39"/>
      <c r="L330" s="39"/>
      <c r="M330" s="39"/>
      <c r="N330" s="44" t="s">
        <v>3</v>
      </c>
      <c r="O330" s="39"/>
      <c r="P330" s="39"/>
      <c r="Q330" s="42"/>
    </row>
    <row r="331" spans="1:17" s="34" customFormat="1" ht="11.25" outlineLevel="5">
      <c r="A331" s="35"/>
      <c r="B331" s="36"/>
      <c r="C331" s="37" t="s">
        <v>383</v>
      </c>
      <c r="D331" s="36"/>
      <c r="E331" s="38">
        <v>56.737499999999997</v>
      </c>
      <c r="F331" s="39"/>
      <c r="G331" s="40"/>
      <c r="H331" s="39"/>
      <c r="I331" s="41"/>
      <c r="J331" s="42"/>
      <c r="K331" s="39"/>
      <c r="L331" s="39"/>
      <c r="M331" s="39"/>
      <c r="N331" s="44" t="s">
        <v>3</v>
      </c>
      <c r="O331" s="39"/>
      <c r="P331" s="39"/>
      <c r="Q331" s="42"/>
    </row>
    <row r="332" spans="1:17" s="34" customFormat="1" ht="11.25" outlineLevel="5">
      <c r="A332" s="35"/>
      <c r="B332" s="36"/>
      <c r="C332" s="37" t="s">
        <v>376</v>
      </c>
      <c r="D332" s="36"/>
      <c r="E332" s="38">
        <v>100.13474999999998</v>
      </c>
      <c r="F332" s="39"/>
      <c r="G332" s="40"/>
      <c r="H332" s="39"/>
      <c r="I332" s="41"/>
      <c r="J332" s="42"/>
      <c r="K332" s="39"/>
      <c r="L332" s="39"/>
      <c r="M332" s="39"/>
      <c r="N332" s="44" t="s">
        <v>3</v>
      </c>
      <c r="O332" s="39"/>
      <c r="P332" s="39"/>
      <c r="Q332" s="42"/>
    </row>
    <row r="333" spans="1:17" s="28" customFormat="1" ht="12" outlineLevel="4">
      <c r="A333" s="11">
        <v>3</v>
      </c>
      <c r="B333" s="29" t="s">
        <v>121</v>
      </c>
      <c r="C333" s="30" t="s">
        <v>529</v>
      </c>
      <c r="D333" s="12" t="s">
        <v>8</v>
      </c>
      <c r="E333" s="31">
        <v>415.82</v>
      </c>
      <c r="F333" s="14">
        <v>0</v>
      </c>
      <c r="G333" s="31">
        <f>E333*(1+F333/100)</f>
        <v>415.82</v>
      </c>
      <c r="H333" s="511"/>
      <c r="I333" s="15">
        <f>G333*H333</f>
        <v>0</v>
      </c>
      <c r="J333" s="32"/>
      <c r="K333" s="33">
        <f>G333*J333</f>
        <v>0</v>
      </c>
      <c r="L333" s="32"/>
      <c r="M333" s="33">
        <f>G333*L333</f>
        <v>0</v>
      </c>
      <c r="N333" s="15">
        <v>21</v>
      </c>
      <c r="O333" s="15">
        <f>I333*(N333/100)</f>
        <v>0</v>
      </c>
      <c r="P333" s="15">
        <f>I333+O333</f>
        <v>0</v>
      </c>
      <c r="Q333" s="184" t="s">
        <v>1881</v>
      </c>
    </row>
    <row r="334" spans="1:17" s="34" customFormat="1" ht="11.25" outlineLevel="5">
      <c r="A334" s="35"/>
      <c r="B334" s="36"/>
      <c r="C334" s="37" t="s">
        <v>203</v>
      </c>
      <c r="D334" s="36"/>
      <c r="E334" s="38">
        <v>0</v>
      </c>
      <c r="F334" s="39"/>
      <c r="G334" s="40"/>
      <c r="H334" s="39"/>
      <c r="I334" s="41"/>
      <c r="J334" s="42"/>
      <c r="K334" s="39"/>
      <c r="L334" s="39"/>
      <c r="M334" s="39"/>
      <c r="N334" s="44" t="s">
        <v>3</v>
      </c>
      <c r="O334" s="39"/>
      <c r="P334" s="39"/>
      <c r="Q334" s="42"/>
    </row>
    <row r="335" spans="1:17" s="34" customFormat="1" ht="11.25" outlineLevel="5">
      <c r="A335" s="35"/>
      <c r="B335" s="36"/>
      <c r="C335" s="37" t="s">
        <v>227</v>
      </c>
      <c r="D335" s="36"/>
      <c r="E335" s="38">
        <v>415.82</v>
      </c>
      <c r="F335" s="39"/>
      <c r="G335" s="40"/>
      <c r="H335" s="39"/>
      <c r="I335" s="41"/>
      <c r="J335" s="42"/>
      <c r="K335" s="39"/>
      <c r="L335" s="39"/>
      <c r="M335" s="39"/>
      <c r="N335" s="44" t="s">
        <v>3</v>
      </c>
      <c r="O335" s="39"/>
      <c r="P335" s="39"/>
      <c r="Q335" s="42"/>
    </row>
    <row r="336" spans="1:17" s="28" customFormat="1" ht="12" outlineLevel="4">
      <c r="A336" s="11">
        <v>4</v>
      </c>
      <c r="B336" s="29" t="s">
        <v>122</v>
      </c>
      <c r="C336" s="30" t="s">
        <v>528</v>
      </c>
      <c r="D336" s="12" t="s">
        <v>8</v>
      </c>
      <c r="E336" s="31">
        <v>415.82</v>
      </c>
      <c r="F336" s="14">
        <v>0</v>
      </c>
      <c r="G336" s="31">
        <f>E336*(1+F336/100)</f>
        <v>415.82</v>
      </c>
      <c r="H336" s="511"/>
      <c r="I336" s="15">
        <f>G336*H336</f>
        <v>0</v>
      </c>
      <c r="J336" s="32"/>
      <c r="K336" s="33">
        <f>G336*J336</f>
        <v>0</v>
      </c>
      <c r="L336" s="32"/>
      <c r="M336" s="33">
        <f>G336*L336</f>
        <v>0</v>
      </c>
      <c r="N336" s="15">
        <v>21</v>
      </c>
      <c r="O336" s="15">
        <f>I336*(N336/100)</f>
        <v>0</v>
      </c>
      <c r="P336" s="15">
        <f>I336+O336</f>
        <v>0</v>
      </c>
      <c r="Q336" s="184" t="s">
        <v>1881</v>
      </c>
    </row>
    <row r="337" spans="1:17" s="34" customFormat="1" ht="11.25" outlineLevel="5">
      <c r="A337" s="35"/>
      <c r="B337" s="36"/>
      <c r="C337" s="37" t="s">
        <v>198</v>
      </c>
      <c r="D337" s="36"/>
      <c r="E337" s="38">
        <v>0</v>
      </c>
      <c r="F337" s="39"/>
      <c r="G337" s="40"/>
      <c r="H337" s="39"/>
      <c r="I337" s="41"/>
      <c r="J337" s="42"/>
      <c r="K337" s="39"/>
      <c r="L337" s="39"/>
      <c r="M337" s="39"/>
      <c r="N337" s="44" t="s">
        <v>3</v>
      </c>
      <c r="O337" s="39"/>
      <c r="P337" s="39"/>
      <c r="Q337" s="42"/>
    </row>
    <row r="338" spans="1:17" s="34" customFormat="1" ht="11.25" outlineLevel="5">
      <c r="A338" s="35"/>
      <c r="B338" s="36"/>
      <c r="C338" s="37" t="s">
        <v>227</v>
      </c>
      <c r="D338" s="36"/>
      <c r="E338" s="38">
        <v>415.82</v>
      </c>
      <c r="F338" s="39"/>
      <c r="G338" s="40"/>
      <c r="H338" s="39"/>
      <c r="I338" s="41"/>
      <c r="J338" s="42"/>
      <c r="K338" s="39"/>
      <c r="L338" s="39"/>
      <c r="M338" s="39"/>
      <c r="N338" s="44" t="s">
        <v>3</v>
      </c>
      <c r="O338" s="39"/>
      <c r="P338" s="39"/>
      <c r="Q338" s="42"/>
    </row>
    <row r="339" spans="1:17" s="28" customFormat="1" ht="12" outlineLevel="4">
      <c r="A339" s="11">
        <v>5</v>
      </c>
      <c r="B339" s="29" t="s">
        <v>123</v>
      </c>
      <c r="C339" s="30" t="s">
        <v>523</v>
      </c>
      <c r="D339" s="12" t="s">
        <v>8</v>
      </c>
      <c r="E339" s="31">
        <v>156.87200000000001</v>
      </c>
      <c r="F339" s="14">
        <v>0</v>
      </c>
      <c r="G339" s="31">
        <f>E339*(1+F339/100)</f>
        <v>156.87200000000001</v>
      </c>
      <c r="H339" s="511"/>
      <c r="I339" s="15">
        <f>G339*H339</f>
        <v>0</v>
      </c>
      <c r="J339" s="32"/>
      <c r="K339" s="33">
        <f>G339*J339</f>
        <v>0</v>
      </c>
      <c r="L339" s="32"/>
      <c r="M339" s="33">
        <f>G339*L339</f>
        <v>0</v>
      </c>
      <c r="N339" s="15">
        <v>21</v>
      </c>
      <c r="O339" s="15">
        <f>I339*(N339/100)</f>
        <v>0</v>
      </c>
      <c r="P339" s="15">
        <f>I339+O339</f>
        <v>0</v>
      </c>
      <c r="Q339" s="184" t="s">
        <v>1881</v>
      </c>
    </row>
    <row r="340" spans="1:17" s="34" customFormat="1" ht="11.25" outlineLevel="5">
      <c r="A340" s="35"/>
      <c r="B340" s="36"/>
      <c r="C340" s="37" t="s">
        <v>202</v>
      </c>
      <c r="D340" s="36"/>
      <c r="E340" s="38">
        <v>0</v>
      </c>
      <c r="F340" s="39"/>
      <c r="G340" s="40"/>
      <c r="H340" s="39"/>
      <c r="I340" s="41"/>
      <c r="J340" s="42"/>
      <c r="K340" s="39"/>
      <c r="L340" s="39"/>
      <c r="M340" s="39"/>
      <c r="N340" s="44" t="s">
        <v>3</v>
      </c>
      <c r="O340" s="39"/>
      <c r="P340" s="39"/>
      <c r="Q340" s="42"/>
    </row>
    <row r="341" spans="1:17" s="34" customFormat="1" ht="11.25" outlineLevel="5">
      <c r="A341" s="35"/>
      <c r="B341" s="36"/>
      <c r="C341" s="37" t="s">
        <v>277</v>
      </c>
      <c r="D341" s="36"/>
      <c r="E341" s="38">
        <v>156.87200000000001</v>
      </c>
      <c r="F341" s="39"/>
      <c r="G341" s="40"/>
      <c r="H341" s="39"/>
      <c r="I341" s="41"/>
      <c r="J341" s="42"/>
      <c r="K341" s="39"/>
      <c r="L341" s="39"/>
      <c r="M341" s="39"/>
      <c r="N341" s="44" t="s">
        <v>3</v>
      </c>
      <c r="O341" s="39"/>
      <c r="P341" s="39"/>
      <c r="Q341" s="42"/>
    </row>
    <row r="342" spans="1:17" s="28" customFormat="1" ht="12" outlineLevel="4">
      <c r="A342" s="11">
        <v>6</v>
      </c>
      <c r="B342" s="29" t="s">
        <v>39</v>
      </c>
      <c r="C342" s="30" t="s">
        <v>525</v>
      </c>
      <c r="D342" s="12" t="s">
        <v>8</v>
      </c>
      <c r="E342" s="31">
        <v>831.64</v>
      </c>
      <c r="F342" s="14">
        <v>20</v>
      </c>
      <c r="G342" s="31">
        <f>E342*(1+F342/100)</f>
        <v>997.96799999999996</v>
      </c>
      <c r="H342" s="511"/>
      <c r="I342" s="15">
        <f>G342*H342</f>
        <v>0</v>
      </c>
      <c r="J342" s="32">
        <v>5.0000000000000001E-4</v>
      </c>
      <c r="K342" s="33">
        <f>G342*J342</f>
        <v>0.49898399999999998</v>
      </c>
      <c r="L342" s="32"/>
      <c r="M342" s="33">
        <f>G342*L342</f>
        <v>0</v>
      </c>
      <c r="N342" s="15">
        <v>21</v>
      </c>
      <c r="O342" s="15">
        <f>I342*(N342/100)</f>
        <v>0</v>
      </c>
      <c r="P342" s="15">
        <f>I342+O342</f>
        <v>0</v>
      </c>
      <c r="Q342" s="184" t="s">
        <v>1881</v>
      </c>
    </row>
    <row r="343" spans="1:17" s="34" customFormat="1" ht="11.25" outlineLevel="5">
      <c r="A343" s="35"/>
      <c r="B343" s="36"/>
      <c r="C343" s="37" t="s">
        <v>203</v>
      </c>
      <c r="D343" s="36"/>
      <c r="E343" s="38">
        <v>0</v>
      </c>
      <c r="F343" s="39"/>
      <c r="G343" s="40"/>
      <c r="H343" s="39"/>
      <c r="I343" s="41"/>
      <c r="J343" s="42"/>
      <c r="K343" s="39"/>
      <c r="L343" s="39"/>
      <c r="M343" s="39"/>
      <c r="N343" s="44" t="s">
        <v>3</v>
      </c>
      <c r="O343" s="39"/>
      <c r="P343" s="39"/>
      <c r="Q343" s="42"/>
    </row>
    <row r="344" spans="1:17" s="34" customFormat="1" ht="11.25" outlineLevel="5">
      <c r="A344" s="35"/>
      <c r="B344" s="36"/>
      <c r="C344" s="37" t="s">
        <v>227</v>
      </c>
      <c r="D344" s="36"/>
      <c r="E344" s="38">
        <v>415.82</v>
      </c>
      <c r="F344" s="39"/>
      <c r="G344" s="40"/>
      <c r="H344" s="39"/>
      <c r="I344" s="41"/>
      <c r="J344" s="42"/>
      <c r="K344" s="39"/>
      <c r="L344" s="39"/>
      <c r="M344" s="39"/>
      <c r="N344" s="44" t="s">
        <v>3</v>
      </c>
      <c r="O344" s="39"/>
      <c r="P344" s="39"/>
      <c r="Q344" s="42"/>
    </row>
    <row r="345" spans="1:17" s="34" customFormat="1" ht="11.25" outlineLevel="5">
      <c r="A345" s="35"/>
      <c r="B345" s="36"/>
      <c r="C345" s="37" t="s">
        <v>198</v>
      </c>
      <c r="D345" s="36"/>
      <c r="E345" s="38">
        <v>0</v>
      </c>
      <c r="F345" s="39"/>
      <c r="G345" s="40"/>
      <c r="H345" s="39"/>
      <c r="I345" s="41"/>
      <c r="J345" s="42"/>
      <c r="K345" s="39"/>
      <c r="L345" s="39"/>
      <c r="M345" s="39"/>
      <c r="N345" s="44" t="s">
        <v>3</v>
      </c>
      <c r="O345" s="39"/>
      <c r="P345" s="39"/>
      <c r="Q345" s="42"/>
    </row>
    <row r="346" spans="1:17" s="34" customFormat="1" ht="11.25" outlineLevel="5">
      <c r="A346" s="35"/>
      <c r="B346" s="36"/>
      <c r="C346" s="37" t="s">
        <v>227</v>
      </c>
      <c r="D346" s="36"/>
      <c r="E346" s="38">
        <v>415.82</v>
      </c>
      <c r="F346" s="39"/>
      <c r="G346" s="40"/>
      <c r="H346" s="39"/>
      <c r="I346" s="41"/>
      <c r="J346" s="42"/>
      <c r="K346" s="39"/>
      <c r="L346" s="39"/>
      <c r="M346" s="39"/>
      <c r="N346" s="44" t="s">
        <v>3</v>
      </c>
      <c r="O346" s="39"/>
      <c r="P346" s="39"/>
      <c r="Q346" s="42"/>
    </row>
    <row r="347" spans="1:17" s="28" customFormat="1" ht="12" outlineLevel="4">
      <c r="A347" s="11">
        <v>7</v>
      </c>
      <c r="B347" s="29" t="s">
        <v>38</v>
      </c>
      <c r="C347" s="30" t="s">
        <v>524</v>
      </c>
      <c r="D347" s="12" t="s">
        <v>8</v>
      </c>
      <c r="E347" s="31">
        <v>156.87200000000001</v>
      </c>
      <c r="F347" s="14">
        <v>20</v>
      </c>
      <c r="G347" s="31">
        <f>E347*(1+F347/100)</f>
        <v>188.24640000000002</v>
      </c>
      <c r="H347" s="511"/>
      <c r="I347" s="15">
        <f>G347*H347</f>
        <v>0</v>
      </c>
      <c r="J347" s="32">
        <v>3.0000000000000003E-4</v>
      </c>
      <c r="K347" s="33">
        <f>G347*J347</f>
        <v>5.6473920000000011E-2</v>
      </c>
      <c r="L347" s="32"/>
      <c r="M347" s="33">
        <f>G347*L347</f>
        <v>0</v>
      </c>
      <c r="N347" s="15">
        <v>21</v>
      </c>
      <c r="O347" s="15">
        <f>I347*(N347/100)</f>
        <v>0</v>
      </c>
      <c r="P347" s="15">
        <f>I347+O347</f>
        <v>0</v>
      </c>
      <c r="Q347" s="184" t="s">
        <v>1881</v>
      </c>
    </row>
    <row r="348" spans="1:17" s="34" customFormat="1" ht="11.25" outlineLevel="5">
      <c r="A348" s="35"/>
      <c r="B348" s="36"/>
      <c r="C348" s="37" t="s">
        <v>202</v>
      </c>
      <c r="D348" s="36"/>
      <c r="E348" s="38">
        <v>0</v>
      </c>
      <c r="F348" s="39"/>
      <c r="G348" s="40"/>
      <c r="H348" s="39"/>
      <c r="I348" s="41"/>
      <c r="J348" s="42"/>
      <c r="K348" s="39"/>
      <c r="L348" s="39"/>
      <c r="M348" s="39"/>
      <c r="N348" s="44" t="s">
        <v>3</v>
      </c>
      <c r="O348" s="39"/>
      <c r="P348" s="39"/>
      <c r="Q348" s="42"/>
    </row>
    <row r="349" spans="1:17" s="34" customFormat="1" ht="11.25" outlineLevel="5">
      <c r="A349" s="35"/>
      <c r="B349" s="36"/>
      <c r="C349" s="37" t="s">
        <v>277</v>
      </c>
      <c r="D349" s="36"/>
      <c r="E349" s="38">
        <v>156.87200000000001</v>
      </c>
      <c r="F349" s="39"/>
      <c r="G349" s="40"/>
      <c r="H349" s="39"/>
      <c r="I349" s="41"/>
      <c r="J349" s="42"/>
      <c r="K349" s="39"/>
      <c r="L349" s="39"/>
      <c r="M349" s="39"/>
      <c r="N349" s="44" t="s">
        <v>3</v>
      </c>
      <c r="O349" s="39"/>
      <c r="P349" s="39"/>
      <c r="Q349" s="42"/>
    </row>
    <row r="350" spans="1:17" s="28" customFormat="1" ht="12" outlineLevel="4">
      <c r="A350" s="11">
        <v>8</v>
      </c>
      <c r="B350" s="29" t="s">
        <v>125</v>
      </c>
      <c r="C350" s="30" t="s">
        <v>427</v>
      </c>
      <c r="D350" s="12" t="s">
        <v>4</v>
      </c>
      <c r="E350" s="31">
        <v>137.02000000000001</v>
      </c>
      <c r="F350" s="14">
        <v>0</v>
      </c>
      <c r="G350" s="31">
        <f>E350*(1+F350/100)</f>
        <v>137.02000000000001</v>
      </c>
      <c r="H350" s="511"/>
      <c r="I350" s="15">
        <f>G350*H350</f>
        <v>0</v>
      </c>
      <c r="J350" s="32"/>
      <c r="K350" s="33">
        <f>G350*J350</f>
        <v>0</v>
      </c>
      <c r="L350" s="32"/>
      <c r="M350" s="33">
        <f>G350*L350</f>
        <v>0</v>
      </c>
      <c r="N350" s="15">
        <v>21</v>
      </c>
      <c r="O350" s="15">
        <f>I350*(N350/100)</f>
        <v>0</v>
      </c>
      <c r="P350" s="15">
        <f>I350+O350</f>
        <v>0</v>
      </c>
      <c r="Q350" s="184" t="s">
        <v>1881</v>
      </c>
    </row>
    <row r="351" spans="1:17" s="34" customFormat="1" ht="11.25" outlineLevel="5">
      <c r="A351" s="35"/>
      <c r="B351" s="36"/>
      <c r="C351" s="37" t="s">
        <v>192</v>
      </c>
      <c r="D351" s="36"/>
      <c r="E351" s="38">
        <v>0</v>
      </c>
      <c r="F351" s="39"/>
      <c r="G351" s="40"/>
      <c r="H351" s="39"/>
      <c r="I351" s="41"/>
      <c r="J351" s="42"/>
      <c r="K351" s="39"/>
      <c r="L351" s="39"/>
      <c r="M351" s="39"/>
      <c r="N351" s="44" t="s">
        <v>3</v>
      </c>
      <c r="O351" s="39"/>
      <c r="P351" s="39"/>
      <c r="Q351" s="42"/>
    </row>
    <row r="352" spans="1:17" s="34" customFormat="1" ht="11.25" outlineLevel="5">
      <c r="A352" s="35"/>
      <c r="B352" s="36"/>
      <c r="C352" s="37" t="s">
        <v>269</v>
      </c>
      <c r="D352" s="36"/>
      <c r="E352" s="38">
        <v>137.02000000000001</v>
      </c>
      <c r="F352" s="39"/>
      <c r="G352" s="40"/>
      <c r="H352" s="39"/>
      <c r="I352" s="41"/>
      <c r="J352" s="42"/>
      <c r="K352" s="39"/>
      <c r="L352" s="39"/>
      <c r="M352" s="39"/>
      <c r="N352" s="44" t="s">
        <v>3</v>
      </c>
      <c r="O352" s="39"/>
      <c r="P352" s="39"/>
      <c r="Q352" s="42"/>
    </row>
    <row r="353" spans="1:17" s="28" customFormat="1" ht="12" outlineLevel="4">
      <c r="A353" s="11">
        <v>9</v>
      </c>
      <c r="B353" s="29" t="s">
        <v>36</v>
      </c>
      <c r="C353" s="30" t="s">
        <v>483</v>
      </c>
      <c r="D353" s="12" t="s">
        <v>4</v>
      </c>
      <c r="E353" s="31">
        <v>137.02000000000001</v>
      </c>
      <c r="F353" s="14">
        <v>5</v>
      </c>
      <c r="G353" s="31">
        <f>E353*(1+F353/100)</f>
        <v>143.87100000000001</v>
      </c>
      <c r="H353" s="511"/>
      <c r="I353" s="15">
        <f>G353*H353</f>
        <v>0</v>
      </c>
      <c r="J353" s="32">
        <v>4.0000000000000002E-4</v>
      </c>
      <c r="K353" s="33">
        <f>G353*J353</f>
        <v>5.7548400000000006E-2</v>
      </c>
      <c r="L353" s="32"/>
      <c r="M353" s="33">
        <f>G353*L353</f>
        <v>0</v>
      </c>
      <c r="N353" s="15">
        <v>21</v>
      </c>
      <c r="O353" s="15">
        <f>I353*(N353/100)</f>
        <v>0</v>
      </c>
      <c r="P353" s="15">
        <f>I353+O353</f>
        <v>0</v>
      </c>
      <c r="Q353" s="184" t="s">
        <v>1881</v>
      </c>
    </row>
    <row r="354" spans="1:17" s="34" customFormat="1" ht="11.25" outlineLevel="5">
      <c r="A354" s="35"/>
      <c r="B354" s="36"/>
      <c r="C354" s="37" t="s">
        <v>192</v>
      </c>
      <c r="D354" s="36"/>
      <c r="E354" s="38">
        <v>0</v>
      </c>
      <c r="F354" s="39"/>
      <c r="G354" s="40"/>
      <c r="H354" s="39"/>
      <c r="I354" s="41"/>
      <c r="J354" s="42"/>
      <c r="K354" s="39"/>
      <c r="L354" s="39"/>
      <c r="M354" s="39"/>
      <c r="N354" s="44" t="s">
        <v>3</v>
      </c>
      <c r="O354" s="39"/>
      <c r="P354" s="39"/>
      <c r="Q354" s="42"/>
    </row>
    <row r="355" spans="1:17" s="34" customFormat="1" ht="11.25" outlineLevel="5">
      <c r="A355" s="35"/>
      <c r="B355" s="36"/>
      <c r="C355" s="37" t="s">
        <v>269</v>
      </c>
      <c r="D355" s="36"/>
      <c r="E355" s="38">
        <v>137.02000000000001</v>
      </c>
      <c r="F355" s="39"/>
      <c r="G355" s="40"/>
      <c r="H355" s="39"/>
      <c r="I355" s="41"/>
      <c r="J355" s="42"/>
      <c r="K355" s="39"/>
      <c r="L355" s="39"/>
      <c r="M355" s="39"/>
      <c r="N355" s="44" t="s">
        <v>3</v>
      </c>
      <c r="O355" s="39"/>
      <c r="P355" s="39"/>
      <c r="Q355" s="42"/>
    </row>
    <row r="356" spans="1:17" s="28" customFormat="1" ht="12" outlineLevel="4">
      <c r="A356" s="11">
        <v>10</v>
      </c>
      <c r="B356" s="29" t="s">
        <v>137</v>
      </c>
      <c r="C356" s="30" t="s">
        <v>534</v>
      </c>
      <c r="D356" s="12" t="s">
        <v>0</v>
      </c>
      <c r="E356" s="31">
        <f>SUM(I325:I353)/100</f>
        <v>0</v>
      </c>
      <c r="F356" s="14">
        <v>0</v>
      </c>
      <c r="G356" s="31">
        <f>E356*(1+F356/100)</f>
        <v>0</v>
      </c>
      <c r="H356" s="511"/>
      <c r="I356" s="15">
        <f>G356*H356</f>
        <v>0</v>
      </c>
      <c r="J356" s="32"/>
      <c r="K356" s="33">
        <f>G356*J356</f>
        <v>0</v>
      </c>
      <c r="L356" s="32"/>
      <c r="M356" s="33">
        <f>G356*L356</f>
        <v>0</v>
      </c>
      <c r="N356" s="15">
        <v>21</v>
      </c>
      <c r="O356" s="15">
        <f>I356*(N356/100)</f>
        <v>0</v>
      </c>
      <c r="P356" s="15">
        <f>I356+O356</f>
        <v>0</v>
      </c>
      <c r="Q356" s="184" t="s">
        <v>1881</v>
      </c>
    </row>
    <row r="357" spans="1:17" s="45" customFormat="1" ht="12.75" customHeight="1" outlineLevel="4">
      <c r="A357" s="46"/>
      <c r="B357" s="47"/>
      <c r="C357" s="48"/>
      <c r="D357" s="47"/>
      <c r="E357" s="49"/>
      <c r="F357" s="50"/>
      <c r="G357" s="49"/>
      <c r="H357" s="50"/>
      <c r="I357" s="51"/>
      <c r="J357" s="52"/>
      <c r="K357" s="50"/>
      <c r="L357" s="50"/>
      <c r="M357" s="50"/>
      <c r="N357" s="53" t="s">
        <v>3</v>
      </c>
      <c r="O357" s="50"/>
      <c r="P357" s="50"/>
      <c r="Q357" s="52"/>
    </row>
    <row r="358" spans="1:17" s="20" customFormat="1" ht="16.5" customHeight="1" outlineLevel="3">
      <c r="A358" s="21"/>
      <c r="B358" s="22"/>
      <c r="C358" s="22" t="s">
        <v>886</v>
      </c>
      <c r="D358" s="6"/>
      <c r="E358" s="23"/>
      <c r="F358" s="24"/>
      <c r="G358" s="23"/>
      <c r="H358" s="24"/>
      <c r="I358" s="25">
        <f>SUBTOTAL(9,I359:I384)</f>
        <v>0</v>
      </c>
      <c r="J358" s="26"/>
      <c r="K358" s="27">
        <f>SUBTOTAL(9,K359:K384)</f>
        <v>2.6404985999999999</v>
      </c>
      <c r="L358" s="24"/>
      <c r="M358" s="27">
        <f>SUBTOTAL(9,M359:M384)</f>
        <v>0</v>
      </c>
      <c r="N358" s="43"/>
      <c r="O358" s="25">
        <f>SUBTOTAL(9,O359:O384)</f>
        <v>0</v>
      </c>
      <c r="P358" s="25">
        <f>SUBTOTAL(9,P359:P384)</f>
        <v>0</v>
      </c>
      <c r="Q358" s="26"/>
    </row>
    <row r="359" spans="1:17" s="75" customFormat="1" ht="24" outlineLevel="4">
      <c r="A359" s="67">
        <v>1</v>
      </c>
      <c r="B359" s="69" t="s">
        <v>887</v>
      </c>
      <c r="C359" s="70" t="s">
        <v>888</v>
      </c>
      <c r="D359" s="68" t="s">
        <v>8</v>
      </c>
      <c r="E359" s="71">
        <v>149.12</v>
      </c>
      <c r="F359" s="68"/>
      <c r="G359" s="71">
        <v>149.12</v>
      </c>
      <c r="H359" s="511"/>
      <c r="I359" s="73">
        <f>G359*H359</f>
        <v>0</v>
      </c>
      <c r="J359" s="71">
        <v>1.2200000000000001E-2</v>
      </c>
      <c r="K359" s="71">
        <f>G359*J359</f>
        <v>1.8192640000000002</v>
      </c>
      <c r="L359" s="71"/>
      <c r="M359" s="71">
        <f>G359*L359</f>
        <v>0</v>
      </c>
      <c r="N359" s="74">
        <v>21</v>
      </c>
      <c r="O359" s="74">
        <f>I359*(N359/100)</f>
        <v>0</v>
      </c>
      <c r="P359" s="74">
        <f>I359+O359</f>
        <v>0</v>
      </c>
      <c r="Q359" s="184" t="s">
        <v>1881</v>
      </c>
    </row>
    <row r="360" spans="1:17" s="83" customFormat="1" ht="9.75" outlineLevel="5">
      <c r="A360" s="76"/>
      <c r="B360" s="78" t="s">
        <v>848</v>
      </c>
      <c r="C360" s="79" t="s">
        <v>889</v>
      </c>
      <c r="D360" s="77"/>
      <c r="E360" s="80"/>
      <c r="F360" s="77"/>
      <c r="G360" s="80">
        <v>0</v>
      </c>
      <c r="H360" s="81"/>
      <c r="I360" s="82"/>
      <c r="J360" s="80"/>
      <c r="K360" s="80"/>
      <c r="L360" s="80"/>
      <c r="M360" s="80"/>
      <c r="N360" s="82"/>
      <c r="O360" s="82"/>
      <c r="P360" s="82"/>
      <c r="Q360" s="80"/>
    </row>
    <row r="361" spans="1:17" s="83" customFormat="1" ht="9.75" outlineLevel="5">
      <c r="A361" s="76"/>
      <c r="B361" s="78"/>
      <c r="C361" s="79" t="s">
        <v>1023</v>
      </c>
      <c r="D361" s="77"/>
      <c r="E361" s="80"/>
      <c r="F361" s="77"/>
      <c r="G361" s="80">
        <v>71.66</v>
      </c>
      <c r="H361" s="81"/>
      <c r="I361" s="82"/>
      <c r="J361" s="80"/>
      <c r="K361" s="80"/>
      <c r="L361" s="80"/>
      <c r="M361" s="80"/>
      <c r="N361" s="82"/>
      <c r="O361" s="82"/>
      <c r="P361" s="82"/>
      <c r="Q361" s="80"/>
    </row>
    <row r="362" spans="1:17" s="83" customFormat="1" ht="9.75" outlineLevel="5">
      <c r="A362" s="76"/>
      <c r="B362" s="78"/>
      <c r="C362" s="79" t="s">
        <v>1024</v>
      </c>
      <c r="D362" s="77"/>
      <c r="E362" s="80"/>
      <c r="F362" s="77"/>
      <c r="G362" s="80">
        <v>15.18</v>
      </c>
      <c r="H362" s="81"/>
      <c r="I362" s="82"/>
      <c r="J362" s="80"/>
      <c r="K362" s="80"/>
      <c r="L362" s="80"/>
      <c r="M362" s="80"/>
      <c r="N362" s="82"/>
      <c r="O362" s="82"/>
      <c r="P362" s="82"/>
      <c r="Q362" s="80"/>
    </row>
    <row r="363" spans="1:17" s="83" customFormat="1" ht="9.75" outlineLevel="5">
      <c r="A363" s="76"/>
      <c r="B363" s="78"/>
      <c r="C363" s="79" t="s">
        <v>1025</v>
      </c>
      <c r="D363" s="77"/>
      <c r="E363" s="80"/>
      <c r="F363" s="77"/>
      <c r="G363" s="80">
        <v>15.07</v>
      </c>
      <c r="H363" s="81"/>
      <c r="I363" s="82"/>
      <c r="J363" s="80"/>
      <c r="K363" s="80"/>
      <c r="L363" s="80"/>
      <c r="M363" s="80"/>
      <c r="N363" s="82"/>
      <c r="O363" s="82"/>
      <c r="P363" s="82"/>
      <c r="Q363" s="80"/>
    </row>
    <row r="364" spans="1:17" s="83" customFormat="1" ht="9.75" outlineLevel="5">
      <c r="A364" s="76"/>
      <c r="B364" s="78"/>
      <c r="C364" s="79" t="s">
        <v>1026</v>
      </c>
      <c r="D364" s="77"/>
      <c r="E364" s="80"/>
      <c r="F364" s="77"/>
      <c r="G364" s="80">
        <v>15.16</v>
      </c>
      <c r="H364" s="81"/>
      <c r="I364" s="82"/>
      <c r="J364" s="80"/>
      <c r="K364" s="80"/>
      <c r="L364" s="80"/>
      <c r="M364" s="80"/>
      <c r="N364" s="82"/>
      <c r="O364" s="82"/>
      <c r="P364" s="82"/>
      <c r="Q364" s="80"/>
    </row>
    <row r="365" spans="1:17" s="83" customFormat="1" ht="9.75" outlineLevel="5">
      <c r="A365" s="76"/>
      <c r="B365" s="78"/>
      <c r="C365" s="79" t="s">
        <v>1027</v>
      </c>
      <c r="D365" s="77"/>
      <c r="E365" s="80"/>
      <c r="F365" s="77"/>
      <c r="G365" s="80">
        <v>9.3699999999999992</v>
      </c>
      <c r="H365" s="81"/>
      <c r="I365" s="82"/>
      <c r="J365" s="80"/>
      <c r="K365" s="80"/>
      <c r="L365" s="80"/>
      <c r="M365" s="80"/>
      <c r="N365" s="82"/>
      <c r="O365" s="82"/>
      <c r="P365" s="82"/>
      <c r="Q365" s="80"/>
    </row>
    <row r="366" spans="1:17" s="83" customFormat="1" ht="9.75" outlineLevel="5">
      <c r="A366" s="76"/>
      <c r="B366" s="78"/>
      <c r="C366" s="79" t="s">
        <v>1028</v>
      </c>
      <c r="D366" s="77"/>
      <c r="E366" s="80"/>
      <c r="F366" s="77"/>
      <c r="G366" s="80">
        <v>9.3699999999999992</v>
      </c>
      <c r="H366" s="81"/>
      <c r="I366" s="82"/>
      <c r="J366" s="80"/>
      <c r="K366" s="80"/>
      <c r="L366" s="80"/>
      <c r="M366" s="80"/>
      <c r="N366" s="82"/>
      <c r="O366" s="82"/>
      <c r="P366" s="82"/>
      <c r="Q366" s="80"/>
    </row>
    <row r="367" spans="1:17" s="83" customFormat="1" ht="9.75" outlineLevel="5">
      <c r="A367" s="76"/>
      <c r="B367" s="78"/>
      <c r="C367" s="79" t="s">
        <v>1029</v>
      </c>
      <c r="D367" s="77"/>
      <c r="E367" s="80"/>
      <c r="F367" s="77"/>
      <c r="G367" s="80">
        <v>13.31</v>
      </c>
      <c r="H367" s="81"/>
      <c r="I367" s="82"/>
      <c r="J367" s="80"/>
      <c r="K367" s="80"/>
      <c r="L367" s="80"/>
      <c r="M367" s="80"/>
      <c r="N367" s="82"/>
      <c r="O367" s="82"/>
      <c r="P367" s="82"/>
      <c r="Q367" s="80"/>
    </row>
    <row r="368" spans="1:17" s="83" customFormat="1" ht="7.5" customHeight="1" outlineLevel="5">
      <c r="A368" s="84"/>
      <c r="B368" s="86"/>
      <c r="C368" s="87"/>
      <c r="D368" s="85"/>
      <c r="E368" s="88"/>
      <c r="F368" s="85"/>
      <c r="G368" s="88"/>
      <c r="H368" s="89"/>
      <c r="I368" s="90"/>
      <c r="J368" s="91"/>
      <c r="K368" s="91"/>
      <c r="L368" s="91"/>
      <c r="M368" s="91"/>
      <c r="N368" s="90"/>
      <c r="O368" s="90"/>
      <c r="P368" s="90"/>
      <c r="Q368" s="91"/>
    </row>
    <row r="369" spans="1:17" s="75" customFormat="1" ht="24" outlineLevel="4">
      <c r="A369" s="67">
        <v>2</v>
      </c>
      <c r="B369" s="69" t="s">
        <v>890</v>
      </c>
      <c r="C369" s="70" t="s">
        <v>891</v>
      </c>
      <c r="D369" s="68" t="s">
        <v>8</v>
      </c>
      <c r="E369" s="71">
        <v>63.539999999999992</v>
      </c>
      <c r="F369" s="68"/>
      <c r="G369" s="71">
        <v>63.539999999999992</v>
      </c>
      <c r="H369" s="511"/>
      <c r="I369" s="73">
        <f>G369*H369</f>
        <v>0</v>
      </c>
      <c r="J369" s="71">
        <v>1.259E-2</v>
      </c>
      <c r="K369" s="71">
        <f>G369*J369</f>
        <v>0.79996859999999992</v>
      </c>
      <c r="L369" s="71"/>
      <c r="M369" s="71">
        <f>G369*L369</f>
        <v>0</v>
      </c>
      <c r="N369" s="74">
        <v>21</v>
      </c>
      <c r="O369" s="74">
        <f>I369*(N369/100)</f>
        <v>0</v>
      </c>
      <c r="P369" s="74">
        <f>I369+O369</f>
        <v>0</v>
      </c>
      <c r="Q369" s="184" t="s">
        <v>1881</v>
      </c>
    </row>
    <row r="370" spans="1:17" s="83" customFormat="1" ht="9.75" outlineLevel="5">
      <c r="A370" s="76"/>
      <c r="B370" s="78" t="s">
        <v>848</v>
      </c>
      <c r="C370" s="79" t="s">
        <v>889</v>
      </c>
      <c r="D370" s="77"/>
      <c r="E370" s="80"/>
      <c r="F370" s="77"/>
      <c r="G370" s="80">
        <v>0</v>
      </c>
      <c r="H370" s="81"/>
      <c r="I370" s="82"/>
      <c r="J370" s="80"/>
      <c r="K370" s="80"/>
      <c r="L370" s="80"/>
      <c r="M370" s="80"/>
      <c r="N370" s="82"/>
      <c r="O370" s="82"/>
      <c r="P370" s="82"/>
      <c r="Q370" s="80"/>
    </row>
    <row r="371" spans="1:17" s="83" customFormat="1" ht="9.75" outlineLevel="5">
      <c r="A371" s="76"/>
      <c r="B371" s="78"/>
      <c r="C371" s="79" t="s">
        <v>1030</v>
      </c>
      <c r="D371" s="77"/>
      <c r="E371" s="80"/>
      <c r="F371" s="77"/>
      <c r="G371" s="80">
        <v>8.3000000000000007</v>
      </c>
      <c r="H371" s="81"/>
      <c r="I371" s="82"/>
      <c r="J371" s="80"/>
      <c r="K371" s="80"/>
      <c r="L371" s="80"/>
      <c r="M371" s="80"/>
      <c r="N371" s="82"/>
      <c r="O371" s="82"/>
      <c r="P371" s="82"/>
      <c r="Q371" s="80"/>
    </row>
    <row r="372" spans="1:17" s="83" customFormat="1" ht="9.75" outlineLevel="5">
      <c r="A372" s="76"/>
      <c r="B372" s="78"/>
      <c r="C372" s="79" t="s">
        <v>1031</v>
      </c>
      <c r="D372" s="77"/>
      <c r="E372" s="80"/>
      <c r="F372" s="77"/>
      <c r="G372" s="80">
        <v>3.99</v>
      </c>
      <c r="H372" s="81"/>
      <c r="I372" s="82"/>
      <c r="J372" s="80"/>
      <c r="K372" s="80"/>
      <c r="L372" s="80"/>
      <c r="M372" s="80"/>
      <c r="N372" s="82"/>
      <c r="O372" s="82"/>
      <c r="P372" s="82"/>
      <c r="Q372" s="80"/>
    </row>
    <row r="373" spans="1:17" s="83" customFormat="1" ht="9.75" outlineLevel="5">
      <c r="A373" s="76"/>
      <c r="B373" s="78"/>
      <c r="C373" s="79" t="s">
        <v>1032</v>
      </c>
      <c r="D373" s="77"/>
      <c r="E373" s="80"/>
      <c r="F373" s="77"/>
      <c r="G373" s="80">
        <v>11.71</v>
      </c>
      <c r="H373" s="81"/>
      <c r="I373" s="82"/>
      <c r="J373" s="80"/>
      <c r="K373" s="80"/>
      <c r="L373" s="80"/>
      <c r="M373" s="80"/>
      <c r="N373" s="82"/>
      <c r="O373" s="82"/>
      <c r="P373" s="82"/>
      <c r="Q373" s="80"/>
    </row>
    <row r="374" spans="1:17" s="83" customFormat="1" ht="9.75" outlineLevel="5">
      <c r="A374" s="76"/>
      <c r="B374" s="78"/>
      <c r="C374" s="79" t="s">
        <v>1033</v>
      </c>
      <c r="D374" s="77"/>
      <c r="E374" s="80"/>
      <c r="F374" s="77"/>
      <c r="G374" s="80">
        <v>13.02</v>
      </c>
      <c r="H374" s="81"/>
      <c r="I374" s="82"/>
      <c r="J374" s="80"/>
      <c r="K374" s="80"/>
      <c r="L374" s="80"/>
      <c r="M374" s="80"/>
      <c r="N374" s="82"/>
      <c r="O374" s="82"/>
      <c r="P374" s="82"/>
      <c r="Q374" s="80"/>
    </row>
    <row r="375" spans="1:17" s="83" customFormat="1" ht="9.75" outlineLevel="5">
      <c r="A375" s="76"/>
      <c r="B375" s="78"/>
      <c r="C375" s="79" t="s">
        <v>1034</v>
      </c>
      <c r="D375" s="77"/>
      <c r="E375" s="80"/>
      <c r="F375" s="77"/>
      <c r="G375" s="80">
        <v>1.86</v>
      </c>
      <c r="H375" s="81"/>
      <c r="I375" s="82"/>
      <c r="J375" s="80"/>
      <c r="K375" s="80"/>
      <c r="L375" s="80"/>
      <c r="M375" s="80"/>
      <c r="N375" s="82"/>
      <c r="O375" s="82"/>
      <c r="P375" s="82"/>
      <c r="Q375" s="80"/>
    </row>
    <row r="376" spans="1:17" s="83" customFormat="1" ht="9.75" outlineLevel="5">
      <c r="A376" s="76"/>
      <c r="B376" s="78"/>
      <c r="C376" s="79" t="s">
        <v>1035</v>
      </c>
      <c r="D376" s="77"/>
      <c r="E376" s="80"/>
      <c r="F376" s="77"/>
      <c r="G376" s="80">
        <v>16.5</v>
      </c>
      <c r="H376" s="81"/>
      <c r="I376" s="82"/>
      <c r="J376" s="80"/>
      <c r="K376" s="80"/>
      <c r="L376" s="80"/>
      <c r="M376" s="80"/>
      <c r="N376" s="82"/>
      <c r="O376" s="82"/>
      <c r="P376" s="82"/>
      <c r="Q376" s="80"/>
    </row>
    <row r="377" spans="1:17" s="83" customFormat="1" ht="9.75" outlineLevel="5">
      <c r="A377" s="76"/>
      <c r="B377" s="78"/>
      <c r="C377" s="79" t="s">
        <v>1036</v>
      </c>
      <c r="D377" s="77"/>
      <c r="E377" s="80"/>
      <c r="F377" s="77"/>
      <c r="G377" s="80">
        <v>8.16</v>
      </c>
      <c r="H377" s="81"/>
      <c r="I377" s="82"/>
      <c r="J377" s="80"/>
      <c r="K377" s="80"/>
      <c r="L377" s="80"/>
      <c r="M377" s="80"/>
      <c r="N377" s="82"/>
      <c r="O377" s="82"/>
      <c r="P377" s="82"/>
      <c r="Q377" s="80"/>
    </row>
    <row r="378" spans="1:17" s="83" customFormat="1" ht="7.5" customHeight="1" outlineLevel="5">
      <c r="A378" s="84"/>
      <c r="B378" s="86"/>
      <c r="C378" s="87"/>
      <c r="D378" s="85"/>
      <c r="E378" s="88"/>
      <c r="F378" s="85"/>
      <c r="G378" s="88"/>
      <c r="H378" s="89"/>
      <c r="I378" s="90"/>
      <c r="J378" s="91"/>
      <c r="K378" s="91"/>
      <c r="L378" s="91"/>
      <c r="M378" s="91"/>
      <c r="N378" s="90"/>
      <c r="O378" s="90"/>
      <c r="P378" s="90"/>
      <c r="Q378" s="91"/>
    </row>
    <row r="379" spans="1:17" s="75" customFormat="1" ht="12" outlineLevel="4">
      <c r="A379" s="67">
        <v>3</v>
      </c>
      <c r="B379" s="69" t="s">
        <v>892</v>
      </c>
      <c r="C379" s="70" t="s">
        <v>893</v>
      </c>
      <c r="D379" s="68" t="s">
        <v>8</v>
      </c>
      <c r="E379" s="71">
        <v>212.66</v>
      </c>
      <c r="F379" s="68"/>
      <c r="G379" s="71">
        <v>212.66</v>
      </c>
      <c r="H379" s="511"/>
      <c r="I379" s="73">
        <f>G379*H379</f>
        <v>0</v>
      </c>
      <c r="J379" s="71">
        <v>1E-4</v>
      </c>
      <c r="K379" s="71">
        <f>G379*J379</f>
        <v>2.1266E-2</v>
      </c>
      <c r="L379" s="71"/>
      <c r="M379" s="71">
        <f>G379*L379</f>
        <v>0</v>
      </c>
      <c r="N379" s="74">
        <v>21</v>
      </c>
      <c r="O379" s="74">
        <f>I379*(N379/100)</f>
        <v>0</v>
      </c>
      <c r="P379" s="74">
        <f>I379+O379</f>
        <v>0</v>
      </c>
      <c r="Q379" s="184" t="s">
        <v>1881</v>
      </c>
    </row>
    <row r="380" spans="1:17" s="83" customFormat="1" ht="9.75" outlineLevel="5">
      <c r="A380" s="76"/>
      <c r="B380" s="78" t="s">
        <v>848</v>
      </c>
      <c r="C380" s="79" t="s">
        <v>1037</v>
      </c>
      <c r="D380" s="77"/>
      <c r="E380" s="80"/>
      <c r="F380" s="77"/>
      <c r="G380" s="80">
        <v>149.12</v>
      </c>
      <c r="H380" s="81"/>
      <c r="I380" s="82"/>
      <c r="J380" s="80"/>
      <c r="K380" s="80"/>
      <c r="L380" s="80"/>
      <c r="M380" s="80"/>
      <c r="N380" s="82"/>
      <c r="O380" s="82"/>
      <c r="P380" s="82"/>
      <c r="Q380" s="80"/>
    </row>
    <row r="381" spans="1:17" s="83" customFormat="1" ht="9.75" outlineLevel="5">
      <c r="A381" s="76"/>
      <c r="B381" s="78"/>
      <c r="C381" s="79" t="s">
        <v>1038</v>
      </c>
      <c r="D381" s="77"/>
      <c r="E381" s="80"/>
      <c r="F381" s="77"/>
      <c r="G381" s="80">
        <v>63.54</v>
      </c>
      <c r="H381" s="81"/>
      <c r="I381" s="82"/>
      <c r="J381" s="80"/>
      <c r="K381" s="80"/>
      <c r="L381" s="80"/>
      <c r="M381" s="80"/>
      <c r="N381" s="82"/>
      <c r="O381" s="82"/>
      <c r="P381" s="82"/>
      <c r="Q381" s="80"/>
    </row>
    <row r="382" spans="1:17" s="83" customFormat="1" ht="7.5" customHeight="1" outlineLevel="5">
      <c r="A382" s="84"/>
      <c r="B382" s="86"/>
      <c r="C382" s="87"/>
      <c r="D382" s="85"/>
      <c r="E382" s="88"/>
      <c r="F382" s="85"/>
      <c r="G382" s="88"/>
      <c r="H382" s="89"/>
      <c r="I382" s="90"/>
      <c r="J382" s="91"/>
      <c r="K382" s="91"/>
      <c r="L382" s="91"/>
      <c r="M382" s="91"/>
      <c r="N382" s="90"/>
      <c r="O382" s="90"/>
      <c r="P382" s="90"/>
      <c r="Q382" s="91"/>
    </row>
    <row r="383" spans="1:17" s="75" customFormat="1" ht="12" outlineLevel="4">
      <c r="A383" s="67">
        <v>4</v>
      </c>
      <c r="B383" s="69" t="s">
        <v>1039</v>
      </c>
      <c r="C383" s="70" t="s">
        <v>1040</v>
      </c>
      <c r="D383" s="68" t="s">
        <v>0</v>
      </c>
      <c r="E383" s="71">
        <v>1969.73542</v>
      </c>
      <c r="F383" s="68"/>
      <c r="G383" s="71">
        <f>SUM(I359:I379)/100</f>
        <v>0</v>
      </c>
      <c r="H383" s="511"/>
      <c r="I383" s="73">
        <f>G383*H383</f>
        <v>0</v>
      </c>
      <c r="J383" s="71"/>
      <c r="K383" s="71">
        <f>G383*J383</f>
        <v>0</v>
      </c>
      <c r="L383" s="71"/>
      <c r="M383" s="71">
        <f>G383*L383</f>
        <v>0</v>
      </c>
      <c r="N383" s="74">
        <v>21</v>
      </c>
      <c r="O383" s="74">
        <f>I383*(N383/100)</f>
        <v>0</v>
      </c>
      <c r="P383" s="74">
        <f>I383+O383</f>
        <v>0</v>
      </c>
      <c r="Q383" s="184" t="s">
        <v>1881</v>
      </c>
    </row>
    <row r="384" spans="1:17" s="83" customFormat="1" ht="8.25" outlineLevel="4">
      <c r="A384" s="92"/>
      <c r="B384" s="93"/>
      <c r="C384" s="92"/>
      <c r="D384" s="92"/>
      <c r="E384" s="92"/>
      <c r="F384" s="92"/>
      <c r="G384" s="92"/>
      <c r="H384" s="94"/>
      <c r="I384" s="94"/>
      <c r="J384" s="92"/>
      <c r="K384" s="92"/>
      <c r="L384" s="92"/>
      <c r="M384" s="92"/>
      <c r="N384" s="92"/>
      <c r="O384" s="94"/>
      <c r="P384" s="94"/>
      <c r="Q384" s="92"/>
    </row>
    <row r="385" spans="1:17" s="20" customFormat="1" ht="16.5" customHeight="1" outlineLevel="3">
      <c r="A385" s="21"/>
      <c r="B385" s="22"/>
      <c r="C385" s="22" t="s">
        <v>895</v>
      </c>
      <c r="D385" s="6"/>
      <c r="E385" s="23"/>
      <c r="F385" s="24"/>
      <c r="G385" s="23"/>
      <c r="H385" s="24"/>
      <c r="I385" s="25">
        <f>SUBTOTAL(9,I386:I391)</f>
        <v>0</v>
      </c>
      <c r="J385" s="26"/>
      <c r="K385" s="27">
        <f>SUBTOTAL(9,K386:K391)</f>
        <v>0</v>
      </c>
      <c r="L385" s="24"/>
      <c r="M385" s="27">
        <f>SUBTOTAL(9,M386:M391)</f>
        <v>0</v>
      </c>
      <c r="N385" s="43"/>
      <c r="O385" s="25">
        <f>SUBTOTAL(9,O386:O391)</f>
        <v>0</v>
      </c>
      <c r="P385" s="25">
        <f>SUBTOTAL(9,P386:P391)</f>
        <v>0</v>
      </c>
      <c r="Q385" s="26"/>
    </row>
    <row r="386" spans="1:17" s="75" customFormat="1" ht="72" outlineLevel="4">
      <c r="A386" s="67">
        <v>1</v>
      </c>
      <c r="B386" s="69" t="s">
        <v>896</v>
      </c>
      <c r="C386" s="70" t="s">
        <v>1041</v>
      </c>
      <c r="D386" s="68" t="s">
        <v>8</v>
      </c>
      <c r="E386" s="71">
        <v>113.26</v>
      </c>
      <c r="F386" s="68"/>
      <c r="G386" s="71">
        <v>113.26</v>
      </c>
      <c r="H386" s="511"/>
      <c r="I386" s="73">
        <f>G386*H386</f>
        <v>0</v>
      </c>
      <c r="J386" s="71"/>
      <c r="K386" s="71">
        <f>G386*J386</f>
        <v>0</v>
      </c>
      <c r="L386" s="71"/>
      <c r="M386" s="71">
        <f>G386*L386</f>
        <v>0</v>
      </c>
      <c r="N386" s="74">
        <v>21</v>
      </c>
      <c r="O386" s="74">
        <f>I386*(N386/100)</f>
        <v>0</v>
      </c>
      <c r="P386" s="74">
        <f>I386+O386</f>
        <v>0</v>
      </c>
      <c r="Q386" s="184"/>
    </row>
    <row r="387" spans="1:17" s="83" customFormat="1" ht="9.75" outlineLevel="5">
      <c r="A387" s="76"/>
      <c r="B387" s="78" t="s">
        <v>848</v>
      </c>
      <c r="C387" s="79" t="s">
        <v>889</v>
      </c>
      <c r="D387" s="77"/>
      <c r="E387" s="80"/>
      <c r="F387" s="77"/>
      <c r="G387" s="80">
        <v>0</v>
      </c>
      <c r="H387" s="81"/>
      <c r="I387" s="82"/>
      <c r="J387" s="80"/>
      <c r="K387" s="80"/>
      <c r="L387" s="80"/>
      <c r="M387" s="80"/>
      <c r="N387" s="82"/>
      <c r="O387" s="82"/>
      <c r="P387" s="82"/>
      <c r="Q387" s="80"/>
    </row>
    <row r="388" spans="1:17" s="83" customFormat="1" ht="9.75" outlineLevel="5">
      <c r="A388" s="76"/>
      <c r="B388" s="78"/>
      <c r="C388" s="79" t="s">
        <v>1042</v>
      </c>
      <c r="D388" s="77"/>
      <c r="E388" s="80"/>
      <c r="F388" s="77"/>
      <c r="G388" s="80">
        <v>113.26</v>
      </c>
      <c r="H388" s="81"/>
      <c r="I388" s="82"/>
      <c r="J388" s="80"/>
      <c r="K388" s="80"/>
      <c r="L388" s="80"/>
      <c r="M388" s="80"/>
      <c r="N388" s="82"/>
      <c r="O388" s="82"/>
      <c r="P388" s="82"/>
      <c r="Q388" s="80"/>
    </row>
    <row r="389" spans="1:17" s="83" customFormat="1" ht="7.5" customHeight="1" outlineLevel="5">
      <c r="A389" s="84"/>
      <c r="B389" s="86"/>
      <c r="C389" s="87"/>
      <c r="D389" s="85"/>
      <c r="E389" s="88"/>
      <c r="F389" s="85"/>
      <c r="G389" s="88"/>
      <c r="H389" s="89"/>
      <c r="I389" s="90"/>
      <c r="J389" s="91"/>
      <c r="K389" s="91"/>
      <c r="L389" s="91"/>
      <c r="M389" s="91"/>
      <c r="N389" s="90"/>
      <c r="O389" s="90"/>
      <c r="P389" s="90"/>
      <c r="Q389" s="91"/>
    </row>
    <row r="390" spans="1:17" s="75" customFormat="1" ht="12" outlineLevel="4">
      <c r="A390" s="67">
        <v>2</v>
      </c>
      <c r="B390" s="69" t="s">
        <v>1043</v>
      </c>
      <c r="C390" s="70" t="s">
        <v>1044</v>
      </c>
      <c r="D390" s="68" t="s">
        <v>0</v>
      </c>
      <c r="E390" s="71">
        <v>2378.46</v>
      </c>
      <c r="F390" s="68"/>
      <c r="G390" s="71">
        <f>SUM(I386)/100</f>
        <v>0</v>
      </c>
      <c r="H390" s="511"/>
      <c r="I390" s="73">
        <f>G390*H390</f>
        <v>0</v>
      </c>
      <c r="J390" s="71"/>
      <c r="K390" s="71">
        <f>G390*J390</f>
        <v>0</v>
      </c>
      <c r="L390" s="71"/>
      <c r="M390" s="71">
        <f>G390*L390</f>
        <v>0</v>
      </c>
      <c r="N390" s="74">
        <v>21</v>
      </c>
      <c r="O390" s="74">
        <f>I390*(N390/100)</f>
        <v>0</v>
      </c>
      <c r="P390" s="74">
        <f>I390+O390</f>
        <v>0</v>
      </c>
      <c r="Q390" s="182"/>
    </row>
    <row r="391" spans="1:17" s="83" customFormat="1" ht="8.25" outlineLevel="4">
      <c r="A391" s="92"/>
      <c r="B391" s="93"/>
      <c r="C391" s="92"/>
      <c r="D391" s="92"/>
      <c r="E391" s="92"/>
      <c r="F391" s="92"/>
      <c r="G391" s="92"/>
      <c r="H391" s="94"/>
      <c r="I391" s="94"/>
      <c r="J391" s="92"/>
      <c r="K391" s="92"/>
      <c r="L391" s="92"/>
      <c r="M391" s="92"/>
      <c r="N391" s="92"/>
      <c r="O391" s="94"/>
      <c r="P391" s="94"/>
      <c r="Q391" s="92"/>
    </row>
    <row r="392" spans="1:17" s="20" customFormat="1" ht="16.5" customHeight="1" outlineLevel="3">
      <c r="A392" s="21"/>
      <c r="B392" s="22"/>
      <c r="C392" s="22" t="s">
        <v>897</v>
      </c>
      <c r="D392" s="6"/>
      <c r="E392" s="23"/>
      <c r="F392" s="24"/>
      <c r="G392" s="23"/>
      <c r="H392" s="24"/>
      <c r="I392" s="25">
        <f>SUBTOTAL(9,I393:I417)</f>
        <v>0</v>
      </c>
      <c r="J392" s="26"/>
      <c r="K392" s="27">
        <f>SUBTOTAL(9,K393:K417)</f>
        <v>3.0786315900000001</v>
      </c>
      <c r="L392" s="24"/>
      <c r="M392" s="27">
        <f>SUBTOTAL(9,M393:M417)</f>
        <v>0</v>
      </c>
      <c r="N392" s="43"/>
      <c r="O392" s="25">
        <f>SUBTOTAL(9,O393:O417)</f>
        <v>0</v>
      </c>
      <c r="P392" s="25">
        <f>SUBTOTAL(9,P393:P417)</f>
        <v>0</v>
      </c>
      <c r="Q392" s="26"/>
    </row>
    <row r="393" spans="1:17" s="75" customFormat="1" ht="24" outlineLevel="4">
      <c r="A393" s="67">
        <v>1</v>
      </c>
      <c r="B393" s="69" t="s">
        <v>898</v>
      </c>
      <c r="C393" s="70" t="s">
        <v>1045</v>
      </c>
      <c r="D393" s="68" t="s">
        <v>8</v>
      </c>
      <c r="E393" s="71">
        <v>122.93039999999999</v>
      </c>
      <c r="F393" s="68"/>
      <c r="G393" s="71">
        <v>122.93039999999999</v>
      </c>
      <c r="H393" s="511"/>
      <c r="I393" s="73">
        <f>G393*H393</f>
        <v>0</v>
      </c>
      <c r="J393" s="71">
        <v>2.4649999999999998E-2</v>
      </c>
      <c r="K393" s="71">
        <f>G393*J393</f>
        <v>3.0302343599999997</v>
      </c>
      <c r="L393" s="71"/>
      <c r="M393" s="71">
        <f>G393*L393</f>
        <v>0</v>
      </c>
      <c r="N393" s="74">
        <v>21</v>
      </c>
      <c r="O393" s="74">
        <f>I393*(N393/100)</f>
        <v>0</v>
      </c>
      <c r="P393" s="74">
        <f>I393+O393</f>
        <v>0</v>
      </c>
      <c r="Q393" s="182"/>
    </row>
    <row r="394" spans="1:17" s="83" customFormat="1" ht="9.75" outlineLevel="5">
      <c r="A394" s="76"/>
      <c r="B394" s="78" t="s">
        <v>848</v>
      </c>
      <c r="C394" s="79" t="s">
        <v>853</v>
      </c>
      <c r="D394" s="77"/>
      <c r="E394" s="80"/>
      <c r="F394" s="77"/>
      <c r="G394" s="80">
        <v>0</v>
      </c>
      <c r="H394" s="81"/>
      <c r="I394" s="82"/>
      <c r="J394" s="80"/>
      <c r="K394" s="80"/>
      <c r="L394" s="80"/>
      <c r="M394" s="80"/>
      <c r="N394" s="82"/>
      <c r="O394" s="82"/>
      <c r="P394" s="82"/>
      <c r="Q394" s="80"/>
    </row>
    <row r="395" spans="1:17" s="83" customFormat="1" ht="9.75" outlineLevel="5">
      <c r="A395" s="76"/>
      <c r="B395" s="78"/>
      <c r="C395" s="79" t="s">
        <v>1046</v>
      </c>
      <c r="D395" s="77"/>
      <c r="E395" s="80"/>
      <c r="F395" s="77"/>
      <c r="G395" s="80">
        <v>7.8567999999999998</v>
      </c>
      <c r="H395" s="81"/>
      <c r="I395" s="82"/>
      <c r="J395" s="80"/>
      <c r="K395" s="80"/>
      <c r="L395" s="80"/>
      <c r="M395" s="80"/>
      <c r="N395" s="82"/>
      <c r="O395" s="82"/>
      <c r="P395" s="82"/>
      <c r="Q395" s="80"/>
    </row>
    <row r="396" spans="1:17" s="83" customFormat="1" ht="9.75" outlineLevel="5">
      <c r="A396" s="76"/>
      <c r="B396" s="78"/>
      <c r="C396" s="79" t="s">
        <v>178</v>
      </c>
      <c r="D396" s="77"/>
      <c r="E396" s="80"/>
      <c r="F396" s="77"/>
      <c r="G396" s="80">
        <v>0</v>
      </c>
      <c r="H396" s="81"/>
      <c r="I396" s="82"/>
      <c r="J396" s="80"/>
      <c r="K396" s="80"/>
      <c r="L396" s="80"/>
      <c r="M396" s="80"/>
      <c r="N396" s="82"/>
      <c r="O396" s="82"/>
      <c r="P396" s="82"/>
      <c r="Q396" s="80"/>
    </row>
    <row r="397" spans="1:17" s="83" customFormat="1" ht="9.75" outlineLevel="5">
      <c r="A397" s="76"/>
      <c r="B397" s="78"/>
      <c r="C397" s="79" t="s">
        <v>1047</v>
      </c>
      <c r="D397" s="77"/>
      <c r="E397" s="80"/>
      <c r="F397" s="77"/>
      <c r="G397" s="80">
        <v>14.7568</v>
      </c>
      <c r="H397" s="81"/>
      <c r="I397" s="82"/>
      <c r="J397" s="80"/>
      <c r="K397" s="80"/>
      <c r="L397" s="80"/>
      <c r="M397" s="80"/>
      <c r="N397" s="82"/>
      <c r="O397" s="82"/>
      <c r="P397" s="82"/>
      <c r="Q397" s="80"/>
    </row>
    <row r="398" spans="1:17" s="83" customFormat="1" ht="9.75" outlineLevel="5">
      <c r="A398" s="76"/>
      <c r="B398" s="78"/>
      <c r="C398" s="79" t="s">
        <v>179</v>
      </c>
      <c r="D398" s="77"/>
      <c r="E398" s="80"/>
      <c r="F398" s="77"/>
      <c r="G398" s="80">
        <v>0</v>
      </c>
      <c r="H398" s="81"/>
      <c r="I398" s="82"/>
      <c r="J398" s="80"/>
      <c r="K398" s="80"/>
      <c r="L398" s="80"/>
      <c r="M398" s="80"/>
      <c r="N398" s="82"/>
      <c r="O398" s="82"/>
      <c r="P398" s="82"/>
      <c r="Q398" s="80"/>
    </row>
    <row r="399" spans="1:17" s="83" customFormat="1" ht="9.75" outlineLevel="5">
      <c r="A399" s="76"/>
      <c r="B399" s="78"/>
      <c r="C399" s="79" t="s">
        <v>1048</v>
      </c>
      <c r="D399" s="77"/>
      <c r="E399" s="80"/>
      <c r="F399" s="77"/>
      <c r="G399" s="80">
        <v>22.613600000000002</v>
      </c>
      <c r="H399" s="81"/>
      <c r="I399" s="82"/>
      <c r="J399" s="80"/>
      <c r="K399" s="80"/>
      <c r="L399" s="80"/>
      <c r="M399" s="80"/>
      <c r="N399" s="82"/>
      <c r="O399" s="82"/>
      <c r="P399" s="82"/>
      <c r="Q399" s="80"/>
    </row>
    <row r="400" spans="1:17" s="83" customFormat="1" ht="9.75" outlineLevel="5">
      <c r="A400" s="76"/>
      <c r="B400" s="78"/>
      <c r="C400" s="79" t="s">
        <v>961</v>
      </c>
      <c r="D400" s="77"/>
      <c r="E400" s="80"/>
      <c r="F400" s="77"/>
      <c r="G400" s="80">
        <v>0</v>
      </c>
      <c r="H400" s="81"/>
      <c r="I400" s="82"/>
      <c r="J400" s="80"/>
      <c r="K400" s="80"/>
      <c r="L400" s="80"/>
      <c r="M400" s="80"/>
      <c r="N400" s="82"/>
      <c r="O400" s="82"/>
      <c r="P400" s="82"/>
      <c r="Q400" s="80"/>
    </row>
    <row r="401" spans="1:17" s="83" customFormat="1" ht="9.75" outlineLevel="5">
      <c r="A401" s="76"/>
      <c r="B401" s="78"/>
      <c r="C401" s="79" t="s">
        <v>1049</v>
      </c>
      <c r="D401" s="77"/>
      <c r="E401" s="80"/>
      <c r="F401" s="77"/>
      <c r="G401" s="80">
        <v>30.396799999999999</v>
      </c>
      <c r="H401" s="81"/>
      <c r="I401" s="82"/>
      <c r="J401" s="80"/>
      <c r="K401" s="80"/>
      <c r="L401" s="80"/>
      <c r="M401" s="80"/>
      <c r="N401" s="82"/>
      <c r="O401" s="82"/>
      <c r="P401" s="82"/>
      <c r="Q401" s="80"/>
    </row>
    <row r="402" spans="1:17" s="83" customFormat="1" ht="9.75" outlineLevel="5">
      <c r="A402" s="76"/>
      <c r="B402" s="78"/>
      <c r="C402" s="79" t="s">
        <v>1050</v>
      </c>
      <c r="D402" s="77"/>
      <c r="E402" s="80"/>
      <c r="F402" s="77"/>
      <c r="G402" s="80">
        <v>0</v>
      </c>
      <c r="H402" s="81"/>
      <c r="I402" s="82"/>
      <c r="J402" s="80"/>
      <c r="K402" s="80"/>
      <c r="L402" s="80"/>
      <c r="M402" s="80"/>
      <c r="N402" s="82"/>
      <c r="O402" s="82"/>
      <c r="P402" s="82"/>
      <c r="Q402" s="80"/>
    </row>
    <row r="403" spans="1:17" s="83" customFormat="1" ht="9.75" outlineLevel="5">
      <c r="A403" s="76"/>
      <c r="B403" s="78"/>
      <c r="C403" s="79" t="s">
        <v>1051</v>
      </c>
      <c r="D403" s="77"/>
      <c r="E403" s="80"/>
      <c r="F403" s="77"/>
      <c r="G403" s="80">
        <v>31.537600000000001</v>
      </c>
      <c r="H403" s="81"/>
      <c r="I403" s="82"/>
      <c r="J403" s="80"/>
      <c r="K403" s="80"/>
      <c r="L403" s="80"/>
      <c r="M403" s="80"/>
      <c r="N403" s="82"/>
      <c r="O403" s="82"/>
      <c r="P403" s="82"/>
      <c r="Q403" s="80"/>
    </row>
    <row r="404" spans="1:17" s="83" customFormat="1" ht="9.75" outlineLevel="5">
      <c r="A404" s="76"/>
      <c r="B404" s="78"/>
      <c r="C404" s="79" t="s">
        <v>182</v>
      </c>
      <c r="D404" s="77"/>
      <c r="E404" s="80"/>
      <c r="F404" s="77"/>
      <c r="G404" s="80">
        <v>0</v>
      </c>
      <c r="H404" s="81"/>
      <c r="I404" s="82"/>
      <c r="J404" s="80"/>
      <c r="K404" s="80"/>
      <c r="L404" s="80"/>
      <c r="M404" s="80"/>
      <c r="N404" s="82"/>
      <c r="O404" s="82"/>
      <c r="P404" s="82"/>
      <c r="Q404" s="80"/>
    </row>
    <row r="405" spans="1:17" s="83" customFormat="1" ht="9.75" outlineLevel="5">
      <c r="A405" s="76"/>
      <c r="B405" s="78"/>
      <c r="C405" s="79" t="s">
        <v>1052</v>
      </c>
      <c r="D405" s="77"/>
      <c r="E405" s="80"/>
      <c r="F405" s="77"/>
      <c r="G405" s="80">
        <v>15.768800000000001</v>
      </c>
      <c r="H405" s="81"/>
      <c r="I405" s="82"/>
      <c r="J405" s="80"/>
      <c r="K405" s="80"/>
      <c r="L405" s="80"/>
      <c r="M405" s="80"/>
      <c r="N405" s="82"/>
      <c r="O405" s="82"/>
      <c r="P405" s="82"/>
      <c r="Q405" s="80"/>
    </row>
    <row r="406" spans="1:17" s="83" customFormat="1" ht="7.5" customHeight="1" outlineLevel="5">
      <c r="A406" s="84"/>
      <c r="B406" s="86"/>
      <c r="C406" s="87"/>
      <c r="D406" s="85"/>
      <c r="E406" s="88"/>
      <c r="F406" s="85"/>
      <c r="G406" s="88"/>
      <c r="H406" s="89"/>
      <c r="I406" s="90"/>
      <c r="J406" s="91"/>
      <c r="K406" s="91"/>
      <c r="L406" s="91"/>
      <c r="M406" s="91"/>
      <c r="N406" s="90"/>
      <c r="O406" s="90"/>
      <c r="P406" s="90"/>
      <c r="Q406" s="91"/>
    </row>
    <row r="407" spans="1:17" s="75" customFormat="1" ht="12" outlineLevel="4">
      <c r="A407" s="67">
        <v>2</v>
      </c>
      <c r="B407" s="69" t="s">
        <v>899</v>
      </c>
      <c r="C407" s="70" t="s">
        <v>900</v>
      </c>
      <c r="D407" s="68" t="s">
        <v>8</v>
      </c>
      <c r="E407" s="71">
        <v>122.93</v>
      </c>
      <c r="F407" s="68"/>
      <c r="G407" s="71">
        <v>122.93</v>
      </c>
      <c r="H407" s="511"/>
      <c r="I407" s="73">
        <f>G407*H407</f>
        <v>0</v>
      </c>
      <c r="J407" s="71">
        <v>1E-4</v>
      </c>
      <c r="K407" s="71">
        <f>G407*J407</f>
        <v>1.2293000000000002E-2</v>
      </c>
      <c r="L407" s="71"/>
      <c r="M407" s="71">
        <f>G407*L407</f>
        <v>0</v>
      </c>
      <c r="N407" s="74">
        <v>21</v>
      </c>
      <c r="O407" s="74">
        <f>I407*(N407/100)</f>
        <v>0</v>
      </c>
      <c r="P407" s="74">
        <f>I407+O407</f>
        <v>0</v>
      </c>
      <c r="Q407" s="184" t="s">
        <v>1881</v>
      </c>
    </row>
    <row r="408" spans="1:17" s="83" customFormat="1" ht="9.75" outlineLevel="5">
      <c r="A408" s="76"/>
      <c r="B408" s="78" t="s">
        <v>848</v>
      </c>
      <c r="C408" s="79" t="s">
        <v>1053</v>
      </c>
      <c r="D408" s="77"/>
      <c r="E408" s="80"/>
      <c r="F408" s="77"/>
      <c r="G408" s="80">
        <v>122.93</v>
      </c>
      <c r="H408" s="81"/>
      <c r="I408" s="82"/>
      <c r="J408" s="80"/>
      <c r="K408" s="80"/>
      <c r="L408" s="80"/>
      <c r="M408" s="80"/>
      <c r="N408" s="82"/>
      <c r="O408" s="82"/>
      <c r="P408" s="82"/>
      <c r="Q408" s="80"/>
    </row>
    <row r="409" spans="1:17" s="83" customFormat="1" ht="7.5" customHeight="1" outlineLevel="5">
      <c r="A409" s="84"/>
      <c r="B409" s="86"/>
      <c r="C409" s="87"/>
      <c r="D409" s="85"/>
      <c r="E409" s="88"/>
      <c r="F409" s="85"/>
      <c r="G409" s="88"/>
      <c r="H409" s="89"/>
      <c r="I409" s="90"/>
      <c r="J409" s="91"/>
      <c r="K409" s="91"/>
      <c r="L409" s="91"/>
      <c r="M409" s="91"/>
      <c r="N409" s="90"/>
      <c r="O409" s="90"/>
      <c r="P409" s="90"/>
      <c r="Q409" s="91"/>
    </row>
    <row r="410" spans="1:17" s="75" customFormat="1" ht="24" outlineLevel="4">
      <c r="A410" s="67">
        <v>3</v>
      </c>
      <c r="B410" s="69" t="s">
        <v>901</v>
      </c>
      <c r="C410" s="70" t="s">
        <v>902</v>
      </c>
      <c r="D410" s="68" t="s">
        <v>8</v>
      </c>
      <c r="E410" s="71">
        <v>0.71550000000000002</v>
      </c>
      <c r="F410" s="68"/>
      <c r="G410" s="71">
        <v>0.71550000000000002</v>
      </c>
      <c r="H410" s="511"/>
      <c r="I410" s="73">
        <f>G410*H410</f>
        <v>0</v>
      </c>
      <c r="J410" s="71">
        <v>5.0259999999999999E-2</v>
      </c>
      <c r="K410" s="71">
        <f>G410*J410</f>
        <v>3.5961029999999998E-2</v>
      </c>
      <c r="L410" s="71"/>
      <c r="M410" s="71">
        <f>G410*L410</f>
        <v>0</v>
      </c>
      <c r="N410" s="74">
        <v>21</v>
      </c>
      <c r="O410" s="74">
        <f>I410*(N410/100)</f>
        <v>0</v>
      </c>
      <c r="P410" s="74">
        <f>I410+O410</f>
        <v>0</v>
      </c>
      <c r="Q410" s="182"/>
    </row>
    <row r="411" spans="1:17" s="83" customFormat="1" ht="9.75" outlineLevel="5">
      <c r="A411" s="76"/>
      <c r="B411" s="78" t="s">
        <v>848</v>
      </c>
      <c r="C411" s="79" t="s">
        <v>1054</v>
      </c>
      <c r="D411" s="77"/>
      <c r="E411" s="80"/>
      <c r="F411" s="77"/>
      <c r="G411" s="80">
        <v>0.71550000000000002</v>
      </c>
      <c r="H411" s="81"/>
      <c r="I411" s="82"/>
      <c r="J411" s="80"/>
      <c r="K411" s="80"/>
      <c r="L411" s="80"/>
      <c r="M411" s="80"/>
      <c r="N411" s="82"/>
      <c r="O411" s="82"/>
      <c r="P411" s="82"/>
      <c r="Q411" s="80"/>
    </row>
    <row r="412" spans="1:17" s="83" customFormat="1" ht="7.5" customHeight="1" outlineLevel="5">
      <c r="A412" s="84"/>
      <c r="B412" s="86"/>
      <c r="C412" s="87"/>
      <c r="D412" s="85"/>
      <c r="E412" s="88"/>
      <c r="F412" s="85"/>
      <c r="G412" s="88"/>
      <c r="H412" s="89"/>
      <c r="I412" s="90"/>
      <c r="J412" s="91"/>
      <c r="K412" s="91"/>
      <c r="L412" s="91"/>
      <c r="M412" s="91"/>
      <c r="N412" s="90"/>
      <c r="O412" s="90"/>
      <c r="P412" s="90"/>
      <c r="Q412" s="91"/>
    </row>
    <row r="413" spans="1:17" s="75" customFormat="1" ht="12" outlineLevel="4">
      <c r="A413" s="67">
        <v>4</v>
      </c>
      <c r="B413" s="69" t="s">
        <v>903</v>
      </c>
      <c r="C413" s="70" t="s">
        <v>904</v>
      </c>
      <c r="D413" s="68" t="s">
        <v>8</v>
      </c>
      <c r="E413" s="71">
        <v>0.71599999999999997</v>
      </c>
      <c r="F413" s="68"/>
      <c r="G413" s="71">
        <v>0.71599999999999997</v>
      </c>
      <c r="H413" s="511"/>
      <c r="I413" s="73">
        <f>G413*H413</f>
        <v>0</v>
      </c>
      <c r="J413" s="71">
        <v>2.0000000000000001E-4</v>
      </c>
      <c r="K413" s="71">
        <f>G413*J413</f>
        <v>1.4320000000000001E-4</v>
      </c>
      <c r="L413" s="71"/>
      <c r="M413" s="71">
        <f>G413*L413</f>
        <v>0</v>
      </c>
      <c r="N413" s="74">
        <v>21</v>
      </c>
      <c r="O413" s="74">
        <f>I413*(N413/100)</f>
        <v>0</v>
      </c>
      <c r="P413" s="74">
        <f>I413+O413</f>
        <v>0</v>
      </c>
      <c r="Q413" s="184" t="s">
        <v>1881</v>
      </c>
    </row>
    <row r="414" spans="1:17" s="83" customFormat="1" ht="9.75" outlineLevel="5">
      <c r="A414" s="76"/>
      <c r="B414" s="78" t="s">
        <v>848</v>
      </c>
      <c r="C414" s="79" t="s">
        <v>1055</v>
      </c>
      <c r="D414" s="77"/>
      <c r="E414" s="80"/>
      <c r="F414" s="77"/>
      <c r="G414" s="80">
        <v>0.71599999999999997</v>
      </c>
      <c r="H414" s="81"/>
      <c r="I414" s="82"/>
      <c r="J414" s="80"/>
      <c r="K414" s="80"/>
      <c r="L414" s="80"/>
      <c r="M414" s="80"/>
      <c r="N414" s="82"/>
      <c r="O414" s="82"/>
      <c r="P414" s="82"/>
      <c r="Q414" s="80"/>
    </row>
    <row r="415" spans="1:17" s="83" customFormat="1" ht="7.5" customHeight="1" outlineLevel="5">
      <c r="A415" s="84"/>
      <c r="B415" s="86"/>
      <c r="C415" s="87"/>
      <c r="D415" s="85"/>
      <c r="E415" s="88"/>
      <c r="F415" s="85"/>
      <c r="G415" s="88"/>
      <c r="H415" s="89"/>
      <c r="I415" s="90"/>
      <c r="J415" s="91"/>
      <c r="K415" s="91"/>
      <c r="L415" s="91"/>
      <c r="M415" s="91"/>
      <c r="N415" s="90"/>
      <c r="O415" s="90"/>
      <c r="P415" s="90"/>
      <c r="Q415" s="91"/>
    </row>
    <row r="416" spans="1:17" s="75" customFormat="1" ht="12" outlineLevel="4">
      <c r="A416" s="67">
        <v>5</v>
      </c>
      <c r="B416" s="69" t="s">
        <v>1039</v>
      </c>
      <c r="C416" s="70" t="s">
        <v>1040</v>
      </c>
      <c r="D416" s="68" t="s">
        <v>0</v>
      </c>
      <c r="E416" s="71">
        <v>1281.2115779999999</v>
      </c>
      <c r="F416" s="68"/>
      <c r="G416" s="71">
        <f>SUM(I393:I413)/100</f>
        <v>0</v>
      </c>
      <c r="H416" s="511"/>
      <c r="I416" s="73">
        <f>G416*H416</f>
        <v>0</v>
      </c>
      <c r="J416" s="71"/>
      <c r="K416" s="71">
        <f>G416*J416</f>
        <v>0</v>
      </c>
      <c r="L416" s="71"/>
      <c r="M416" s="71">
        <f>G416*L416</f>
        <v>0</v>
      </c>
      <c r="N416" s="74">
        <v>21</v>
      </c>
      <c r="O416" s="74">
        <f>I416*(N416/100)</f>
        <v>0</v>
      </c>
      <c r="P416" s="74">
        <f>I416+O416</f>
        <v>0</v>
      </c>
      <c r="Q416" s="184" t="s">
        <v>1881</v>
      </c>
    </row>
    <row r="417" spans="1:17" s="83" customFormat="1" ht="8.25" outlineLevel="4">
      <c r="A417" s="92"/>
      <c r="B417" s="93"/>
      <c r="C417" s="92"/>
      <c r="D417" s="92"/>
      <c r="E417" s="92"/>
      <c r="F417" s="92"/>
      <c r="G417" s="92"/>
      <c r="H417" s="94"/>
      <c r="I417" s="94"/>
      <c r="J417" s="92"/>
      <c r="K417" s="92"/>
      <c r="L417" s="92"/>
      <c r="M417" s="92"/>
      <c r="N417" s="92"/>
      <c r="O417" s="94"/>
      <c r="P417" s="94"/>
      <c r="Q417" s="92"/>
    </row>
    <row r="418" spans="1:17" s="20" customFormat="1" ht="16.5" customHeight="1" outlineLevel="3">
      <c r="A418" s="21"/>
      <c r="B418" s="22"/>
      <c r="C418" s="22" t="s">
        <v>905</v>
      </c>
      <c r="D418" s="6"/>
      <c r="E418" s="23"/>
      <c r="F418" s="24"/>
      <c r="G418" s="23"/>
      <c r="H418" s="24"/>
      <c r="I418" s="25">
        <f>SUBTOTAL(9,I419:I427)</f>
        <v>0</v>
      </c>
      <c r="J418" s="26"/>
      <c r="K418" s="27">
        <f>SUBTOTAL(9,K419:K427)</f>
        <v>0</v>
      </c>
      <c r="L418" s="24"/>
      <c r="M418" s="27">
        <f>SUBTOTAL(9,M419:M427)</f>
        <v>0</v>
      </c>
      <c r="N418" s="43"/>
      <c r="O418" s="25">
        <f>SUBTOTAL(9,O419:O427)</f>
        <v>0</v>
      </c>
      <c r="P418" s="25">
        <f>SUBTOTAL(9,P419:P427)</f>
        <v>0</v>
      </c>
      <c r="Q418" s="26"/>
    </row>
    <row r="419" spans="1:17" s="75" customFormat="1" ht="72" outlineLevel="4">
      <c r="A419" s="67">
        <v>1</v>
      </c>
      <c r="B419" s="69" t="s">
        <v>874</v>
      </c>
      <c r="C419" s="70" t="s">
        <v>906</v>
      </c>
      <c r="D419" s="68" t="s">
        <v>8</v>
      </c>
      <c r="E419" s="71">
        <v>29.66</v>
      </c>
      <c r="F419" s="68"/>
      <c r="G419" s="71">
        <v>29.66</v>
      </c>
      <c r="H419" s="511"/>
      <c r="I419" s="73">
        <f>G419*H419</f>
        <v>0</v>
      </c>
      <c r="J419" s="71"/>
      <c r="K419" s="71">
        <f>G419*J419</f>
        <v>0</v>
      </c>
      <c r="L419" s="71"/>
      <c r="M419" s="71">
        <f>G419*L419</f>
        <v>0</v>
      </c>
      <c r="N419" s="74">
        <v>21</v>
      </c>
      <c r="O419" s="74">
        <f>I419*(N419/100)</f>
        <v>0</v>
      </c>
      <c r="P419" s="74">
        <f>I419+O419</f>
        <v>0</v>
      </c>
      <c r="Q419" s="184"/>
    </row>
    <row r="420" spans="1:17" s="83" customFormat="1" ht="9.75" outlineLevel="5">
      <c r="A420" s="76"/>
      <c r="B420" s="78" t="s">
        <v>848</v>
      </c>
      <c r="C420" s="79" t="s">
        <v>879</v>
      </c>
      <c r="D420" s="77"/>
      <c r="E420" s="80"/>
      <c r="F420" s="77"/>
      <c r="G420" s="80">
        <v>0</v>
      </c>
      <c r="H420" s="81"/>
      <c r="I420" s="82"/>
      <c r="J420" s="80"/>
      <c r="K420" s="80"/>
      <c r="L420" s="80"/>
      <c r="M420" s="80"/>
      <c r="N420" s="82"/>
      <c r="O420" s="82"/>
      <c r="P420" s="82"/>
      <c r="Q420" s="80"/>
    </row>
    <row r="421" spans="1:17" s="83" customFormat="1" ht="9.75" outlineLevel="5">
      <c r="A421" s="76"/>
      <c r="B421" s="78"/>
      <c r="C421" s="79" t="s">
        <v>1056</v>
      </c>
      <c r="D421" s="77"/>
      <c r="E421" s="80"/>
      <c r="F421" s="77"/>
      <c r="G421" s="80">
        <v>5.27</v>
      </c>
      <c r="H421" s="81"/>
      <c r="I421" s="82"/>
      <c r="J421" s="80"/>
      <c r="K421" s="80"/>
      <c r="L421" s="80"/>
      <c r="M421" s="80"/>
      <c r="N421" s="82"/>
      <c r="O421" s="82"/>
      <c r="P421" s="82"/>
      <c r="Q421" s="80"/>
    </row>
    <row r="422" spans="1:17" s="83" customFormat="1" ht="9.75" outlineLevel="5">
      <c r="A422" s="76"/>
      <c r="B422" s="78"/>
      <c r="C422" s="79" t="s">
        <v>1057</v>
      </c>
      <c r="D422" s="77"/>
      <c r="E422" s="80"/>
      <c r="F422" s="77"/>
      <c r="G422" s="80">
        <v>5.73</v>
      </c>
      <c r="H422" s="81"/>
      <c r="I422" s="82"/>
      <c r="J422" s="80"/>
      <c r="K422" s="80"/>
      <c r="L422" s="80"/>
      <c r="M422" s="80"/>
      <c r="N422" s="82"/>
      <c r="O422" s="82"/>
      <c r="P422" s="82"/>
      <c r="Q422" s="80"/>
    </row>
    <row r="423" spans="1:17" s="83" customFormat="1" ht="9.75" outlineLevel="5">
      <c r="A423" s="76"/>
      <c r="B423" s="78"/>
      <c r="C423" s="79" t="s">
        <v>176</v>
      </c>
      <c r="D423" s="77"/>
      <c r="E423" s="80"/>
      <c r="F423" s="77"/>
      <c r="G423" s="80">
        <v>0</v>
      </c>
      <c r="H423" s="81"/>
      <c r="I423" s="82"/>
      <c r="J423" s="80"/>
      <c r="K423" s="80"/>
      <c r="L423" s="80"/>
      <c r="M423" s="80"/>
      <c r="N423" s="82"/>
      <c r="O423" s="82"/>
      <c r="P423" s="82"/>
      <c r="Q423" s="80"/>
    </row>
    <row r="424" spans="1:17" s="83" customFormat="1" ht="9.75" outlineLevel="5">
      <c r="A424" s="76"/>
      <c r="B424" s="78"/>
      <c r="C424" s="79" t="s">
        <v>1058</v>
      </c>
      <c r="D424" s="77"/>
      <c r="E424" s="80"/>
      <c r="F424" s="77"/>
      <c r="G424" s="80">
        <v>18.66</v>
      </c>
      <c r="H424" s="81"/>
      <c r="I424" s="82"/>
      <c r="J424" s="80"/>
      <c r="K424" s="80"/>
      <c r="L424" s="80"/>
      <c r="M424" s="80"/>
      <c r="N424" s="82"/>
      <c r="O424" s="82"/>
      <c r="P424" s="82"/>
      <c r="Q424" s="80"/>
    </row>
    <row r="425" spans="1:17" s="83" customFormat="1" ht="7.5" customHeight="1" outlineLevel="5">
      <c r="A425" s="84"/>
      <c r="B425" s="86"/>
      <c r="C425" s="87"/>
      <c r="D425" s="85"/>
      <c r="E425" s="88"/>
      <c r="F425" s="85"/>
      <c r="G425" s="88"/>
      <c r="H425" s="89"/>
      <c r="I425" s="90"/>
      <c r="J425" s="91"/>
      <c r="K425" s="91"/>
      <c r="L425" s="91"/>
      <c r="M425" s="91"/>
      <c r="N425" s="90"/>
      <c r="O425" s="90"/>
      <c r="P425" s="90"/>
      <c r="Q425" s="91"/>
    </row>
    <row r="426" spans="1:17" s="75" customFormat="1" ht="12" outlineLevel="4">
      <c r="A426" s="67">
        <v>2</v>
      </c>
      <c r="B426" s="69" t="s">
        <v>1043</v>
      </c>
      <c r="C426" s="70" t="s">
        <v>1059</v>
      </c>
      <c r="D426" s="68" t="s">
        <v>0</v>
      </c>
      <c r="E426" s="71">
        <v>1631.3</v>
      </c>
      <c r="F426" s="68"/>
      <c r="G426" s="71">
        <f>SUM(I419:I422)/100</f>
        <v>0</v>
      </c>
      <c r="H426" s="511"/>
      <c r="I426" s="73">
        <f>G426*H426</f>
        <v>0</v>
      </c>
      <c r="J426" s="71"/>
      <c r="K426" s="71">
        <f>G426*J426</f>
        <v>0</v>
      </c>
      <c r="L426" s="71"/>
      <c r="M426" s="71">
        <f>G426*L426</f>
        <v>0</v>
      </c>
      <c r="N426" s="74">
        <v>21</v>
      </c>
      <c r="O426" s="74">
        <f>I426*(N426/100)</f>
        <v>0</v>
      </c>
      <c r="P426" s="74">
        <f>I426+O426</f>
        <v>0</v>
      </c>
      <c r="Q426" s="182"/>
    </row>
    <row r="427" spans="1:17" s="83" customFormat="1" ht="8.25" outlineLevel="4">
      <c r="A427" s="92"/>
      <c r="B427" s="93"/>
      <c r="C427" s="92"/>
      <c r="D427" s="92"/>
      <c r="E427" s="92"/>
      <c r="F427" s="92"/>
      <c r="G427" s="92"/>
      <c r="H427" s="94"/>
      <c r="I427" s="94"/>
      <c r="J427" s="92"/>
      <c r="K427" s="92"/>
      <c r="L427" s="92"/>
      <c r="M427" s="92"/>
      <c r="N427" s="92"/>
      <c r="O427" s="94"/>
      <c r="P427" s="94"/>
      <c r="Q427" s="92"/>
    </row>
    <row r="428" spans="1:17" s="20" customFormat="1" ht="16.5" customHeight="1" outlineLevel="3">
      <c r="A428" s="21"/>
      <c r="B428" s="22"/>
      <c r="C428" s="22" t="s">
        <v>907</v>
      </c>
      <c r="D428" s="6"/>
      <c r="E428" s="23"/>
      <c r="F428" s="24"/>
      <c r="G428" s="23"/>
      <c r="H428" s="24"/>
      <c r="I428" s="25">
        <f>SUBTOTAL(9,I429:I611)</f>
        <v>0</v>
      </c>
      <c r="J428" s="26"/>
      <c r="K428" s="27">
        <f>SUBTOTAL(9,K429:K611)</f>
        <v>4.9419133099999994</v>
      </c>
      <c r="L428" s="24"/>
      <c r="M428" s="27">
        <f>SUBTOTAL(9,M429:M611)</f>
        <v>0</v>
      </c>
      <c r="N428" s="43"/>
      <c r="O428" s="25">
        <f>SUBTOTAL(9,O429:O611)</f>
        <v>0</v>
      </c>
      <c r="P428" s="25">
        <f>SUBTOTAL(9,P429:P611)</f>
        <v>0</v>
      </c>
      <c r="Q428" s="26"/>
    </row>
    <row r="429" spans="1:17" s="75" customFormat="1" ht="12" outlineLevel="4">
      <c r="A429" s="67">
        <v>1</v>
      </c>
      <c r="B429" s="69" t="s">
        <v>908</v>
      </c>
      <c r="C429" s="70" t="s">
        <v>909</v>
      </c>
      <c r="D429" s="68" t="s">
        <v>8</v>
      </c>
      <c r="E429" s="71">
        <v>287.45699999999999</v>
      </c>
      <c r="F429" s="68"/>
      <c r="G429" s="71">
        <v>287.45699999999999</v>
      </c>
      <c r="H429" s="511"/>
      <c r="I429" s="73">
        <f>G429*H429</f>
        <v>0</v>
      </c>
      <c r="J429" s="71"/>
      <c r="K429" s="71">
        <f>G429*J429</f>
        <v>0</v>
      </c>
      <c r="L429" s="71"/>
      <c r="M429" s="71">
        <f>G429*L429</f>
        <v>0</v>
      </c>
      <c r="N429" s="74">
        <v>21</v>
      </c>
      <c r="O429" s="74">
        <f>I429*(N429/100)</f>
        <v>0</v>
      </c>
      <c r="P429" s="74">
        <f>I429+O429</f>
        <v>0</v>
      </c>
      <c r="Q429" s="184" t="s">
        <v>1881</v>
      </c>
    </row>
    <row r="430" spans="1:17" s="83" customFormat="1" ht="9.75" outlineLevel="5">
      <c r="A430" s="76"/>
      <c r="B430" s="78" t="s">
        <v>848</v>
      </c>
      <c r="C430" s="79" t="s">
        <v>1060</v>
      </c>
      <c r="D430" s="77"/>
      <c r="E430" s="80"/>
      <c r="F430" s="77"/>
      <c r="G430" s="80">
        <v>287.45699999999999</v>
      </c>
      <c r="H430" s="81"/>
      <c r="I430" s="82"/>
      <c r="J430" s="80"/>
      <c r="K430" s="80"/>
      <c r="L430" s="80"/>
      <c r="M430" s="80"/>
      <c r="N430" s="82"/>
      <c r="O430" s="82"/>
      <c r="P430" s="82"/>
      <c r="Q430" s="80"/>
    </row>
    <row r="431" spans="1:17" s="83" customFormat="1" ht="7.5" customHeight="1" outlineLevel="5">
      <c r="A431" s="84"/>
      <c r="B431" s="86"/>
      <c r="C431" s="87"/>
      <c r="D431" s="85"/>
      <c r="E431" s="88"/>
      <c r="F431" s="85"/>
      <c r="G431" s="88"/>
      <c r="H431" s="89"/>
      <c r="I431" s="90"/>
      <c r="J431" s="91"/>
      <c r="K431" s="91"/>
      <c r="L431" s="91"/>
      <c r="M431" s="91"/>
      <c r="N431" s="90"/>
      <c r="O431" s="90"/>
      <c r="P431" s="90"/>
      <c r="Q431" s="91"/>
    </row>
    <row r="432" spans="1:17" s="75" customFormat="1" ht="12" outlineLevel="4">
      <c r="A432" s="67">
        <v>2</v>
      </c>
      <c r="B432" s="69" t="s">
        <v>910</v>
      </c>
      <c r="C432" s="70" t="s">
        <v>911</v>
      </c>
      <c r="D432" s="68" t="s">
        <v>8</v>
      </c>
      <c r="E432" s="71">
        <v>287.45699999999999</v>
      </c>
      <c r="F432" s="68"/>
      <c r="G432" s="71">
        <v>287.45699999999999</v>
      </c>
      <c r="H432" s="511"/>
      <c r="I432" s="73">
        <f>G432*H432</f>
        <v>0</v>
      </c>
      <c r="J432" s="71">
        <v>2.9999999999999997E-4</v>
      </c>
      <c r="K432" s="71">
        <f>G432*J432</f>
        <v>8.6237099999999997E-2</v>
      </c>
      <c r="L432" s="71"/>
      <c r="M432" s="71">
        <f>G432*L432</f>
        <v>0</v>
      </c>
      <c r="N432" s="74">
        <v>21</v>
      </c>
      <c r="O432" s="74">
        <f>I432*(N432/100)</f>
        <v>0</v>
      </c>
      <c r="P432" s="74">
        <f>I432+O432</f>
        <v>0</v>
      </c>
      <c r="Q432" s="184" t="s">
        <v>1881</v>
      </c>
    </row>
    <row r="433" spans="1:17" s="83" customFormat="1" ht="9.75" outlineLevel="5">
      <c r="A433" s="76"/>
      <c r="B433" s="78" t="s">
        <v>848</v>
      </c>
      <c r="C433" s="79" t="s">
        <v>1060</v>
      </c>
      <c r="D433" s="77"/>
      <c r="E433" s="80"/>
      <c r="F433" s="77"/>
      <c r="G433" s="80">
        <v>287.45699999999999</v>
      </c>
      <c r="H433" s="81"/>
      <c r="I433" s="82"/>
      <c r="J433" s="80"/>
      <c r="K433" s="80"/>
      <c r="L433" s="80"/>
      <c r="M433" s="80"/>
      <c r="N433" s="82"/>
      <c r="O433" s="82"/>
      <c r="P433" s="82"/>
      <c r="Q433" s="80"/>
    </row>
    <row r="434" spans="1:17" s="83" customFormat="1" ht="7.5" customHeight="1" outlineLevel="5">
      <c r="A434" s="84"/>
      <c r="B434" s="86"/>
      <c r="C434" s="87"/>
      <c r="D434" s="85"/>
      <c r="E434" s="88"/>
      <c r="F434" s="85"/>
      <c r="G434" s="88"/>
      <c r="H434" s="89"/>
      <c r="I434" s="90"/>
      <c r="J434" s="91"/>
      <c r="K434" s="91"/>
      <c r="L434" s="91"/>
      <c r="M434" s="91"/>
      <c r="N434" s="90"/>
      <c r="O434" s="90"/>
      <c r="P434" s="90"/>
      <c r="Q434" s="91"/>
    </row>
    <row r="435" spans="1:17" s="75" customFormat="1" ht="12" outlineLevel="4">
      <c r="A435" s="67">
        <v>3</v>
      </c>
      <c r="B435" s="69" t="s">
        <v>912</v>
      </c>
      <c r="C435" s="70" t="s">
        <v>913</v>
      </c>
      <c r="D435" s="68" t="s">
        <v>8</v>
      </c>
      <c r="E435" s="71">
        <v>48.235499999999995</v>
      </c>
      <c r="F435" s="68"/>
      <c r="G435" s="71">
        <v>48.235499999999995</v>
      </c>
      <c r="H435" s="511"/>
      <c r="I435" s="73">
        <f>G435*H435</f>
        <v>0</v>
      </c>
      <c r="J435" s="71">
        <v>1.5E-3</v>
      </c>
      <c r="K435" s="71">
        <f>G435*J435</f>
        <v>7.2353249999999994E-2</v>
      </c>
      <c r="L435" s="71"/>
      <c r="M435" s="71">
        <f>G435*L435</f>
        <v>0</v>
      </c>
      <c r="N435" s="74">
        <v>21</v>
      </c>
      <c r="O435" s="74">
        <f>I435*(N435/100)</f>
        <v>0</v>
      </c>
      <c r="P435" s="74">
        <f>I435+O435</f>
        <v>0</v>
      </c>
      <c r="Q435" s="184" t="s">
        <v>1881</v>
      </c>
    </row>
    <row r="436" spans="1:17" s="83" customFormat="1" ht="9.75" outlineLevel="5">
      <c r="A436" s="76"/>
      <c r="B436" s="78" t="s">
        <v>848</v>
      </c>
      <c r="C436" s="79" t="s">
        <v>914</v>
      </c>
      <c r="D436" s="77"/>
      <c r="E436" s="80"/>
      <c r="F436" s="77"/>
      <c r="G436" s="80">
        <v>0</v>
      </c>
      <c r="H436" s="81"/>
      <c r="I436" s="82"/>
      <c r="J436" s="80"/>
      <c r="K436" s="80"/>
      <c r="L436" s="80"/>
      <c r="M436" s="80"/>
      <c r="N436" s="82"/>
      <c r="O436" s="82"/>
      <c r="P436" s="82"/>
      <c r="Q436" s="80"/>
    </row>
    <row r="437" spans="1:17" s="83" customFormat="1" ht="9.75" outlineLevel="5">
      <c r="A437" s="76"/>
      <c r="B437" s="78"/>
      <c r="C437" s="79" t="s">
        <v>853</v>
      </c>
      <c r="D437" s="77"/>
      <c r="E437" s="80"/>
      <c r="F437" s="77"/>
      <c r="G437" s="80">
        <v>0</v>
      </c>
      <c r="H437" s="81"/>
      <c r="I437" s="82"/>
      <c r="J437" s="80"/>
      <c r="K437" s="80"/>
      <c r="L437" s="80"/>
      <c r="M437" s="80"/>
      <c r="N437" s="82"/>
      <c r="O437" s="82"/>
      <c r="P437" s="82"/>
      <c r="Q437" s="80"/>
    </row>
    <row r="438" spans="1:17" s="83" customFormat="1" ht="9.75" outlineLevel="5">
      <c r="A438" s="76"/>
      <c r="B438" s="78"/>
      <c r="C438" s="79" t="s">
        <v>1061</v>
      </c>
      <c r="D438" s="77"/>
      <c r="E438" s="80"/>
      <c r="F438" s="77"/>
      <c r="G438" s="80">
        <v>1.7715000000000001</v>
      </c>
      <c r="H438" s="81"/>
      <c r="I438" s="82"/>
      <c r="J438" s="80"/>
      <c r="K438" s="80"/>
      <c r="L438" s="80"/>
      <c r="M438" s="80"/>
      <c r="N438" s="82"/>
      <c r="O438" s="82"/>
      <c r="P438" s="82"/>
      <c r="Q438" s="80"/>
    </row>
    <row r="439" spans="1:17" s="83" customFormat="1" ht="9.75" outlineLevel="5">
      <c r="A439" s="76"/>
      <c r="B439" s="78"/>
      <c r="C439" s="79" t="s">
        <v>915</v>
      </c>
      <c r="D439" s="77"/>
      <c r="E439" s="80"/>
      <c r="F439" s="77"/>
      <c r="G439" s="80">
        <v>-0.315</v>
      </c>
      <c r="H439" s="81"/>
      <c r="I439" s="82"/>
      <c r="J439" s="80"/>
      <c r="K439" s="80"/>
      <c r="L439" s="80"/>
      <c r="M439" s="80"/>
      <c r="N439" s="82"/>
      <c r="O439" s="82"/>
      <c r="P439" s="82"/>
      <c r="Q439" s="80"/>
    </row>
    <row r="440" spans="1:17" s="83" customFormat="1" ht="9.75" outlineLevel="5">
      <c r="A440" s="76"/>
      <c r="B440" s="78"/>
      <c r="C440" s="79" t="s">
        <v>178</v>
      </c>
      <c r="D440" s="77"/>
      <c r="E440" s="80"/>
      <c r="F440" s="77"/>
      <c r="G440" s="80">
        <v>0</v>
      </c>
      <c r="H440" s="81"/>
      <c r="I440" s="82"/>
      <c r="J440" s="80"/>
      <c r="K440" s="80"/>
      <c r="L440" s="80"/>
      <c r="M440" s="80"/>
      <c r="N440" s="82"/>
      <c r="O440" s="82"/>
      <c r="P440" s="82"/>
      <c r="Q440" s="80"/>
    </row>
    <row r="441" spans="1:17" s="83" customFormat="1" ht="9.75" outlineLevel="5">
      <c r="A441" s="76"/>
      <c r="B441" s="78"/>
      <c r="C441" s="79" t="s">
        <v>1062</v>
      </c>
      <c r="D441" s="77"/>
      <c r="E441" s="80"/>
      <c r="F441" s="77"/>
      <c r="G441" s="80">
        <v>1.2029999999999998</v>
      </c>
      <c r="H441" s="81"/>
      <c r="I441" s="82"/>
      <c r="J441" s="80"/>
      <c r="K441" s="80"/>
      <c r="L441" s="80"/>
      <c r="M441" s="80"/>
      <c r="N441" s="82"/>
      <c r="O441" s="82"/>
      <c r="P441" s="82"/>
      <c r="Q441" s="80"/>
    </row>
    <row r="442" spans="1:17" s="83" customFormat="1" ht="9.75" outlineLevel="5">
      <c r="A442" s="76"/>
      <c r="B442" s="78"/>
      <c r="C442" s="79" t="s">
        <v>916</v>
      </c>
      <c r="D442" s="77"/>
      <c r="E442" s="80"/>
      <c r="F442" s="77"/>
      <c r="G442" s="80">
        <v>-0.13500000000000001</v>
      </c>
      <c r="H442" s="81"/>
      <c r="I442" s="82"/>
      <c r="J442" s="80"/>
      <c r="K442" s="80"/>
      <c r="L442" s="80"/>
      <c r="M442" s="80"/>
      <c r="N442" s="82"/>
      <c r="O442" s="82"/>
      <c r="P442" s="82"/>
      <c r="Q442" s="80"/>
    </row>
    <row r="443" spans="1:17" s="83" customFormat="1" ht="9.75" outlineLevel="5">
      <c r="A443" s="76"/>
      <c r="B443" s="78"/>
      <c r="C443" s="79" t="s">
        <v>179</v>
      </c>
      <c r="D443" s="77"/>
      <c r="E443" s="80"/>
      <c r="F443" s="77"/>
      <c r="G443" s="80">
        <v>0</v>
      </c>
      <c r="H443" s="81"/>
      <c r="I443" s="82"/>
      <c r="J443" s="80"/>
      <c r="K443" s="80"/>
      <c r="L443" s="80"/>
      <c r="M443" s="80"/>
      <c r="N443" s="82"/>
      <c r="O443" s="82"/>
      <c r="P443" s="82"/>
      <c r="Q443" s="80"/>
    </row>
    <row r="444" spans="1:17" s="83" customFormat="1" ht="9.75" outlineLevel="5">
      <c r="A444" s="76"/>
      <c r="B444" s="78"/>
      <c r="C444" s="79" t="s">
        <v>1063</v>
      </c>
      <c r="D444" s="77"/>
      <c r="E444" s="80"/>
      <c r="F444" s="77"/>
      <c r="G444" s="80">
        <v>4.0424999999999995</v>
      </c>
      <c r="H444" s="81"/>
      <c r="I444" s="82"/>
      <c r="J444" s="80"/>
      <c r="K444" s="80"/>
      <c r="L444" s="80"/>
      <c r="M444" s="80"/>
      <c r="N444" s="82"/>
      <c r="O444" s="82"/>
      <c r="P444" s="82"/>
      <c r="Q444" s="80"/>
    </row>
    <row r="445" spans="1:17" s="83" customFormat="1" ht="9.75" outlineLevel="5">
      <c r="A445" s="76"/>
      <c r="B445" s="78"/>
      <c r="C445" s="79" t="s">
        <v>917</v>
      </c>
      <c r="D445" s="77"/>
      <c r="E445" s="80"/>
      <c r="F445" s="77"/>
      <c r="G445" s="80">
        <v>-0.78</v>
      </c>
      <c r="H445" s="81"/>
      <c r="I445" s="82"/>
      <c r="J445" s="80"/>
      <c r="K445" s="80"/>
      <c r="L445" s="80"/>
      <c r="M445" s="80"/>
      <c r="N445" s="82"/>
      <c r="O445" s="82"/>
      <c r="P445" s="82"/>
      <c r="Q445" s="80"/>
    </row>
    <row r="446" spans="1:17" s="83" customFormat="1" ht="9.75" outlineLevel="5">
      <c r="A446" s="76"/>
      <c r="B446" s="78"/>
      <c r="C446" s="79" t="s">
        <v>873</v>
      </c>
      <c r="D446" s="77"/>
      <c r="E446" s="80"/>
      <c r="F446" s="77"/>
      <c r="G446" s="80">
        <v>0</v>
      </c>
      <c r="H446" s="81"/>
      <c r="I446" s="82"/>
      <c r="J446" s="80"/>
      <c r="K446" s="80"/>
      <c r="L446" s="80"/>
      <c r="M446" s="80"/>
      <c r="N446" s="82"/>
      <c r="O446" s="82"/>
      <c r="P446" s="82"/>
      <c r="Q446" s="80"/>
    </row>
    <row r="447" spans="1:17" s="83" customFormat="1" ht="9.75" outlineLevel="5">
      <c r="A447" s="76"/>
      <c r="B447" s="78"/>
      <c r="C447" s="79" t="s">
        <v>1064</v>
      </c>
      <c r="D447" s="77"/>
      <c r="E447" s="80"/>
      <c r="F447" s="77"/>
      <c r="G447" s="80">
        <v>4.1279999999999992</v>
      </c>
      <c r="H447" s="81"/>
      <c r="I447" s="82"/>
      <c r="J447" s="80"/>
      <c r="K447" s="80"/>
      <c r="L447" s="80"/>
      <c r="M447" s="80"/>
      <c r="N447" s="82"/>
      <c r="O447" s="82"/>
      <c r="P447" s="82"/>
      <c r="Q447" s="80"/>
    </row>
    <row r="448" spans="1:17" s="83" customFormat="1" ht="9.75" outlineLevel="5">
      <c r="A448" s="76"/>
      <c r="B448" s="78"/>
      <c r="C448" s="79" t="s">
        <v>1065</v>
      </c>
      <c r="D448" s="77"/>
      <c r="E448" s="80"/>
      <c r="F448" s="77"/>
      <c r="G448" s="80">
        <v>-0.75</v>
      </c>
      <c r="H448" s="81"/>
      <c r="I448" s="82"/>
      <c r="J448" s="80"/>
      <c r="K448" s="80"/>
      <c r="L448" s="80"/>
      <c r="M448" s="80"/>
      <c r="N448" s="82"/>
      <c r="O448" s="82"/>
      <c r="P448" s="82"/>
      <c r="Q448" s="80"/>
    </row>
    <row r="449" spans="1:17" s="83" customFormat="1" ht="9.75" outlineLevel="5">
      <c r="A449" s="76"/>
      <c r="B449" s="78"/>
      <c r="C449" s="79" t="s">
        <v>180</v>
      </c>
      <c r="D449" s="77"/>
      <c r="E449" s="80"/>
      <c r="F449" s="77"/>
      <c r="G449" s="80">
        <v>0</v>
      </c>
      <c r="H449" s="81"/>
      <c r="I449" s="82"/>
      <c r="J449" s="80"/>
      <c r="K449" s="80"/>
      <c r="L449" s="80"/>
      <c r="M449" s="80"/>
      <c r="N449" s="82"/>
      <c r="O449" s="82"/>
      <c r="P449" s="82"/>
      <c r="Q449" s="80"/>
    </row>
    <row r="450" spans="1:17" s="83" customFormat="1" ht="9.75" outlineLevel="5">
      <c r="A450" s="76"/>
      <c r="B450" s="78"/>
      <c r="C450" s="79" t="s">
        <v>1066</v>
      </c>
      <c r="D450" s="77"/>
      <c r="E450" s="80"/>
      <c r="F450" s="77"/>
      <c r="G450" s="80">
        <v>0.83550000000000002</v>
      </c>
      <c r="H450" s="81"/>
      <c r="I450" s="82"/>
      <c r="J450" s="80"/>
      <c r="K450" s="80"/>
      <c r="L450" s="80"/>
      <c r="M450" s="80"/>
      <c r="N450" s="82"/>
      <c r="O450" s="82"/>
      <c r="P450" s="82"/>
      <c r="Q450" s="80"/>
    </row>
    <row r="451" spans="1:17" s="83" customFormat="1" ht="9.75" outlineLevel="5">
      <c r="A451" s="76"/>
      <c r="B451" s="78"/>
      <c r="C451" s="79" t="s">
        <v>918</v>
      </c>
      <c r="D451" s="77"/>
      <c r="E451" s="80"/>
      <c r="F451" s="77"/>
      <c r="G451" s="80">
        <v>-0.105</v>
      </c>
      <c r="H451" s="81"/>
      <c r="I451" s="82"/>
      <c r="J451" s="80"/>
      <c r="K451" s="80"/>
      <c r="L451" s="80"/>
      <c r="M451" s="80"/>
      <c r="N451" s="82"/>
      <c r="O451" s="82"/>
      <c r="P451" s="82"/>
      <c r="Q451" s="80"/>
    </row>
    <row r="452" spans="1:17" s="83" customFormat="1" ht="9.75" outlineLevel="5">
      <c r="A452" s="76"/>
      <c r="B452" s="78"/>
      <c r="C452" s="79" t="s">
        <v>880</v>
      </c>
      <c r="D452" s="77"/>
      <c r="E452" s="80"/>
      <c r="F452" s="77"/>
      <c r="G452" s="80">
        <v>0</v>
      </c>
      <c r="H452" s="81"/>
      <c r="I452" s="82"/>
      <c r="J452" s="80"/>
      <c r="K452" s="80"/>
      <c r="L452" s="80"/>
      <c r="M452" s="80"/>
      <c r="N452" s="82"/>
      <c r="O452" s="82"/>
      <c r="P452" s="82"/>
      <c r="Q452" s="80"/>
    </row>
    <row r="453" spans="1:17" s="83" customFormat="1" ht="9.75" outlineLevel="5">
      <c r="A453" s="76"/>
      <c r="B453" s="78"/>
      <c r="C453" s="79" t="s">
        <v>1067</v>
      </c>
      <c r="D453" s="77"/>
      <c r="E453" s="80"/>
      <c r="F453" s="77"/>
      <c r="G453" s="80">
        <v>2.19</v>
      </c>
      <c r="H453" s="81"/>
      <c r="I453" s="82"/>
      <c r="J453" s="80"/>
      <c r="K453" s="80"/>
      <c r="L453" s="80"/>
      <c r="M453" s="80"/>
      <c r="N453" s="82"/>
      <c r="O453" s="82"/>
      <c r="P453" s="82"/>
      <c r="Q453" s="80"/>
    </row>
    <row r="454" spans="1:17" s="83" customFormat="1" ht="9.75" outlineLevel="5">
      <c r="A454" s="76"/>
      <c r="B454" s="78"/>
      <c r="C454" s="79" t="s">
        <v>918</v>
      </c>
      <c r="D454" s="77"/>
      <c r="E454" s="80"/>
      <c r="F454" s="77"/>
      <c r="G454" s="80">
        <v>-0.105</v>
      </c>
      <c r="H454" s="81"/>
      <c r="I454" s="82"/>
      <c r="J454" s="80"/>
      <c r="K454" s="80"/>
      <c r="L454" s="80"/>
      <c r="M454" s="80"/>
      <c r="N454" s="82"/>
      <c r="O454" s="82"/>
      <c r="P454" s="82"/>
      <c r="Q454" s="80"/>
    </row>
    <row r="455" spans="1:17" s="83" customFormat="1" ht="9.75" outlineLevel="5">
      <c r="A455" s="76"/>
      <c r="B455" s="78"/>
      <c r="C455" s="79" t="s">
        <v>881</v>
      </c>
      <c r="D455" s="77"/>
      <c r="E455" s="80"/>
      <c r="F455" s="77"/>
      <c r="G455" s="80">
        <v>0</v>
      </c>
      <c r="H455" s="81"/>
      <c r="I455" s="82"/>
      <c r="J455" s="80"/>
      <c r="K455" s="80"/>
      <c r="L455" s="80"/>
      <c r="M455" s="80"/>
      <c r="N455" s="82"/>
      <c r="O455" s="82"/>
      <c r="P455" s="82"/>
      <c r="Q455" s="80"/>
    </row>
    <row r="456" spans="1:17" s="83" customFormat="1" ht="9.75" outlineLevel="5">
      <c r="A456" s="76"/>
      <c r="B456" s="78"/>
      <c r="C456" s="79" t="s">
        <v>1067</v>
      </c>
      <c r="D456" s="77"/>
      <c r="E456" s="80"/>
      <c r="F456" s="77"/>
      <c r="G456" s="80">
        <v>2.19</v>
      </c>
      <c r="H456" s="81"/>
      <c r="I456" s="82"/>
      <c r="J456" s="80"/>
      <c r="K456" s="80"/>
      <c r="L456" s="80"/>
      <c r="M456" s="80"/>
      <c r="N456" s="82"/>
      <c r="O456" s="82"/>
      <c r="P456" s="82"/>
      <c r="Q456" s="80"/>
    </row>
    <row r="457" spans="1:17" s="83" customFormat="1" ht="9.75" outlineLevel="5">
      <c r="A457" s="76"/>
      <c r="B457" s="78"/>
      <c r="C457" s="79" t="s">
        <v>918</v>
      </c>
      <c r="D457" s="77"/>
      <c r="E457" s="80"/>
      <c r="F457" s="77"/>
      <c r="G457" s="80">
        <v>-0.105</v>
      </c>
      <c r="H457" s="81"/>
      <c r="I457" s="82"/>
      <c r="J457" s="80"/>
      <c r="K457" s="80"/>
      <c r="L457" s="80"/>
      <c r="M457" s="80"/>
      <c r="N457" s="82"/>
      <c r="O457" s="82"/>
      <c r="P457" s="82"/>
      <c r="Q457" s="80"/>
    </row>
    <row r="458" spans="1:17" s="83" customFormat="1" ht="9.75" outlineLevel="5">
      <c r="A458" s="76"/>
      <c r="B458" s="78"/>
      <c r="C458" s="79" t="s">
        <v>182</v>
      </c>
      <c r="D458" s="77"/>
      <c r="E458" s="80"/>
      <c r="F458" s="77"/>
      <c r="G458" s="80">
        <v>0</v>
      </c>
      <c r="H458" s="81"/>
      <c r="I458" s="82"/>
      <c r="J458" s="80"/>
      <c r="K458" s="80"/>
      <c r="L458" s="80"/>
      <c r="M458" s="80"/>
      <c r="N458" s="82"/>
      <c r="O458" s="82"/>
      <c r="P458" s="82"/>
      <c r="Q458" s="80"/>
    </row>
    <row r="459" spans="1:17" s="83" customFormat="1" ht="9.75" outlineLevel="5">
      <c r="A459" s="76"/>
      <c r="B459" s="78"/>
      <c r="C459" s="79" t="s">
        <v>1068</v>
      </c>
      <c r="D459" s="77"/>
      <c r="E459" s="80"/>
      <c r="F459" s="77"/>
      <c r="G459" s="80">
        <v>2.1779999999999999</v>
      </c>
      <c r="H459" s="81"/>
      <c r="I459" s="82"/>
      <c r="J459" s="80"/>
      <c r="K459" s="80"/>
      <c r="L459" s="80"/>
      <c r="M459" s="80"/>
      <c r="N459" s="82"/>
      <c r="O459" s="82"/>
      <c r="P459" s="82"/>
      <c r="Q459" s="80"/>
    </row>
    <row r="460" spans="1:17" s="83" customFormat="1" ht="9.75" outlineLevel="5">
      <c r="A460" s="76"/>
      <c r="B460" s="78"/>
      <c r="C460" s="79" t="s">
        <v>918</v>
      </c>
      <c r="D460" s="77"/>
      <c r="E460" s="80"/>
      <c r="F460" s="77"/>
      <c r="G460" s="80">
        <v>-0.105</v>
      </c>
      <c r="H460" s="81"/>
      <c r="I460" s="82"/>
      <c r="J460" s="80"/>
      <c r="K460" s="80"/>
      <c r="L460" s="80"/>
      <c r="M460" s="80"/>
      <c r="N460" s="82"/>
      <c r="O460" s="82"/>
      <c r="P460" s="82"/>
      <c r="Q460" s="80"/>
    </row>
    <row r="461" spans="1:17" s="83" customFormat="1" ht="9.75" outlineLevel="5">
      <c r="A461" s="76"/>
      <c r="B461" s="78"/>
      <c r="C461" s="79" t="s">
        <v>919</v>
      </c>
      <c r="D461" s="77"/>
      <c r="E461" s="80"/>
      <c r="F461" s="77"/>
      <c r="G461" s="80">
        <v>0</v>
      </c>
      <c r="H461" s="81"/>
      <c r="I461" s="82"/>
      <c r="J461" s="80"/>
      <c r="K461" s="80"/>
      <c r="L461" s="80"/>
      <c r="M461" s="80"/>
      <c r="N461" s="82"/>
      <c r="O461" s="82"/>
      <c r="P461" s="82"/>
      <c r="Q461" s="80"/>
    </row>
    <row r="462" spans="1:17" s="83" customFormat="1" ht="9.75" outlineLevel="5">
      <c r="A462" s="76"/>
      <c r="B462" s="78"/>
      <c r="C462" s="79" t="s">
        <v>880</v>
      </c>
      <c r="D462" s="77"/>
      <c r="E462" s="80"/>
      <c r="F462" s="77"/>
      <c r="G462" s="80">
        <v>0</v>
      </c>
      <c r="H462" s="81"/>
      <c r="I462" s="82"/>
      <c r="J462" s="80"/>
      <c r="K462" s="80"/>
      <c r="L462" s="80"/>
      <c r="M462" s="80"/>
      <c r="N462" s="82"/>
      <c r="O462" s="82"/>
      <c r="P462" s="82"/>
      <c r="Q462" s="80"/>
    </row>
    <row r="463" spans="1:17" s="83" customFormat="1" ht="9.75" outlineLevel="5">
      <c r="A463" s="76"/>
      <c r="B463" s="78"/>
      <c r="C463" s="79" t="s">
        <v>1069</v>
      </c>
      <c r="D463" s="77"/>
      <c r="E463" s="80"/>
      <c r="F463" s="77"/>
      <c r="G463" s="80">
        <v>10.725</v>
      </c>
      <c r="H463" s="81"/>
      <c r="I463" s="82"/>
      <c r="J463" s="80"/>
      <c r="K463" s="80"/>
      <c r="L463" s="80"/>
      <c r="M463" s="80"/>
      <c r="N463" s="82"/>
      <c r="O463" s="82"/>
      <c r="P463" s="82"/>
      <c r="Q463" s="80"/>
    </row>
    <row r="464" spans="1:17" s="83" customFormat="1" ht="9.75" outlineLevel="5">
      <c r="A464" s="76"/>
      <c r="B464" s="78"/>
      <c r="C464" s="79" t="s">
        <v>881</v>
      </c>
      <c r="D464" s="77"/>
      <c r="E464" s="80"/>
      <c r="F464" s="77"/>
      <c r="G464" s="80">
        <v>0</v>
      </c>
      <c r="H464" s="81"/>
      <c r="I464" s="82"/>
      <c r="J464" s="80"/>
      <c r="K464" s="80"/>
      <c r="L464" s="80"/>
      <c r="M464" s="80"/>
      <c r="N464" s="82"/>
      <c r="O464" s="82"/>
      <c r="P464" s="82"/>
      <c r="Q464" s="80"/>
    </row>
    <row r="465" spans="1:17" s="83" customFormat="1" ht="9.75" outlineLevel="5">
      <c r="A465" s="76"/>
      <c r="B465" s="78"/>
      <c r="C465" s="79" t="s">
        <v>1069</v>
      </c>
      <c r="D465" s="77"/>
      <c r="E465" s="80"/>
      <c r="F465" s="77"/>
      <c r="G465" s="80">
        <v>10.725</v>
      </c>
      <c r="H465" s="81"/>
      <c r="I465" s="82"/>
      <c r="J465" s="80"/>
      <c r="K465" s="80"/>
      <c r="L465" s="80"/>
      <c r="M465" s="80"/>
      <c r="N465" s="82"/>
      <c r="O465" s="82"/>
      <c r="P465" s="82"/>
      <c r="Q465" s="80"/>
    </row>
    <row r="466" spans="1:17" s="83" customFormat="1" ht="9.75" outlineLevel="5">
      <c r="A466" s="76"/>
      <c r="B466" s="78"/>
      <c r="C466" s="79" t="s">
        <v>182</v>
      </c>
      <c r="D466" s="77"/>
      <c r="E466" s="80"/>
      <c r="F466" s="77"/>
      <c r="G466" s="80">
        <v>0</v>
      </c>
      <c r="H466" s="81"/>
      <c r="I466" s="82"/>
      <c r="J466" s="80"/>
      <c r="K466" s="80"/>
      <c r="L466" s="80"/>
      <c r="M466" s="80"/>
      <c r="N466" s="82"/>
      <c r="O466" s="82"/>
      <c r="P466" s="82"/>
      <c r="Q466" s="80"/>
    </row>
    <row r="467" spans="1:17" s="83" customFormat="1" ht="9.75" outlineLevel="5">
      <c r="A467" s="76"/>
      <c r="B467" s="78"/>
      <c r="C467" s="79" t="s">
        <v>1070</v>
      </c>
      <c r="D467" s="77"/>
      <c r="E467" s="80"/>
      <c r="F467" s="77"/>
      <c r="G467" s="80">
        <v>10.647</v>
      </c>
      <c r="H467" s="81"/>
      <c r="I467" s="82"/>
      <c r="J467" s="80"/>
      <c r="K467" s="80"/>
      <c r="L467" s="80"/>
      <c r="M467" s="80"/>
      <c r="N467" s="82"/>
      <c r="O467" s="82"/>
      <c r="P467" s="82"/>
      <c r="Q467" s="80"/>
    </row>
    <row r="468" spans="1:17" s="83" customFormat="1" ht="7.5" customHeight="1" outlineLevel="5">
      <c r="A468" s="84"/>
      <c r="B468" s="86"/>
      <c r="C468" s="87"/>
      <c r="D468" s="85"/>
      <c r="E468" s="88"/>
      <c r="F468" s="85"/>
      <c r="G468" s="88"/>
      <c r="H468" s="89"/>
      <c r="I468" s="90"/>
      <c r="J468" s="91"/>
      <c r="K468" s="91"/>
      <c r="L468" s="91"/>
      <c r="M468" s="91"/>
      <c r="N468" s="90"/>
      <c r="O468" s="90"/>
      <c r="P468" s="90"/>
      <c r="Q468" s="91"/>
    </row>
    <row r="469" spans="1:17" s="75" customFormat="1" ht="12" outlineLevel="4">
      <c r="A469" s="67">
        <v>4</v>
      </c>
      <c r="B469" s="69" t="s">
        <v>1071</v>
      </c>
      <c r="C469" s="70" t="s">
        <v>1072</v>
      </c>
      <c r="D469" s="68" t="s">
        <v>4</v>
      </c>
      <c r="E469" s="71">
        <v>107.58999999999999</v>
      </c>
      <c r="F469" s="68"/>
      <c r="G469" s="71">
        <v>107.58999999999999</v>
      </c>
      <c r="H469" s="511"/>
      <c r="I469" s="73">
        <f>G469*H469</f>
        <v>0</v>
      </c>
      <c r="J469" s="71">
        <v>3.2000000000000003E-4</v>
      </c>
      <c r="K469" s="71">
        <f>G469*J469</f>
        <v>3.4428800000000002E-2</v>
      </c>
      <c r="L469" s="71"/>
      <c r="M469" s="71">
        <f>G469*L469</f>
        <v>0</v>
      </c>
      <c r="N469" s="74">
        <v>21</v>
      </c>
      <c r="O469" s="74">
        <f>I469*(N469/100)</f>
        <v>0</v>
      </c>
      <c r="P469" s="74">
        <f>I469+O469</f>
        <v>0</v>
      </c>
      <c r="Q469" s="184" t="s">
        <v>1881</v>
      </c>
    </row>
    <row r="470" spans="1:17" s="83" customFormat="1" ht="9.75" outlineLevel="5">
      <c r="A470" s="76"/>
      <c r="B470" s="78" t="s">
        <v>848</v>
      </c>
      <c r="C470" s="79" t="s">
        <v>853</v>
      </c>
      <c r="D470" s="77"/>
      <c r="E470" s="80"/>
      <c r="F470" s="77"/>
      <c r="G470" s="80">
        <v>0</v>
      </c>
      <c r="H470" s="81"/>
      <c r="I470" s="82"/>
      <c r="J470" s="80"/>
      <c r="K470" s="80"/>
      <c r="L470" s="80"/>
      <c r="M470" s="80"/>
      <c r="N470" s="82"/>
      <c r="O470" s="82"/>
      <c r="P470" s="82"/>
      <c r="Q470" s="80"/>
    </row>
    <row r="471" spans="1:17" s="83" customFormat="1" ht="9.75" outlineLevel="5">
      <c r="A471" s="76"/>
      <c r="B471" s="78"/>
      <c r="C471" s="79" t="s">
        <v>1073</v>
      </c>
      <c r="D471" s="77"/>
      <c r="E471" s="80"/>
      <c r="F471" s="77"/>
      <c r="G471" s="80">
        <v>11.81</v>
      </c>
      <c r="H471" s="81"/>
      <c r="I471" s="82"/>
      <c r="J471" s="80"/>
      <c r="K471" s="80"/>
      <c r="L471" s="80"/>
      <c r="M471" s="80"/>
      <c r="N471" s="82"/>
      <c r="O471" s="82"/>
      <c r="P471" s="82"/>
      <c r="Q471" s="80"/>
    </row>
    <row r="472" spans="1:17" s="83" customFormat="1" ht="9.75" outlineLevel="5">
      <c r="A472" s="76"/>
      <c r="B472" s="78"/>
      <c r="C472" s="79" t="s">
        <v>937</v>
      </c>
      <c r="D472" s="77"/>
      <c r="E472" s="80"/>
      <c r="F472" s="77"/>
      <c r="G472" s="80">
        <v>-2.0999999999999996</v>
      </c>
      <c r="H472" s="81"/>
      <c r="I472" s="82"/>
      <c r="J472" s="80"/>
      <c r="K472" s="80"/>
      <c r="L472" s="80"/>
      <c r="M472" s="80"/>
      <c r="N472" s="82"/>
      <c r="O472" s="82"/>
      <c r="P472" s="82"/>
      <c r="Q472" s="80"/>
    </row>
    <row r="473" spans="1:17" s="83" customFormat="1" ht="9.75" outlineLevel="5">
      <c r="A473" s="76"/>
      <c r="B473" s="78"/>
      <c r="C473" s="79" t="s">
        <v>178</v>
      </c>
      <c r="D473" s="77"/>
      <c r="E473" s="80"/>
      <c r="F473" s="77"/>
      <c r="G473" s="80">
        <v>0</v>
      </c>
      <c r="H473" s="81"/>
      <c r="I473" s="82"/>
      <c r="J473" s="80"/>
      <c r="K473" s="80"/>
      <c r="L473" s="80"/>
      <c r="M473" s="80"/>
      <c r="N473" s="82"/>
      <c r="O473" s="82"/>
      <c r="P473" s="82"/>
      <c r="Q473" s="80"/>
    </row>
    <row r="474" spans="1:17" s="83" customFormat="1" ht="9.75" outlineLevel="5">
      <c r="A474" s="76"/>
      <c r="B474" s="78"/>
      <c r="C474" s="79" t="s">
        <v>1074</v>
      </c>
      <c r="D474" s="77"/>
      <c r="E474" s="80"/>
      <c r="F474" s="77"/>
      <c r="G474" s="80">
        <v>8.02</v>
      </c>
      <c r="H474" s="81"/>
      <c r="I474" s="82"/>
      <c r="J474" s="80"/>
      <c r="K474" s="80"/>
      <c r="L474" s="80"/>
      <c r="M474" s="80"/>
      <c r="N474" s="82"/>
      <c r="O474" s="82"/>
      <c r="P474" s="82"/>
      <c r="Q474" s="80"/>
    </row>
    <row r="475" spans="1:17" s="83" customFormat="1" ht="9.75" outlineLevel="5">
      <c r="A475" s="76"/>
      <c r="B475" s="78"/>
      <c r="C475" s="79" t="s">
        <v>938</v>
      </c>
      <c r="D475" s="77"/>
      <c r="E475" s="80"/>
      <c r="F475" s="77"/>
      <c r="G475" s="80">
        <v>-0.9</v>
      </c>
      <c r="H475" s="81"/>
      <c r="I475" s="82"/>
      <c r="J475" s="80"/>
      <c r="K475" s="80"/>
      <c r="L475" s="80"/>
      <c r="M475" s="80"/>
      <c r="N475" s="82"/>
      <c r="O475" s="82"/>
      <c r="P475" s="82"/>
      <c r="Q475" s="80"/>
    </row>
    <row r="476" spans="1:17" s="83" customFormat="1" ht="9.75" outlineLevel="5">
      <c r="A476" s="76"/>
      <c r="B476" s="78"/>
      <c r="C476" s="79" t="s">
        <v>179</v>
      </c>
      <c r="D476" s="77"/>
      <c r="E476" s="80"/>
      <c r="F476" s="77"/>
      <c r="G476" s="80">
        <v>0</v>
      </c>
      <c r="H476" s="81"/>
      <c r="I476" s="82"/>
      <c r="J476" s="80"/>
      <c r="K476" s="80"/>
      <c r="L476" s="80"/>
      <c r="M476" s="80"/>
      <c r="N476" s="82"/>
      <c r="O476" s="82"/>
      <c r="P476" s="82"/>
      <c r="Q476" s="80"/>
    </row>
    <row r="477" spans="1:17" s="83" customFormat="1" ht="9.75" outlineLevel="5">
      <c r="A477" s="76"/>
      <c r="B477" s="78"/>
      <c r="C477" s="79" t="s">
        <v>1075</v>
      </c>
      <c r="D477" s="77"/>
      <c r="E477" s="80"/>
      <c r="F477" s="77"/>
      <c r="G477" s="80">
        <v>26.95</v>
      </c>
      <c r="H477" s="81"/>
      <c r="I477" s="82"/>
      <c r="J477" s="80"/>
      <c r="K477" s="80"/>
      <c r="L477" s="80"/>
      <c r="M477" s="80"/>
      <c r="N477" s="82"/>
      <c r="O477" s="82"/>
      <c r="P477" s="82"/>
      <c r="Q477" s="80"/>
    </row>
    <row r="478" spans="1:17" s="83" customFormat="1" ht="9.75" outlineLevel="5">
      <c r="A478" s="76"/>
      <c r="B478" s="78"/>
      <c r="C478" s="79" t="s">
        <v>939</v>
      </c>
      <c r="D478" s="77"/>
      <c r="E478" s="80"/>
      <c r="F478" s="77"/>
      <c r="G478" s="80">
        <v>-5.2</v>
      </c>
      <c r="H478" s="81"/>
      <c r="I478" s="82"/>
      <c r="J478" s="80"/>
      <c r="K478" s="80"/>
      <c r="L478" s="80"/>
      <c r="M478" s="80"/>
      <c r="N478" s="82"/>
      <c r="O478" s="82"/>
      <c r="P478" s="82"/>
      <c r="Q478" s="80"/>
    </row>
    <row r="479" spans="1:17" s="83" customFormat="1" ht="9.75" outlineLevel="5">
      <c r="A479" s="76"/>
      <c r="B479" s="78"/>
      <c r="C479" s="79" t="s">
        <v>873</v>
      </c>
      <c r="D479" s="77"/>
      <c r="E479" s="80"/>
      <c r="F479" s="77"/>
      <c r="G479" s="80">
        <v>0</v>
      </c>
      <c r="H479" s="81"/>
      <c r="I479" s="82"/>
      <c r="J479" s="80"/>
      <c r="K479" s="80"/>
      <c r="L479" s="80"/>
      <c r="M479" s="80"/>
      <c r="N479" s="82"/>
      <c r="O479" s="82"/>
      <c r="P479" s="82"/>
      <c r="Q479" s="80"/>
    </row>
    <row r="480" spans="1:17" s="83" customFormat="1" ht="9.75" outlineLevel="5">
      <c r="A480" s="76"/>
      <c r="B480" s="78"/>
      <c r="C480" s="79" t="s">
        <v>1076</v>
      </c>
      <c r="D480" s="77"/>
      <c r="E480" s="80"/>
      <c r="F480" s="77"/>
      <c r="G480" s="80">
        <v>27.519999999999996</v>
      </c>
      <c r="H480" s="81"/>
      <c r="I480" s="82"/>
      <c r="J480" s="80"/>
      <c r="K480" s="80"/>
      <c r="L480" s="80"/>
      <c r="M480" s="80"/>
      <c r="N480" s="82"/>
      <c r="O480" s="82"/>
      <c r="P480" s="82"/>
      <c r="Q480" s="80"/>
    </row>
    <row r="481" spans="1:17" s="83" customFormat="1" ht="9.75" outlineLevel="5">
      <c r="A481" s="76"/>
      <c r="B481" s="78"/>
      <c r="C481" s="79" t="s">
        <v>1077</v>
      </c>
      <c r="D481" s="77"/>
      <c r="E481" s="80"/>
      <c r="F481" s="77"/>
      <c r="G481" s="80">
        <v>-4.9999999999999991</v>
      </c>
      <c r="H481" s="81"/>
      <c r="I481" s="82"/>
      <c r="J481" s="80"/>
      <c r="K481" s="80"/>
      <c r="L481" s="80"/>
      <c r="M481" s="80"/>
      <c r="N481" s="82"/>
      <c r="O481" s="82"/>
      <c r="P481" s="82"/>
      <c r="Q481" s="80"/>
    </row>
    <row r="482" spans="1:17" s="83" customFormat="1" ht="9.75" outlineLevel="5">
      <c r="A482" s="76"/>
      <c r="B482" s="78"/>
      <c r="C482" s="79" t="s">
        <v>180</v>
      </c>
      <c r="D482" s="77"/>
      <c r="E482" s="80"/>
      <c r="F482" s="77"/>
      <c r="G482" s="80">
        <v>0</v>
      </c>
      <c r="H482" s="81"/>
      <c r="I482" s="82"/>
      <c r="J482" s="80"/>
      <c r="K482" s="80"/>
      <c r="L482" s="80"/>
      <c r="M482" s="80"/>
      <c r="N482" s="82"/>
      <c r="O482" s="82"/>
      <c r="P482" s="82"/>
      <c r="Q482" s="80"/>
    </row>
    <row r="483" spans="1:17" s="83" customFormat="1" ht="9.75" outlineLevel="5">
      <c r="A483" s="76"/>
      <c r="B483" s="78"/>
      <c r="C483" s="79" t="s">
        <v>1078</v>
      </c>
      <c r="D483" s="77"/>
      <c r="E483" s="80"/>
      <c r="F483" s="77"/>
      <c r="G483" s="80">
        <v>5.57</v>
      </c>
      <c r="H483" s="81"/>
      <c r="I483" s="82"/>
      <c r="J483" s="80"/>
      <c r="K483" s="80"/>
      <c r="L483" s="80"/>
      <c r="M483" s="80"/>
      <c r="N483" s="82"/>
      <c r="O483" s="82"/>
      <c r="P483" s="82"/>
      <c r="Q483" s="80"/>
    </row>
    <row r="484" spans="1:17" s="83" customFormat="1" ht="9.75" outlineLevel="5">
      <c r="A484" s="76"/>
      <c r="B484" s="78"/>
      <c r="C484" s="79" t="s">
        <v>940</v>
      </c>
      <c r="D484" s="77"/>
      <c r="E484" s="80"/>
      <c r="F484" s="77"/>
      <c r="G484" s="80">
        <v>-0.7</v>
      </c>
      <c r="H484" s="81"/>
      <c r="I484" s="82"/>
      <c r="J484" s="80"/>
      <c r="K484" s="80"/>
      <c r="L484" s="80"/>
      <c r="M484" s="80"/>
      <c r="N484" s="82"/>
      <c r="O484" s="82"/>
      <c r="P484" s="82"/>
      <c r="Q484" s="80"/>
    </row>
    <row r="485" spans="1:17" s="83" customFormat="1" ht="9.75" outlineLevel="5">
      <c r="A485" s="76"/>
      <c r="B485" s="78"/>
      <c r="C485" s="79" t="s">
        <v>880</v>
      </c>
      <c r="D485" s="77"/>
      <c r="E485" s="80"/>
      <c r="F485" s="77"/>
      <c r="G485" s="80">
        <v>0</v>
      </c>
      <c r="H485" s="81"/>
      <c r="I485" s="82"/>
      <c r="J485" s="80"/>
      <c r="K485" s="80"/>
      <c r="L485" s="80"/>
      <c r="M485" s="80"/>
      <c r="N485" s="82"/>
      <c r="O485" s="82"/>
      <c r="P485" s="82"/>
      <c r="Q485" s="80"/>
    </row>
    <row r="486" spans="1:17" s="83" customFormat="1" ht="9.75" outlineLevel="5">
      <c r="A486" s="76"/>
      <c r="B486" s="78"/>
      <c r="C486" s="79" t="s">
        <v>1079</v>
      </c>
      <c r="D486" s="77"/>
      <c r="E486" s="80"/>
      <c r="F486" s="77"/>
      <c r="G486" s="80">
        <v>14.600000000000001</v>
      </c>
      <c r="H486" s="81"/>
      <c r="I486" s="82"/>
      <c r="J486" s="80"/>
      <c r="K486" s="80"/>
      <c r="L486" s="80"/>
      <c r="M486" s="80"/>
      <c r="N486" s="82"/>
      <c r="O486" s="82"/>
      <c r="P486" s="82"/>
      <c r="Q486" s="80"/>
    </row>
    <row r="487" spans="1:17" s="83" customFormat="1" ht="9.75" outlineLevel="5">
      <c r="A487" s="76"/>
      <c r="B487" s="78"/>
      <c r="C487" s="79" t="s">
        <v>940</v>
      </c>
      <c r="D487" s="77"/>
      <c r="E487" s="80"/>
      <c r="F487" s="77"/>
      <c r="G487" s="80">
        <v>-0.7</v>
      </c>
      <c r="H487" s="81"/>
      <c r="I487" s="82"/>
      <c r="J487" s="80"/>
      <c r="K487" s="80"/>
      <c r="L487" s="80"/>
      <c r="M487" s="80"/>
      <c r="N487" s="82"/>
      <c r="O487" s="82"/>
      <c r="P487" s="82"/>
      <c r="Q487" s="80"/>
    </row>
    <row r="488" spans="1:17" s="83" customFormat="1" ht="9.75" outlineLevel="5">
      <c r="A488" s="76"/>
      <c r="B488" s="78"/>
      <c r="C488" s="79" t="s">
        <v>881</v>
      </c>
      <c r="D488" s="77"/>
      <c r="E488" s="80"/>
      <c r="F488" s="77"/>
      <c r="G488" s="80">
        <v>0</v>
      </c>
      <c r="H488" s="81"/>
      <c r="I488" s="82"/>
      <c r="J488" s="80"/>
      <c r="K488" s="80"/>
      <c r="L488" s="80"/>
      <c r="M488" s="80"/>
      <c r="N488" s="82"/>
      <c r="O488" s="82"/>
      <c r="P488" s="82"/>
      <c r="Q488" s="80"/>
    </row>
    <row r="489" spans="1:17" s="83" customFormat="1" ht="9.75" outlineLevel="5">
      <c r="A489" s="76"/>
      <c r="B489" s="78"/>
      <c r="C489" s="79" t="s">
        <v>1079</v>
      </c>
      <c r="D489" s="77"/>
      <c r="E489" s="80"/>
      <c r="F489" s="77"/>
      <c r="G489" s="80">
        <v>14.600000000000001</v>
      </c>
      <c r="H489" s="81"/>
      <c r="I489" s="82"/>
      <c r="J489" s="80"/>
      <c r="K489" s="80"/>
      <c r="L489" s="80"/>
      <c r="M489" s="80"/>
      <c r="N489" s="82"/>
      <c r="O489" s="82"/>
      <c r="P489" s="82"/>
      <c r="Q489" s="80"/>
    </row>
    <row r="490" spans="1:17" s="83" customFormat="1" ht="9.75" outlineLevel="5">
      <c r="A490" s="76"/>
      <c r="B490" s="78"/>
      <c r="C490" s="79" t="s">
        <v>940</v>
      </c>
      <c r="D490" s="77"/>
      <c r="E490" s="80"/>
      <c r="F490" s="77"/>
      <c r="G490" s="80">
        <v>-0.7</v>
      </c>
      <c r="H490" s="81"/>
      <c r="I490" s="82"/>
      <c r="J490" s="80"/>
      <c r="K490" s="80"/>
      <c r="L490" s="80"/>
      <c r="M490" s="80"/>
      <c r="N490" s="82"/>
      <c r="O490" s="82"/>
      <c r="P490" s="82"/>
      <c r="Q490" s="80"/>
    </row>
    <row r="491" spans="1:17" s="83" customFormat="1" ht="9.75" outlineLevel="5">
      <c r="A491" s="76"/>
      <c r="B491" s="78"/>
      <c r="C491" s="79" t="s">
        <v>182</v>
      </c>
      <c r="D491" s="77"/>
      <c r="E491" s="80"/>
      <c r="F491" s="77"/>
      <c r="G491" s="80">
        <v>0</v>
      </c>
      <c r="H491" s="81"/>
      <c r="I491" s="82"/>
      <c r="J491" s="80"/>
      <c r="K491" s="80"/>
      <c r="L491" s="80"/>
      <c r="M491" s="80"/>
      <c r="N491" s="82"/>
      <c r="O491" s="82"/>
      <c r="P491" s="82"/>
      <c r="Q491" s="80"/>
    </row>
    <row r="492" spans="1:17" s="83" customFormat="1" ht="9.75" outlineLevel="5">
      <c r="A492" s="76"/>
      <c r="B492" s="78"/>
      <c r="C492" s="79" t="s">
        <v>1080</v>
      </c>
      <c r="D492" s="77"/>
      <c r="E492" s="80"/>
      <c r="F492" s="77"/>
      <c r="G492" s="80">
        <v>14.52</v>
      </c>
      <c r="H492" s="81"/>
      <c r="I492" s="82"/>
      <c r="J492" s="80"/>
      <c r="K492" s="80"/>
      <c r="L492" s="80"/>
      <c r="M492" s="80"/>
      <c r="N492" s="82"/>
      <c r="O492" s="82"/>
      <c r="P492" s="82"/>
      <c r="Q492" s="80"/>
    </row>
    <row r="493" spans="1:17" s="83" customFormat="1" ht="9.75" outlineLevel="5">
      <c r="A493" s="76"/>
      <c r="B493" s="78"/>
      <c r="C493" s="79" t="s">
        <v>940</v>
      </c>
      <c r="D493" s="77"/>
      <c r="E493" s="80"/>
      <c r="F493" s="77"/>
      <c r="G493" s="80">
        <v>-0.7</v>
      </c>
      <c r="H493" s="81"/>
      <c r="I493" s="82"/>
      <c r="J493" s="80"/>
      <c r="K493" s="80"/>
      <c r="L493" s="80"/>
      <c r="M493" s="80"/>
      <c r="N493" s="82"/>
      <c r="O493" s="82"/>
      <c r="P493" s="82"/>
      <c r="Q493" s="80"/>
    </row>
    <row r="494" spans="1:17" s="83" customFormat="1" ht="7.5" customHeight="1" outlineLevel="5">
      <c r="A494" s="84"/>
      <c r="B494" s="86"/>
      <c r="C494" s="87"/>
      <c r="D494" s="85"/>
      <c r="E494" s="88"/>
      <c r="F494" s="85"/>
      <c r="G494" s="88"/>
      <c r="H494" s="89"/>
      <c r="I494" s="90"/>
      <c r="J494" s="91"/>
      <c r="K494" s="91"/>
      <c r="L494" s="91"/>
      <c r="M494" s="91"/>
      <c r="N494" s="90"/>
      <c r="O494" s="90"/>
      <c r="P494" s="90"/>
      <c r="Q494" s="91"/>
    </row>
    <row r="495" spans="1:17" s="75" customFormat="1" ht="12" outlineLevel="4">
      <c r="A495" s="67">
        <v>5</v>
      </c>
      <c r="B495" s="69" t="s">
        <v>1081</v>
      </c>
      <c r="C495" s="70" t="s">
        <v>1082</v>
      </c>
      <c r="D495" s="68" t="s">
        <v>14</v>
      </c>
      <c r="E495" s="71">
        <v>67</v>
      </c>
      <c r="F495" s="68"/>
      <c r="G495" s="71">
        <v>67</v>
      </c>
      <c r="H495" s="511"/>
      <c r="I495" s="73">
        <f>G495*H495</f>
        <v>0</v>
      </c>
      <c r="J495" s="71">
        <v>2.1000000000000001E-4</v>
      </c>
      <c r="K495" s="71">
        <f>G495*J495</f>
        <v>1.4070000000000001E-2</v>
      </c>
      <c r="L495" s="71"/>
      <c r="M495" s="71">
        <f>G495*L495</f>
        <v>0</v>
      </c>
      <c r="N495" s="74">
        <v>21</v>
      </c>
      <c r="O495" s="74">
        <f>I495*(N495/100)</f>
        <v>0</v>
      </c>
      <c r="P495" s="74">
        <f>I495+O495</f>
        <v>0</v>
      </c>
      <c r="Q495" s="184" t="s">
        <v>1881</v>
      </c>
    </row>
    <row r="496" spans="1:17" s="83" customFormat="1" ht="9.75" outlineLevel="5">
      <c r="A496" s="76"/>
      <c r="B496" s="78" t="s">
        <v>848</v>
      </c>
      <c r="C496" s="79" t="s">
        <v>1083</v>
      </c>
      <c r="D496" s="77"/>
      <c r="E496" s="80"/>
      <c r="F496" s="77"/>
      <c r="G496" s="80">
        <v>28</v>
      </c>
      <c r="H496" s="81"/>
      <c r="I496" s="82"/>
      <c r="J496" s="80"/>
      <c r="K496" s="80"/>
      <c r="L496" s="80"/>
      <c r="M496" s="80"/>
      <c r="N496" s="82"/>
      <c r="O496" s="82"/>
      <c r="P496" s="82"/>
      <c r="Q496" s="80"/>
    </row>
    <row r="497" spans="1:17" s="83" customFormat="1" ht="9.75" outlineLevel="5">
      <c r="A497" s="76"/>
      <c r="B497" s="78"/>
      <c r="C497" s="79" t="s">
        <v>1084</v>
      </c>
      <c r="D497" s="77"/>
      <c r="E497" s="80"/>
      <c r="F497" s="77"/>
      <c r="G497" s="80">
        <v>21</v>
      </c>
      <c r="H497" s="81"/>
      <c r="I497" s="82"/>
      <c r="J497" s="80"/>
      <c r="K497" s="80"/>
      <c r="L497" s="80"/>
      <c r="M497" s="80"/>
      <c r="N497" s="82"/>
      <c r="O497" s="82"/>
      <c r="P497" s="82"/>
      <c r="Q497" s="80"/>
    </row>
    <row r="498" spans="1:17" s="83" customFormat="1" ht="9.75" outlineLevel="5">
      <c r="A498" s="76"/>
      <c r="B498" s="78"/>
      <c r="C498" s="79" t="s">
        <v>1085</v>
      </c>
      <c r="D498" s="77"/>
      <c r="E498" s="80"/>
      <c r="F498" s="77"/>
      <c r="G498" s="80">
        <v>12</v>
      </c>
      <c r="H498" s="81"/>
      <c r="I498" s="82"/>
      <c r="J498" s="80"/>
      <c r="K498" s="80"/>
      <c r="L498" s="80"/>
      <c r="M498" s="80"/>
      <c r="N498" s="82"/>
      <c r="O498" s="82"/>
      <c r="P498" s="82"/>
      <c r="Q498" s="80"/>
    </row>
    <row r="499" spans="1:17" s="83" customFormat="1" ht="9.75" outlineLevel="5">
      <c r="A499" s="76"/>
      <c r="B499" s="78"/>
      <c r="C499" s="79" t="s">
        <v>1086</v>
      </c>
      <c r="D499" s="77"/>
      <c r="E499" s="80"/>
      <c r="F499" s="77"/>
      <c r="G499" s="80">
        <v>6</v>
      </c>
      <c r="H499" s="81"/>
      <c r="I499" s="82"/>
      <c r="J499" s="80"/>
      <c r="K499" s="80"/>
      <c r="L499" s="80"/>
      <c r="M499" s="80"/>
      <c r="N499" s="82"/>
      <c r="O499" s="82"/>
      <c r="P499" s="82"/>
      <c r="Q499" s="80"/>
    </row>
    <row r="500" spans="1:17" s="83" customFormat="1" ht="7.5" customHeight="1" outlineLevel="5">
      <c r="A500" s="84"/>
      <c r="B500" s="86"/>
      <c r="C500" s="87"/>
      <c r="D500" s="85"/>
      <c r="E500" s="88"/>
      <c r="F500" s="85"/>
      <c r="G500" s="88"/>
      <c r="H500" s="89"/>
      <c r="I500" s="90"/>
      <c r="J500" s="91"/>
      <c r="K500" s="91"/>
      <c r="L500" s="91"/>
      <c r="M500" s="91"/>
      <c r="N500" s="90"/>
      <c r="O500" s="90"/>
      <c r="P500" s="90"/>
      <c r="Q500" s="91"/>
    </row>
    <row r="501" spans="1:17" s="75" customFormat="1" ht="12" outlineLevel="4">
      <c r="A501" s="67">
        <v>6</v>
      </c>
      <c r="B501" s="69" t="s">
        <v>1087</v>
      </c>
      <c r="C501" s="70" t="s">
        <v>1088</v>
      </c>
      <c r="D501" s="68" t="s">
        <v>14</v>
      </c>
      <c r="E501" s="71">
        <v>7</v>
      </c>
      <c r="F501" s="68"/>
      <c r="G501" s="71">
        <v>7</v>
      </c>
      <c r="H501" s="511"/>
      <c r="I501" s="73">
        <f>G501*H501</f>
        <v>0</v>
      </c>
      <c r="J501" s="71">
        <v>2.0000000000000001E-4</v>
      </c>
      <c r="K501" s="71">
        <f>G501*J501</f>
        <v>1.4E-3</v>
      </c>
      <c r="L501" s="71"/>
      <c r="M501" s="71">
        <f>G501*L501</f>
        <v>0</v>
      </c>
      <c r="N501" s="74">
        <v>21</v>
      </c>
      <c r="O501" s="74">
        <f>I501*(N501/100)</f>
        <v>0</v>
      </c>
      <c r="P501" s="74">
        <f>I501+O501</f>
        <v>0</v>
      </c>
      <c r="Q501" s="184" t="s">
        <v>1881</v>
      </c>
    </row>
    <row r="502" spans="1:17" s="83" customFormat="1" ht="9.75" outlineLevel="5">
      <c r="A502" s="76"/>
      <c r="B502" s="78" t="s">
        <v>848</v>
      </c>
      <c r="C502" s="79" t="s">
        <v>1089</v>
      </c>
      <c r="D502" s="77"/>
      <c r="E502" s="80"/>
      <c r="F502" s="77"/>
      <c r="G502" s="80">
        <v>6</v>
      </c>
      <c r="H502" s="81"/>
      <c r="I502" s="82"/>
      <c r="J502" s="80"/>
      <c r="K502" s="80"/>
      <c r="L502" s="80"/>
      <c r="M502" s="80"/>
      <c r="N502" s="82"/>
      <c r="O502" s="82"/>
      <c r="P502" s="82"/>
      <c r="Q502" s="80"/>
    </row>
    <row r="503" spans="1:17" s="83" customFormat="1" ht="9.75" outlineLevel="5">
      <c r="A503" s="76"/>
      <c r="B503" s="78"/>
      <c r="C503" s="79" t="s">
        <v>1090</v>
      </c>
      <c r="D503" s="77"/>
      <c r="E503" s="80"/>
      <c r="F503" s="77"/>
      <c r="G503" s="80">
        <v>1</v>
      </c>
      <c r="H503" s="81"/>
      <c r="I503" s="82"/>
      <c r="J503" s="80"/>
      <c r="K503" s="80"/>
      <c r="L503" s="80"/>
      <c r="M503" s="80"/>
      <c r="N503" s="82"/>
      <c r="O503" s="82"/>
      <c r="P503" s="82"/>
      <c r="Q503" s="80"/>
    </row>
    <row r="504" spans="1:17" s="83" customFormat="1" ht="7.5" customHeight="1" outlineLevel="5">
      <c r="A504" s="84"/>
      <c r="B504" s="86"/>
      <c r="C504" s="87"/>
      <c r="D504" s="85"/>
      <c r="E504" s="88"/>
      <c r="F504" s="85"/>
      <c r="G504" s="88"/>
      <c r="H504" s="89"/>
      <c r="I504" s="90"/>
      <c r="J504" s="91"/>
      <c r="K504" s="91"/>
      <c r="L504" s="91"/>
      <c r="M504" s="91"/>
      <c r="N504" s="90"/>
      <c r="O504" s="90"/>
      <c r="P504" s="90"/>
      <c r="Q504" s="91"/>
    </row>
    <row r="505" spans="1:17" s="75" customFormat="1" ht="24" outlineLevel="4">
      <c r="A505" s="67">
        <v>7</v>
      </c>
      <c r="B505" s="69" t="s">
        <v>920</v>
      </c>
      <c r="C505" s="70" t="s">
        <v>1091</v>
      </c>
      <c r="D505" s="68" t="s">
        <v>8</v>
      </c>
      <c r="E505" s="71">
        <v>287.45699999999999</v>
      </c>
      <c r="F505" s="68"/>
      <c r="G505" s="71">
        <v>287.45699999999999</v>
      </c>
      <c r="H505" s="511"/>
      <c r="I505" s="73">
        <f>G505*H505</f>
        <v>0</v>
      </c>
      <c r="J505" s="71">
        <v>4.9500000000000004E-3</v>
      </c>
      <c r="K505" s="71">
        <f>G505*J505</f>
        <v>1.4229121500000002</v>
      </c>
      <c r="L505" s="71"/>
      <c r="M505" s="71">
        <f>G505*L505</f>
        <v>0</v>
      </c>
      <c r="N505" s="74">
        <v>21</v>
      </c>
      <c r="O505" s="74">
        <f>I505*(N505/100)</f>
        <v>0</v>
      </c>
      <c r="P505" s="74">
        <f>I505+O505</f>
        <v>0</v>
      </c>
      <c r="Q505" s="184" t="s">
        <v>1881</v>
      </c>
    </row>
    <row r="506" spans="1:17" s="83" customFormat="1" ht="9.75" outlineLevel="5">
      <c r="A506" s="76"/>
      <c r="B506" s="78" t="s">
        <v>848</v>
      </c>
      <c r="C506" s="79" t="s">
        <v>1092</v>
      </c>
      <c r="D506" s="77"/>
      <c r="E506" s="80"/>
      <c r="F506" s="77"/>
      <c r="G506" s="80">
        <v>39.497999999999998</v>
      </c>
      <c r="H506" s="81"/>
      <c r="I506" s="82"/>
      <c r="J506" s="80"/>
      <c r="K506" s="80"/>
      <c r="L506" s="80"/>
      <c r="M506" s="80"/>
      <c r="N506" s="82"/>
      <c r="O506" s="82"/>
      <c r="P506" s="82"/>
      <c r="Q506" s="80"/>
    </row>
    <row r="507" spans="1:17" s="83" customFormat="1" ht="9.75" outlineLevel="5">
      <c r="A507" s="76"/>
      <c r="B507" s="78"/>
      <c r="C507" s="79" t="s">
        <v>1093</v>
      </c>
      <c r="D507" s="77"/>
      <c r="E507" s="80"/>
      <c r="F507" s="77"/>
      <c r="G507" s="80">
        <v>93.36</v>
      </c>
      <c r="H507" s="81"/>
      <c r="I507" s="82"/>
      <c r="J507" s="80"/>
      <c r="K507" s="80"/>
      <c r="L507" s="80"/>
      <c r="M507" s="80"/>
      <c r="N507" s="82"/>
      <c r="O507" s="82"/>
      <c r="P507" s="82"/>
      <c r="Q507" s="80"/>
    </row>
    <row r="508" spans="1:17" s="83" customFormat="1" ht="9.75" outlineLevel="5">
      <c r="A508" s="76"/>
      <c r="B508" s="78"/>
      <c r="C508" s="79" t="s">
        <v>1094</v>
      </c>
      <c r="D508" s="77"/>
      <c r="E508" s="80"/>
      <c r="F508" s="77"/>
      <c r="G508" s="80">
        <v>100.95699999999999</v>
      </c>
      <c r="H508" s="81"/>
      <c r="I508" s="82"/>
      <c r="J508" s="80"/>
      <c r="K508" s="80"/>
      <c r="L508" s="80"/>
      <c r="M508" s="80"/>
      <c r="N508" s="82"/>
      <c r="O508" s="82"/>
      <c r="P508" s="82"/>
      <c r="Q508" s="80"/>
    </row>
    <row r="509" spans="1:17" s="83" customFormat="1" ht="9.75" outlineLevel="5">
      <c r="A509" s="76"/>
      <c r="B509" s="78"/>
      <c r="C509" s="79" t="s">
        <v>1095</v>
      </c>
      <c r="D509" s="77"/>
      <c r="E509" s="80"/>
      <c r="F509" s="77"/>
      <c r="G509" s="80">
        <v>53.642000000000003</v>
      </c>
      <c r="H509" s="81"/>
      <c r="I509" s="82"/>
      <c r="J509" s="80"/>
      <c r="K509" s="80"/>
      <c r="L509" s="80"/>
      <c r="M509" s="80"/>
      <c r="N509" s="82"/>
      <c r="O509" s="82"/>
      <c r="P509" s="82"/>
      <c r="Q509" s="80"/>
    </row>
    <row r="510" spans="1:17" s="83" customFormat="1" ht="7.5" customHeight="1" outlineLevel="5">
      <c r="A510" s="84"/>
      <c r="B510" s="86"/>
      <c r="C510" s="87"/>
      <c r="D510" s="85"/>
      <c r="E510" s="88"/>
      <c r="F510" s="85"/>
      <c r="G510" s="88"/>
      <c r="H510" s="89"/>
      <c r="I510" s="90"/>
      <c r="J510" s="91"/>
      <c r="K510" s="91"/>
      <c r="L510" s="91"/>
      <c r="M510" s="91"/>
      <c r="N510" s="90"/>
      <c r="O510" s="90"/>
      <c r="P510" s="90"/>
      <c r="Q510" s="91"/>
    </row>
    <row r="511" spans="1:17" s="75" customFormat="1" ht="24" outlineLevel="4">
      <c r="A511" s="67">
        <v>8</v>
      </c>
      <c r="B511" s="69" t="s">
        <v>921</v>
      </c>
      <c r="C511" s="70" t="s">
        <v>922</v>
      </c>
      <c r="D511" s="68" t="s">
        <v>8</v>
      </c>
      <c r="E511" s="71">
        <v>43.447800000000008</v>
      </c>
      <c r="F511" s="68"/>
      <c r="G511" s="71">
        <v>43.447800000000008</v>
      </c>
      <c r="H511" s="511"/>
      <c r="I511" s="73">
        <f>G511*H511</f>
        <v>0</v>
      </c>
      <c r="J511" s="71">
        <v>9.7999999999999997E-3</v>
      </c>
      <c r="K511" s="71">
        <f>G511*J511</f>
        <v>0.42578844000000005</v>
      </c>
      <c r="L511" s="71"/>
      <c r="M511" s="71">
        <f>G511*L511</f>
        <v>0</v>
      </c>
      <c r="N511" s="74">
        <v>21</v>
      </c>
      <c r="O511" s="74">
        <f>I511*(N511/100)</f>
        <v>0</v>
      </c>
      <c r="P511" s="74">
        <f>I511+O511</f>
        <v>0</v>
      </c>
      <c r="Q511" s="182"/>
    </row>
    <row r="512" spans="1:17" s="83" customFormat="1" ht="9.75" outlineLevel="5">
      <c r="A512" s="76"/>
      <c r="B512" s="78" t="s">
        <v>848</v>
      </c>
      <c r="C512" s="79" t="s">
        <v>853</v>
      </c>
      <c r="D512" s="77"/>
      <c r="E512" s="80"/>
      <c r="F512" s="77"/>
      <c r="G512" s="80">
        <v>0</v>
      </c>
      <c r="H512" s="81"/>
      <c r="I512" s="82"/>
      <c r="J512" s="80"/>
      <c r="K512" s="80"/>
      <c r="L512" s="80"/>
      <c r="M512" s="80"/>
      <c r="N512" s="82"/>
      <c r="O512" s="82"/>
      <c r="P512" s="82"/>
      <c r="Q512" s="80"/>
    </row>
    <row r="513" spans="1:17" s="83" customFormat="1" ht="9.75" outlineLevel="5">
      <c r="A513" s="76"/>
      <c r="B513" s="78"/>
      <c r="C513" s="79" t="s">
        <v>1096</v>
      </c>
      <c r="D513" s="77"/>
      <c r="E513" s="80"/>
      <c r="F513" s="77"/>
      <c r="G513" s="80">
        <v>31.347000000000001</v>
      </c>
      <c r="H513" s="81"/>
      <c r="I513" s="82"/>
      <c r="J513" s="80"/>
      <c r="K513" s="80"/>
      <c r="L513" s="80"/>
      <c r="M513" s="80"/>
      <c r="N513" s="82"/>
      <c r="O513" s="82"/>
      <c r="P513" s="82"/>
      <c r="Q513" s="80"/>
    </row>
    <row r="514" spans="1:17" s="83" customFormat="1" ht="9.75" outlineLevel="5">
      <c r="A514" s="76"/>
      <c r="B514" s="78"/>
      <c r="C514" s="79" t="s">
        <v>1097</v>
      </c>
      <c r="D514" s="77"/>
      <c r="E514" s="80"/>
      <c r="F514" s="77"/>
      <c r="G514" s="80">
        <v>-5.4180000000000001</v>
      </c>
      <c r="H514" s="81"/>
      <c r="I514" s="82"/>
      <c r="J514" s="80"/>
      <c r="K514" s="80"/>
      <c r="L514" s="80"/>
      <c r="M514" s="80"/>
      <c r="N514" s="82"/>
      <c r="O514" s="82"/>
      <c r="P514" s="82"/>
      <c r="Q514" s="80"/>
    </row>
    <row r="515" spans="1:17" s="83" customFormat="1" ht="9.75" outlineLevel="5">
      <c r="A515" s="76"/>
      <c r="B515" s="78"/>
      <c r="C515" s="79" t="s">
        <v>180</v>
      </c>
      <c r="D515" s="77"/>
      <c r="E515" s="80"/>
      <c r="F515" s="77"/>
      <c r="G515" s="80">
        <v>0</v>
      </c>
      <c r="H515" s="81"/>
      <c r="I515" s="82"/>
      <c r="J515" s="80"/>
      <c r="K515" s="80"/>
      <c r="L515" s="80"/>
      <c r="M515" s="80"/>
      <c r="N515" s="82"/>
      <c r="O515" s="82"/>
      <c r="P515" s="82"/>
      <c r="Q515" s="80"/>
    </row>
    <row r="516" spans="1:17" s="83" customFormat="1" ht="9.75" outlineLevel="5">
      <c r="A516" s="76"/>
      <c r="B516" s="78"/>
      <c r="C516" s="79" t="s">
        <v>1098</v>
      </c>
      <c r="D516" s="77"/>
      <c r="E516" s="80"/>
      <c r="F516" s="77"/>
      <c r="G516" s="80">
        <v>15.039000000000001</v>
      </c>
      <c r="H516" s="81"/>
      <c r="I516" s="82"/>
      <c r="J516" s="80"/>
      <c r="K516" s="80"/>
      <c r="L516" s="80"/>
      <c r="M516" s="80"/>
      <c r="N516" s="82"/>
      <c r="O516" s="82"/>
      <c r="P516" s="82"/>
      <c r="Q516" s="80"/>
    </row>
    <row r="517" spans="1:17" s="83" customFormat="1" ht="9.75" outlineLevel="5">
      <c r="A517" s="76"/>
      <c r="B517" s="78"/>
      <c r="C517" s="79" t="s">
        <v>981</v>
      </c>
      <c r="D517" s="77"/>
      <c r="E517" s="80"/>
      <c r="F517" s="77"/>
      <c r="G517" s="80">
        <v>-1.47</v>
      </c>
      <c r="H517" s="81"/>
      <c r="I517" s="82"/>
      <c r="J517" s="80"/>
      <c r="K517" s="80"/>
      <c r="L517" s="80"/>
      <c r="M517" s="80"/>
      <c r="N517" s="82"/>
      <c r="O517" s="82"/>
      <c r="P517" s="82"/>
      <c r="Q517" s="80"/>
    </row>
    <row r="518" spans="1:17" s="83" customFormat="1" ht="9.75" outlineLevel="5">
      <c r="A518" s="95"/>
      <c r="B518" s="97" t="s">
        <v>894</v>
      </c>
      <c r="C518" s="98">
        <v>10</v>
      </c>
      <c r="D518" s="96"/>
      <c r="E518" s="99"/>
      <c r="F518" s="96"/>
      <c r="G518" s="99">
        <v>3.9498000000000002</v>
      </c>
      <c r="H518" s="100"/>
      <c r="I518" s="101"/>
      <c r="J518" s="99"/>
      <c r="K518" s="99"/>
      <c r="L518" s="99"/>
      <c r="M518" s="99"/>
      <c r="N518" s="101"/>
      <c r="O518" s="101"/>
      <c r="P518" s="101"/>
      <c r="Q518" s="99"/>
    </row>
    <row r="519" spans="1:17" s="83" customFormat="1" ht="7.5" customHeight="1" outlineLevel="5">
      <c r="A519" s="84"/>
      <c r="B519" s="86"/>
      <c r="C519" s="87"/>
      <c r="D519" s="85"/>
      <c r="E519" s="88"/>
      <c r="F519" s="85"/>
      <c r="G519" s="88"/>
      <c r="H519" s="89"/>
      <c r="I519" s="90"/>
      <c r="J519" s="91"/>
      <c r="K519" s="91"/>
      <c r="L519" s="91"/>
      <c r="M519" s="91"/>
      <c r="N519" s="90"/>
      <c r="O519" s="90"/>
      <c r="P519" s="90"/>
      <c r="Q519" s="91"/>
    </row>
    <row r="520" spans="1:17" s="75" customFormat="1" ht="24" outlineLevel="4">
      <c r="A520" s="67">
        <v>9</v>
      </c>
      <c r="B520" s="69" t="s">
        <v>923</v>
      </c>
      <c r="C520" s="70" t="s">
        <v>924</v>
      </c>
      <c r="D520" s="68" t="s">
        <v>8</v>
      </c>
      <c r="E520" s="71">
        <v>102.69600000000003</v>
      </c>
      <c r="F520" s="68"/>
      <c r="G520" s="71">
        <v>102.69600000000003</v>
      </c>
      <c r="H520" s="511"/>
      <c r="I520" s="73">
        <f>G520*H520</f>
        <v>0</v>
      </c>
      <c r="J520" s="71">
        <v>9.7999999999999997E-3</v>
      </c>
      <c r="K520" s="71">
        <f>G520*J520</f>
        <v>1.0064208000000001</v>
      </c>
      <c r="L520" s="71"/>
      <c r="M520" s="71">
        <f>G520*L520</f>
        <v>0</v>
      </c>
      <c r="N520" s="74">
        <v>21</v>
      </c>
      <c r="O520" s="74">
        <f>I520*(N520/100)</f>
        <v>0</v>
      </c>
      <c r="P520" s="74">
        <f>I520+O520</f>
        <v>0</v>
      </c>
      <c r="Q520" s="182"/>
    </row>
    <row r="521" spans="1:17" s="83" customFormat="1" ht="9.75" outlineLevel="5">
      <c r="A521" s="76"/>
      <c r="B521" s="78" t="s">
        <v>848</v>
      </c>
      <c r="C521" s="79" t="s">
        <v>179</v>
      </c>
      <c r="D521" s="77"/>
      <c r="E521" s="80"/>
      <c r="F521" s="77"/>
      <c r="G521" s="80">
        <v>0</v>
      </c>
      <c r="H521" s="81"/>
      <c r="I521" s="82"/>
      <c r="J521" s="80"/>
      <c r="K521" s="80"/>
      <c r="L521" s="80"/>
      <c r="M521" s="80"/>
      <c r="N521" s="82"/>
      <c r="O521" s="82"/>
      <c r="P521" s="82"/>
      <c r="Q521" s="80"/>
    </row>
    <row r="522" spans="1:17" s="83" customFormat="1" ht="9.75" outlineLevel="5">
      <c r="A522" s="76"/>
      <c r="B522" s="78"/>
      <c r="C522" s="79" t="s">
        <v>1099</v>
      </c>
      <c r="D522" s="77"/>
      <c r="E522" s="80"/>
      <c r="F522" s="77"/>
      <c r="G522" s="80">
        <v>72.765000000000001</v>
      </c>
      <c r="H522" s="81"/>
      <c r="I522" s="82"/>
      <c r="J522" s="80"/>
      <c r="K522" s="80"/>
      <c r="L522" s="80"/>
      <c r="M522" s="80"/>
      <c r="N522" s="82"/>
      <c r="O522" s="82"/>
      <c r="P522" s="82"/>
      <c r="Q522" s="80"/>
    </row>
    <row r="523" spans="1:17" s="83" customFormat="1" ht="9.75" outlineLevel="5">
      <c r="A523" s="76"/>
      <c r="B523" s="78"/>
      <c r="C523" s="79" t="s">
        <v>1100</v>
      </c>
      <c r="D523" s="77"/>
      <c r="E523" s="80"/>
      <c r="F523" s="77"/>
      <c r="G523" s="80">
        <v>-14.398500000000002</v>
      </c>
      <c r="H523" s="81"/>
      <c r="I523" s="82"/>
      <c r="J523" s="80"/>
      <c r="K523" s="80"/>
      <c r="L523" s="80"/>
      <c r="M523" s="80"/>
      <c r="N523" s="82"/>
      <c r="O523" s="82"/>
      <c r="P523" s="82"/>
      <c r="Q523" s="80"/>
    </row>
    <row r="524" spans="1:17" s="83" customFormat="1" ht="9.75" outlineLevel="5">
      <c r="A524" s="76"/>
      <c r="B524" s="78"/>
      <c r="C524" s="79" t="s">
        <v>880</v>
      </c>
      <c r="D524" s="77"/>
      <c r="E524" s="80"/>
      <c r="F524" s="77"/>
      <c r="G524" s="80">
        <v>0</v>
      </c>
      <c r="H524" s="81"/>
      <c r="I524" s="82"/>
      <c r="J524" s="80"/>
      <c r="K524" s="80"/>
      <c r="L524" s="80"/>
      <c r="M524" s="80"/>
      <c r="N524" s="82"/>
      <c r="O524" s="82"/>
      <c r="P524" s="82"/>
      <c r="Q524" s="80"/>
    </row>
    <row r="525" spans="1:17" s="83" customFormat="1" ht="9.75" outlineLevel="5">
      <c r="A525" s="76"/>
      <c r="B525" s="78"/>
      <c r="C525" s="79" t="s">
        <v>1101</v>
      </c>
      <c r="D525" s="77"/>
      <c r="E525" s="80"/>
      <c r="F525" s="77"/>
      <c r="G525" s="80">
        <v>39.420000000000009</v>
      </c>
      <c r="H525" s="81"/>
      <c r="I525" s="82"/>
      <c r="J525" s="80"/>
      <c r="K525" s="80"/>
      <c r="L525" s="80"/>
      <c r="M525" s="80"/>
      <c r="N525" s="82"/>
      <c r="O525" s="82"/>
      <c r="P525" s="82"/>
      <c r="Q525" s="80"/>
    </row>
    <row r="526" spans="1:17" s="83" customFormat="1" ht="9.75" outlineLevel="5">
      <c r="A526" s="76"/>
      <c r="B526" s="78"/>
      <c r="C526" s="79" t="s">
        <v>1102</v>
      </c>
      <c r="D526" s="77"/>
      <c r="E526" s="80"/>
      <c r="F526" s="77"/>
      <c r="G526" s="80">
        <v>-4.426499999999999</v>
      </c>
      <c r="H526" s="81"/>
      <c r="I526" s="82"/>
      <c r="J526" s="80"/>
      <c r="K526" s="80"/>
      <c r="L526" s="80"/>
      <c r="M526" s="80"/>
      <c r="N526" s="82"/>
      <c r="O526" s="82"/>
      <c r="P526" s="82"/>
      <c r="Q526" s="80"/>
    </row>
    <row r="527" spans="1:17" s="83" customFormat="1" ht="9.75" outlineLevel="5">
      <c r="A527" s="95"/>
      <c r="B527" s="97" t="s">
        <v>894</v>
      </c>
      <c r="C527" s="98">
        <v>10</v>
      </c>
      <c r="D527" s="96"/>
      <c r="E527" s="99"/>
      <c r="F527" s="96"/>
      <c r="G527" s="99">
        <v>9.3360000000000021</v>
      </c>
      <c r="H527" s="100"/>
      <c r="I527" s="101"/>
      <c r="J527" s="99"/>
      <c r="K527" s="99"/>
      <c r="L527" s="99"/>
      <c r="M527" s="99"/>
      <c r="N527" s="101"/>
      <c r="O527" s="101"/>
      <c r="P527" s="101"/>
      <c r="Q527" s="99"/>
    </row>
    <row r="528" spans="1:17" s="83" customFormat="1" ht="7.5" customHeight="1" outlineLevel="5">
      <c r="A528" s="84"/>
      <c r="B528" s="86"/>
      <c r="C528" s="87"/>
      <c r="D528" s="85"/>
      <c r="E528" s="88"/>
      <c r="F528" s="85"/>
      <c r="G528" s="88"/>
      <c r="H528" s="89"/>
      <c r="I528" s="90"/>
      <c r="J528" s="91"/>
      <c r="K528" s="91"/>
      <c r="L528" s="91"/>
      <c r="M528" s="91"/>
      <c r="N528" s="90"/>
      <c r="O528" s="90"/>
      <c r="P528" s="90"/>
      <c r="Q528" s="91"/>
    </row>
    <row r="529" spans="1:17" s="75" customFormat="1" ht="24" outlineLevel="4">
      <c r="A529" s="67">
        <v>10</v>
      </c>
      <c r="B529" s="69" t="s">
        <v>925</v>
      </c>
      <c r="C529" s="70" t="s">
        <v>926</v>
      </c>
      <c r="D529" s="68" t="s">
        <v>8</v>
      </c>
      <c r="E529" s="71">
        <v>111.05324999999999</v>
      </c>
      <c r="F529" s="68"/>
      <c r="G529" s="71">
        <v>111.05324999999999</v>
      </c>
      <c r="H529" s="511"/>
      <c r="I529" s="73">
        <f>G529*H529</f>
        <v>0</v>
      </c>
      <c r="J529" s="71">
        <v>9.7999999999999997E-3</v>
      </c>
      <c r="K529" s="71">
        <f>G529*J529</f>
        <v>1.0883218499999998</v>
      </c>
      <c r="L529" s="71"/>
      <c r="M529" s="71">
        <f>G529*L529</f>
        <v>0</v>
      </c>
      <c r="N529" s="74">
        <v>21</v>
      </c>
      <c r="O529" s="74">
        <f>I529*(N529/100)</f>
        <v>0</v>
      </c>
      <c r="P529" s="74">
        <f>I529+O529</f>
        <v>0</v>
      </c>
      <c r="Q529" s="182"/>
    </row>
    <row r="530" spans="1:17" s="83" customFormat="1" ht="9.75" outlineLevel="5">
      <c r="A530" s="76"/>
      <c r="B530" s="78" t="s">
        <v>848</v>
      </c>
      <c r="C530" s="79" t="s">
        <v>873</v>
      </c>
      <c r="D530" s="77"/>
      <c r="E530" s="80"/>
      <c r="F530" s="77"/>
      <c r="G530" s="80">
        <v>0</v>
      </c>
      <c r="H530" s="81"/>
      <c r="I530" s="82"/>
      <c r="J530" s="80"/>
      <c r="K530" s="80"/>
      <c r="L530" s="80"/>
      <c r="M530" s="80"/>
      <c r="N530" s="82"/>
      <c r="O530" s="82"/>
      <c r="P530" s="82"/>
      <c r="Q530" s="80"/>
    </row>
    <row r="531" spans="1:17" s="83" customFormat="1" ht="9.75" outlineLevel="5">
      <c r="A531" s="76"/>
      <c r="B531" s="78"/>
      <c r="C531" s="79" t="s">
        <v>1103</v>
      </c>
      <c r="D531" s="77"/>
      <c r="E531" s="80"/>
      <c r="F531" s="77"/>
      <c r="G531" s="80">
        <v>74.303999999999988</v>
      </c>
      <c r="H531" s="81"/>
      <c r="I531" s="82"/>
      <c r="J531" s="80"/>
      <c r="K531" s="80"/>
      <c r="L531" s="80"/>
      <c r="M531" s="80"/>
      <c r="N531" s="82"/>
      <c r="O531" s="82"/>
      <c r="P531" s="82"/>
      <c r="Q531" s="80"/>
    </row>
    <row r="532" spans="1:17" s="83" customFormat="1" ht="9.75" outlineLevel="5">
      <c r="A532" s="76"/>
      <c r="B532" s="78"/>
      <c r="C532" s="79" t="s">
        <v>1104</v>
      </c>
      <c r="D532" s="77"/>
      <c r="E532" s="80"/>
      <c r="F532" s="77"/>
      <c r="G532" s="80">
        <v>-8.34</v>
      </c>
      <c r="H532" s="81"/>
      <c r="I532" s="82"/>
      <c r="J532" s="80"/>
      <c r="K532" s="80"/>
      <c r="L532" s="80"/>
      <c r="M532" s="80"/>
      <c r="N532" s="82"/>
      <c r="O532" s="82"/>
      <c r="P532" s="82"/>
      <c r="Q532" s="80"/>
    </row>
    <row r="533" spans="1:17" s="83" customFormat="1" ht="9.75" outlineLevel="5">
      <c r="A533" s="76"/>
      <c r="B533" s="78"/>
      <c r="C533" s="79" t="s">
        <v>881</v>
      </c>
      <c r="D533" s="77"/>
      <c r="E533" s="80"/>
      <c r="F533" s="77"/>
      <c r="G533" s="80">
        <v>0</v>
      </c>
      <c r="H533" s="81"/>
      <c r="I533" s="82"/>
      <c r="J533" s="80"/>
      <c r="K533" s="80"/>
      <c r="L533" s="80"/>
      <c r="M533" s="80"/>
      <c r="N533" s="82"/>
      <c r="O533" s="82"/>
      <c r="P533" s="82"/>
      <c r="Q533" s="80"/>
    </row>
    <row r="534" spans="1:17" s="83" customFormat="1" ht="9.75" outlineLevel="5">
      <c r="A534" s="76"/>
      <c r="B534" s="78"/>
      <c r="C534" s="79" t="s">
        <v>1101</v>
      </c>
      <c r="D534" s="77"/>
      <c r="E534" s="80"/>
      <c r="F534" s="77"/>
      <c r="G534" s="80">
        <v>39.420000000000009</v>
      </c>
      <c r="H534" s="81"/>
      <c r="I534" s="82"/>
      <c r="J534" s="80"/>
      <c r="K534" s="80"/>
      <c r="L534" s="80"/>
      <c r="M534" s="80"/>
      <c r="N534" s="82"/>
      <c r="O534" s="82"/>
      <c r="P534" s="82"/>
      <c r="Q534" s="80"/>
    </row>
    <row r="535" spans="1:17" s="83" customFormat="1" ht="9.75" outlineLevel="5">
      <c r="A535" s="76"/>
      <c r="B535" s="78"/>
      <c r="C535" s="79" t="s">
        <v>1102</v>
      </c>
      <c r="D535" s="77"/>
      <c r="E535" s="80"/>
      <c r="F535" s="77"/>
      <c r="G535" s="80">
        <v>-4.426499999999999</v>
      </c>
      <c r="H535" s="81"/>
      <c r="I535" s="82"/>
      <c r="J535" s="80"/>
      <c r="K535" s="80"/>
      <c r="L535" s="80"/>
      <c r="M535" s="80"/>
      <c r="N535" s="82"/>
      <c r="O535" s="82"/>
      <c r="P535" s="82"/>
      <c r="Q535" s="80"/>
    </row>
    <row r="536" spans="1:17" s="83" customFormat="1" ht="9.75" outlineLevel="5">
      <c r="A536" s="95"/>
      <c r="B536" s="97" t="s">
        <v>894</v>
      </c>
      <c r="C536" s="98">
        <v>10</v>
      </c>
      <c r="D536" s="96"/>
      <c r="E536" s="99"/>
      <c r="F536" s="96"/>
      <c r="G536" s="99">
        <v>10.095749999999999</v>
      </c>
      <c r="H536" s="100"/>
      <c r="I536" s="101"/>
      <c r="J536" s="99"/>
      <c r="K536" s="99"/>
      <c r="L536" s="99"/>
      <c r="M536" s="99"/>
      <c r="N536" s="101"/>
      <c r="O536" s="101"/>
      <c r="P536" s="101"/>
      <c r="Q536" s="99"/>
    </row>
    <row r="537" spans="1:17" s="83" customFormat="1" ht="7.5" customHeight="1" outlineLevel="5">
      <c r="A537" s="84"/>
      <c r="B537" s="86"/>
      <c r="C537" s="87"/>
      <c r="D537" s="85"/>
      <c r="E537" s="88"/>
      <c r="F537" s="85"/>
      <c r="G537" s="88"/>
      <c r="H537" s="89"/>
      <c r="I537" s="90"/>
      <c r="J537" s="91"/>
      <c r="K537" s="91"/>
      <c r="L537" s="91"/>
      <c r="M537" s="91"/>
      <c r="N537" s="90"/>
      <c r="O537" s="90"/>
      <c r="P537" s="90"/>
      <c r="Q537" s="91"/>
    </row>
    <row r="538" spans="1:17" s="75" customFormat="1" ht="24" outlineLevel="4">
      <c r="A538" s="67">
        <v>11</v>
      </c>
      <c r="B538" s="69" t="s">
        <v>927</v>
      </c>
      <c r="C538" s="70" t="s">
        <v>928</v>
      </c>
      <c r="D538" s="68" t="s">
        <v>8</v>
      </c>
      <c r="E538" s="71">
        <v>59.005650000000003</v>
      </c>
      <c r="F538" s="68"/>
      <c r="G538" s="71">
        <v>59.005650000000003</v>
      </c>
      <c r="H538" s="511"/>
      <c r="I538" s="73">
        <f>G538*H538</f>
        <v>0</v>
      </c>
      <c r="J538" s="71">
        <v>9.7999999999999997E-3</v>
      </c>
      <c r="K538" s="71">
        <f>G538*J538</f>
        <v>0.57825537000000005</v>
      </c>
      <c r="L538" s="71"/>
      <c r="M538" s="71">
        <f>G538*L538</f>
        <v>0</v>
      </c>
      <c r="N538" s="74">
        <v>21</v>
      </c>
      <c r="O538" s="74">
        <f>I538*(N538/100)</f>
        <v>0</v>
      </c>
      <c r="P538" s="74">
        <f>I538+O538</f>
        <v>0</v>
      </c>
      <c r="Q538" s="182"/>
    </row>
    <row r="539" spans="1:17" s="83" customFormat="1" ht="9.75" outlineLevel="5">
      <c r="A539" s="76"/>
      <c r="B539" s="78" t="s">
        <v>848</v>
      </c>
      <c r="C539" s="79" t="s">
        <v>178</v>
      </c>
      <c r="D539" s="77"/>
      <c r="E539" s="80"/>
      <c r="F539" s="77"/>
      <c r="G539" s="80">
        <v>0</v>
      </c>
      <c r="H539" s="81"/>
      <c r="I539" s="82"/>
      <c r="J539" s="80"/>
      <c r="K539" s="80"/>
      <c r="L539" s="80"/>
      <c r="M539" s="80"/>
      <c r="N539" s="82"/>
      <c r="O539" s="82"/>
      <c r="P539" s="82"/>
      <c r="Q539" s="80"/>
    </row>
    <row r="540" spans="1:17" s="83" customFormat="1" ht="9.75" outlineLevel="5">
      <c r="A540" s="76"/>
      <c r="B540" s="78"/>
      <c r="C540" s="79" t="s">
        <v>1105</v>
      </c>
      <c r="D540" s="77"/>
      <c r="E540" s="80"/>
      <c r="F540" s="77"/>
      <c r="G540" s="80">
        <v>21.654</v>
      </c>
      <c r="H540" s="81"/>
      <c r="I540" s="82"/>
      <c r="J540" s="80"/>
      <c r="K540" s="80"/>
      <c r="L540" s="80"/>
      <c r="M540" s="80"/>
      <c r="N540" s="82"/>
      <c r="O540" s="82"/>
      <c r="P540" s="82"/>
      <c r="Q540" s="80"/>
    </row>
    <row r="541" spans="1:17" s="83" customFormat="1" ht="9.75" outlineLevel="5">
      <c r="A541" s="76"/>
      <c r="B541" s="78"/>
      <c r="C541" s="79" t="s">
        <v>1106</v>
      </c>
      <c r="D541" s="77"/>
      <c r="E541" s="80"/>
      <c r="F541" s="77"/>
      <c r="G541" s="80">
        <v>-2.79</v>
      </c>
      <c r="H541" s="81"/>
      <c r="I541" s="82"/>
      <c r="J541" s="80"/>
      <c r="K541" s="80"/>
      <c r="L541" s="80"/>
      <c r="M541" s="80"/>
      <c r="N541" s="82"/>
      <c r="O541" s="82"/>
      <c r="P541" s="82"/>
      <c r="Q541" s="80"/>
    </row>
    <row r="542" spans="1:17" s="83" customFormat="1" ht="9.75" outlineLevel="5">
      <c r="A542" s="76"/>
      <c r="B542" s="78"/>
      <c r="C542" s="79" t="s">
        <v>182</v>
      </c>
      <c r="D542" s="77"/>
      <c r="E542" s="80"/>
      <c r="F542" s="77"/>
      <c r="G542" s="80">
        <v>0</v>
      </c>
      <c r="H542" s="81"/>
      <c r="I542" s="82"/>
      <c r="J542" s="80"/>
      <c r="K542" s="80"/>
      <c r="L542" s="80"/>
      <c r="M542" s="80"/>
      <c r="N542" s="82"/>
      <c r="O542" s="82"/>
      <c r="P542" s="82"/>
      <c r="Q542" s="80"/>
    </row>
    <row r="543" spans="1:17" s="83" customFormat="1" ht="9.75" outlineLevel="5">
      <c r="A543" s="76"/>
      <c r="B543" s="78"/>
      <c r="C543" s="79" t="s">
        <v>1107</v>
      </c>
      <c r="D543" s="77"/>
      <c r="E543" s="80"/>
      <c r="F543" s="77"/>
      <c r="G543" s="80">
        <v>39.204000000000001</v>
      </c>
      <c r="H543" s="81"/>
      <c r="I543" s="82"/>
      <c r="J543" s="80"/>
      <c r="K543" s="80"/>
      <c r="L543" s="80"/>
      <c r="M543" s="80"/>
      <c r="N543" s="82"/>
      <c r="O543" s="82"/>
      <c r="P543" s="82"/>
      <c r="Q543" s="80"/>
    </row>
    <row r="544" spans="1:17" s="83" customFormat="1" ht="9.75" outlineLevel="5">
      <c r="A544" s="76"/>
      <c r="B544" s="78"/>
      <c r="C544" s="79" t="s">
        <v>1102</v>
      </c>
      <c r="D544" s="77"/>
      <c r="E544" s="80"/>
      <c r="F544" s="77"/>
      <c r="G544" s="80">
        <v>-4.426499999999999</v>
      </c>
      <c r="H544" s="81"/>
      <c r="I544" s="82"/>
      <c r="J544" s="80"/>
      <c r="K544" s="80"/>
      <c r="L544" s="80"/>
      <c r="M544" s="80"/>
      <c r="N544" s="82"/>
      <c r="O544" s="82"/>
      <c r="P544" s="82"/>
      <c r="Q544" s="80"/>
    </row>
    <row r="545" spans="1:17" s="83" customFormat="1" ht="9.75" outlineLevel="5">
      <c r="A545" s="95"/>
      <c r="B545" s="97" t="s">
        <v>894</v>
      </c>
      <c r="C545" s="98">
        <v>10</v>
      </c>
      <c r="D545" s="96"/>
      <c r="E545" s="99"/>
      <c r="F545" s="96"/>
      <c r="G545" s="99">
        <v>5.3641499999999995</v>
      </c>
      <c r="H545" s="100"/>
      <c r="I545" s="101"/>
      <c r="J545" s="99"/>
      <c r="K545" s="99"/>
      <c r="L545" s="99"/>
      <c r="M545" s="99"/>
      <c r="N545" s="101"/>
      <c r="O545" s="101"/>
      <c r="P545" s="101"/>
      <c r="Q545" s="99"/>
    </row>
    <row r="546" spans="1:17" s="83" customFormat="1" ht="7.5" customHeight="1" outlineLevel="5">
      <c r="A546" s="84"/>
      <c r="B546" s="86"/>
      <c r="C546" s="87"/>
      <c r="D546" s="85"/>
      <c r="E546" s="88"/>
      <c r="F546" s="85"/>
      <c r="G546" s="88"/>
      <c r="H546" s="89"/>
      <c r="I546" s="90"/>
      <c r="J546" s="91"/>
      <c r="K546" s="91"/>
      <c r="L546" s="91"/>
      <c r="M546" s="91"/>
      <c r="N546" s="90"/>
      <c r="O546" s="90"/>
      <c r="P546" s="90"/>
      <c r="Q546" s="91"/>
    </row>
    <row r="547" spans="1:17" s="75" customFormat="1" ht="12" outlineLevel="4">
      <c r="A547" s="67">
        <v>12</v>
      </c>
      <c r="B547" s="69" t="s">
        <v>931</v>
      </c>
      <c r="C547" s="70" t="s">
        <v>932</v>
      </c>
      <c r="D547" s="68" t="s">
        <v>4</v>
      </c>
      <c r="E547" s="71">
        <v>180.90000000000003</v>
      </c>
      <c r="F547" s="68"/>
      <c r="G547" s="71">
        <v>180.90000000000003</v>
      </c>
      <c r="H547" s="511"/>
      <c r="I547" s="73">
        <f>G547*H547</f>
        <v>0</v>
      </c>
      <c r="J547" s="71">
        <v>5.5000000000000003E-4</v>
      </c>
      <c r="K547" s="71">
        <f>G547*J547</f>
        <v>9.9495000000000028E-2</v>
      </c>
      <c r="L547" s="71"/>
      <c r="M547" s="71">
        <f>G547*L547</f>
        <v>0</v>
      </c>
      <c r="N547" s="74">
        <v>21</v>
      </c>
      <c r="O547" s="74">
        <f>I547*(N547/100)</f>
        <v>0</v>
      </c>
      <c r="P547" s="74">
        <f>I547+O547</f>
        <v>0</v>
      </c>
      <c r="Q547" s="182"/>
    </row>
    <row r="548" spans="1:17" s="83" customFormat="1" ht="9.75" outlineLevel="5">
      <c r="A548" s="76"/>
      <c r="B548" s="78" t="s">
        <v>848</v>
      </c>
      <c r="C548" s="79" t="s">
        <v>1108</v>
      </c>
      <c r="D548" s="77"/>
      <c r="E548" s="80"/>
      <c r="F548" s="77"/>
      <c r="G548" s="80">
        <v>0</v>
      </c>
      <c r="H548" s="81"/>
      <c r="I548" s="82"/>
      <c r="J548" s="80"/>
      <c r="K548" s="80"/>
      <c r="L548" s="80"/>
      <c r="M548" s="80"/>
      <c r="N548" s="82"/>
      <c r="O548" s="82"/>
      <c r="P548" s="82"/>
      <c r="Q548" s="80"/>
    </row>
    <row r="549" spans="1:17" s="83" customFormat="1" ht="9.75" outlineLevel="5">
      <c r="A549" s="76"/>
      <c r="B549" s="78"/>
      <c r="C549" s="79" t="s">
        <v>1109</v>
      </c>
      <c r="D549" s="77"/>
      <c r="E549" s="80"/>
      <c r="F549" s="77"/>
      <c r="G549" s="80">
        <v>75.600000000000009</v>
      </c>
      <c r="H549" s="81"/>
      <c r="I549" s="82"/>
      <c r="J549" s="80"/>
      <c r="K549" s="80"/>
      <c r="L549" s="80"/>
      <c r="M549" s="80"/>
      <c r="N549" s="82"/>
      <c r="O549" s="82"/>
      <c r="P549" s="82"/>
      <c r="Q549" s="80"/>
    </row>
    <row r="550" spans="1:17" s="83" customFormat="1" ht="9.75" outlineLevel="5">
      <c r="A550" s="76"/>
      <c r="B550" s="78"/>
      <c r="C550" s="79" t="s">
        <v>1110</v>
      </c>
      <c r="D550" s="77"/>
      <c r="E550" s="80"/>
      <c r="F550" s="77"/>
      <c r="G550" s="80">
        <v>0</v>
      </c>
      <c r="H550" s="81"/>
      <c r="I550" s="82"/>
      <c r="J550" s="80"/>
      <c r="K550" s="80"/>
      <c r="L550" s="80"/>
      <c r="M550" s="80"/>
      <c r="N550" s="82"/>
      <c r="O550" s="82"/>
      <c r="P550" s="82"/>
      <c r="Q550" s="80"/>
    </row>
    <row r="551" spans="1:17" s="83" customFormat="1" ht="9.75" outlineLevel="5">
      <c r="A551" s="76"/>
      <c r="B551" s="78"/>
      <c r="C551" s="79" t="s">
        <v>1111</v>
      </c>
      <c r="D551" s="77"/>
      <c r="E551" s="80"/>
      <c r="F551" s="77"/>
      <c r="G551" s="80">
        <v>56.7</v>
      </c>
      <c r="H551" s="81"/>
      <c r="I551" s="82"/>
      <c r="J551" s="80"/>
      <c r="K551" s="80"/>
      <c r="L551" s="80"/>
      <c r="M551" s="80"/>
      <c r="N551" s="82"/>
      <c r="O551" s="82"/>
      <c r="P551" s="82"/>
      <c r="Q551" s="80"/>
    </row>
    <row r="552" spans="1:17" s="83" customFormat="1" ht="9.75" outlineLevel="5">
      <c r="A552" s="76"/>
      <c r="B552" s="78"/>
      <c r="C552" s="79" t="s">
        <v>1007</v>
      </c>
      <c r="D552" s="77"/>
      <c r="E552" s="80"/>
      <c r="F552" s="77"/>
      <c r="G552" s="80">
        <v>0</v>
      </c>
      <c r="H552" s="81"/>
      <c r="I552" s="82"/>
      <c r="J552" s="80"/>
      <c r="K552" s="80"/>
      <c r="L552" s="80"/>
      <c r="M552" s="80"/>
      <c r="N552" s="82"/>
      <c r="O552" s="82"/>
      <c r="P552" s="82"/>
      <c r="Q552" s="80"/>
    </row>
    <row r="553" spans="1:17" s="83" customFormat="1" ht="9.75" outlineLevel="5">
      <c r="A553" s="76"/>
      <c r="B553" s="78"/>
      <c r="C553" s="79" t="s">
        <v>1112</v>
      </c>
      <c r="D553" s="77"/>
      <c r="E553" s="80"/>
      <c r="F553" s="77"/>
      <c r="G553" s="80">
        <v>32.400000000000006</v>
      </c>
      <c r="H553" s="81"/>
      <c r="I553" s="82"/>
      <c r="J553" s="80"/>
      <c r="K553" s="80"/>
      <c r="L553" s="80"/>
      <c r="M553" s="80"/>
      <c r="N553" s="82"/>
      <c r="O553" s="82"/>
      <c r="P553" s="82"/>
      <c r="Q553" s="80"/>
    </row>
    <row r="554" spans="1:17" s="83" customFormat="1" ht="9.75" outlineLevel="5">
      <c r="A554" s="76"/>
      <c r="B554" s="78"/>
      <c r="C554" s="79" t="s">
        <v>182</v>
      </c>
      <c r="D554" s="77"/>
      <c r="E554" s="80"/>
      <c r="F554" s="77"/>
      <c r="G554" s="80">
        <v>0</v>
      </c>
      <c r="H554" s="81"/>
      <c r="I554" s="82"/>
      <c r="J554" s="80"/>
      <c r="K554" s="80"/>
      <c r="L554" s="80"/>
      <c r="M554" s="80"/>
      <c r="N554" s="82"/>
      <c r="O554" s="82"/>
      <c r="P554" s="82"/>
      <c r="Q554" s="80"/>
    </row>
    <row r="555" spans="1:17" s="83" customFormat="1" ht="9.75" outlineLevel="5">
      <c r="A555" s="76"/>
      <c r="B555" s="78"/>
      <c r="C555" s="79" t="s">
        <v>1113</v>
      </c>
      <c r="D555" s="77"/>
      <c r="E555" s="80"/>
      <c r="F555" s="77"/>
      <c r="G555" s="80">
        <v>16.200000000000003</v>
      </c>
      <c r="H555" s="81"/>
      <c r="I555" s="82"/>
      <c r="J555" s="80"/>
      <c r="K555" s="80"/>
      <c r="L555" s="80"/>
      <c r="M555" s="80"/>
      <c r="N555" s="82"/>
      <c r="O555" s="82"/>
      <c r="P555" s="82"/>
      <c r="Q555" s="80"/>
    </row>
    <row r="556" spans="1:17" s="83" customFormat="1" ht="7.5" customHeight="1" outlineLevel="5">
      <c r="A556" s="84"/>
      <c r="B556" s="86"/>
      <c r="C556" s="87"/>
      <c r="D556" s="85"/>
      <c r="E556" s="88"/>
      <c r="F556" s="85"/>
      <c r="G556" s="88"/>
      <c r="H556" s="89"/>
      <c r="I556" s="90"/>
      <c r="J556" s="91"/>
      <c r="K556" s="91"/>
      <c r="L556" s="91"/>
      <c r="M556" s="91"/>
      <c r="N556" s="90"/>
      <c r="O556" s="90"/>
      <c r="P556" s="90"/>
      <c r="Q556" s="91"/>
    </row>
    <row r="557" spans="1:17" s="75" customFormat="1" ht="12" outlineLevel="4">
      <c r="A557" s="67">
        <v>13</v>
      </c>
      <c r="B557" s="69" t="s">
        <v>929</v>
      </c>
      <c r="C557" s="70" t="s">
        <v>930</v>
      </c>
      <c r="D557" s="68" t="s">
        <v>4</v>
      </c>
      <c r="E557" s="71">
        <v>18.900000000000002</v>
      </c>
      <c r="F557" s="68"/>
      <c r="G557" s="71">
        <v>18.900000000000002</v>
      </c>
      <c r="H557" s="511"/>
      <c r="I557" s="73">
        <f>G557*H557</f>
        <v>0</v>
      </c>
      <c r="J557" s="71">
        <v>5.5000000000000003E-4</v>
      </c>
      <c r="K557" s="71">
        <f>G557*J557</f>
        <v>1.0395000000000001E-2</v>
      </c>
      <c r="L557" s="71"/>
      <c r="M557" s="71">
        <f>G557*L557</f>
        <v>0</v>
      </c>
      <c r="N557" s="74">
        <v>21</v>
      </c>
      <c r="O557" s="74">
        <f>I557*(N557/100)</f>
        <v>0</v>
      </c>
      <c r="P557" s="74">
        <f>I557+O557</f>
        <v>0</v>
      </c>
      <c r="Q557" s="182"/>
    </row>
    <row r="558" spans="1:17" s="83" customFormat="1" ht="9.75" outlineLevel="5">
      <c r="A558" s="76"/>
      <c r="B558" s="78" t="s">
        <v>848</v>
      </c>
      <c r="C558" s="79" t="s">
        <v>1114</v>
      </c>
      <c r="D558" s="77"/>
      <c r="E558" s="80"/>
      <c r="F558" s="77"/>
      <c r="G558" s="80">
        <v>0</v>
      </c>
      <c r="H558" s="81"/>
      <c r="I558" s="82"/>
      <c r="J558" s="80"/>
      <c r="K558" s="80"/>
      <c r="L558" s="80"/>
      <c r="M558" s="80"/>
      <c r="N558" s="82"/>
      <c r="O558" s="82"/>
      <c r="P558" s="82"/>
      <c r="Q558" s="80"/>
    </row>
    <row r="559" spans="1:17" s="83" customFormat="1" ht="9.75" outlineLevel="5">
      <c r="A559" s="76"/>
      <c r="B559" s="78"/>
      <c r="C559" s="79" t="s">
        <v>1115</v>
      </c>
      <c r="D559" s="77"/>
      <c r="E559" s="80"/>
      <c r="F559" s="77"/>
      <c r="G559" s="80">
        <v>16.200000000000003</v>
      </c>
      <c r="H559" s="81"/>
      <c r="I559" s="82"/>
      <c r="J559" s="80"/>
      <c r="K559" s="80"/>
      <c r="L559" s="80"/>
      <c r="M559" s="80"/>
      <c r="N559" s="82"/>
      <c r="O559" s="82"/>
      <c r="P559" s="82"/>
      <c r="Q559" s="80"/>
    </row>
    <row r="560" spans="1:17" s="83" customFormat="1" ht="9.75" outlineLevel="5">
      <c r="A560" s="76"/>
      <c r="B560" s="78"/>
      <c r="C560" s="79" t="s">
        <v>180</v>
      </c>
      <c r="D560" s="77"/>
      <c r="E560" s="80"/>
      <c r="F560" s="77"/>
      <c r="G560" s="80">
        <v>0</v>
      </c>
      <c r="H560" s="81"/>
      <c r="I560" s="82"/>
      <c r="J560" s="80"/>
      <c r="K560" s="80"/>
      <c r="L560" s="80"/>
      <c r="M560" s="80"/>
      <c r="N560" s="82"/>
      <c r="O560" s="82"/>
      <c r="P560" s="82"/>
      <c r="Q560" s="80"/>
    </row>
    <row r="561" spans="1:17" s="83" customFormat="1" ht="9.75" outlineLevel="5">
      <c r="A561" s="76"/>
      <c r="B561" s="78"/>
      <c r="C561" s="79" t="s">
        <v>1116</v>
      </c>
      <c r="D561" s="77"/>
      <c r="E561" s="80"/>
      <c r="F561" s="77"/>
      <c r="G561" s="80">
        <v>2.7</v>
      </c>
      <c r="H561" s="81"/>
      <c r="I561" s="82"/>
      <c r="J561" s="80"/>
      <c r="K561" s="80"/>
      <c r="L561" s="80"/>
      <c r="M561" s="80"/>
      <c r="N561" s="82"/>
      <c r="O561" s="82"/>
      <c r="P561" s="82"/>
      <c r="Q561" s="80"/>
    </row>
    <row r="562" spans="1:17" s="83" customFormat="1" ht="7.5" customHeight="1" outlineLevel="5">
      <c r="A562" s="84"/>
      <c r="B562" s="86"/>
      <c r="C562" s="87"/>
      <c r="D562" s="85"/>
      <c r="E562" s="88"/>
      <c r="F562" s="85"/>
      <c r="G562" s="88"/>
      <c r="H562" s="89"/>
      <c r="I562" s="90"/>
      <c r="J562" s="91"/>
      <c r="K562" s="91"/>
      <c r="L562" s="91"/>
      <c r="M562" s="91"/>
      <c r="N562" s="90"/>
      <c r="O562" s="90"/>
      <c r="P562" s="90"/>
      <c r="Q562" s="91"/>
    </row>
    <row r="563" spans="1:17" s="75" customFormat="1" ht="12" outlineLevel="4">
      <c r="A563" s="67">
        <v>14</v>
      </c>
      <c r="B563" s="69" t="s">
        <v>933</v>
      </c>
      <c r="C563" s="70" t="s">
        <v>934</v>
      </c>
      <c r="D563" s="68" t="s">
        <v>4</v>
      </c>
      <c r="E563" s="71">
        <v>168.46999999999997</v>
      </c>
      <c r="F563" s="68"/>
      <c r="G563" s="71">
        <v>168.46999999999997</v>
      </c>
      <c r="H563" s="511"/>
      <c r="I563" s="73">
        <f>G563*H563</f>
        <v>0</v>
      </c>
      <c r="J563" s="71">
        <v>5.0000000000000001E-4</v>
      </c>
      <c r="K563" s="71">
        <f>G563*J563</f>
        <v>8.423499999999999E-2</v>
      </c>
      <c r="L563" s="71"/>
      <c r="M563" s="71">
        <f>G563*L563</f>
        <v>0</v>
      </c>
      <c r="N563" s="74">
        <v>21</v>
      </c>
      <c r="O563" s="74">
        <f>I563*(N563/100)</f>
        <v>0</v>
      </c>
      <c r="P563" s="74">
        <f>I563+O563</f>
        <v>0</v>
      </c>
      <c r="Q563" s="182"/>
    </row>
    <row r="564" spans="1:17" s="83" customFormat="1" ht="9.75" outlineLevel="5">
      <c r="A564" s="76"/>
      <c r="B564" s="78" t="s">
        <v>848</v>
      </c>
      <c r="C564" s="79" t="s">
        <v>853</v>
      </c>
      <c r="D564" s="77"/>
      <c r="E564" s="80"/>
      <c r="F564" s="77"/>
      <c r="G564" s="80">
        <v>0</v>
      </c>
      <c r="H564" s="81"/>
      <c r="I564" s="82"/>
      <c r="J564" s="80"/>
      <c r="K564" s="80"/>
      <c r="L564" s="80"/>
      <c r="M564" s="80"/>
      <c r="N564" s="82"/>
      <c r="O564" s="82"/>
      <c r="P564" s="82"/>
      <c r="Q564" s="80"/>
    </row>
    <row r="565" spans="1:17" s="83" customFormat="1" ht="9.75" outlineLevel="5">
      <c r="A565" s="76"/>
      <c r="B565" s="78"/>
      <c r="C565" s="79" t="s">
        <v>1117</v>
      </c>
      <c r="D565" s="77"/>
      <c r="E565" s="80"/>
      <c r="F565" s="77"/>
      <c r="G565" s="80">
        <v>14.05</v>
      </c>
      <c r="H565" s="81"/>
      <c r="I565" s="82"/>
      <c r="J565" s="80"/>
      <c r="K565" s="80"/>
      <c r="L565" s="80"/>
      <c r="M565" s="80"/>
      <c r="N565" s="82"/>
      <c r="O565" s="82"/>
      <c r="P565" s="82"/>
      <c r="Q565" s="80"/>
    </row>
    <row r="566" spans="1:17" s="83" customFormat="1" ht="9.75" outlineLevel="5">
      <c r="A566" s="76"/>
      <c r="B566" s="78"/>
      <c r="C566" s="79" t="s">
        <v>178</v>
      </c>
      <c r="D566" s="77"/>
      <c r="E566" s="80"/>
      <c r="F566" s="77"/>
      <c r="G566" s="80">
        <v>0</v>
      </c>
      <c r="H566" s="81"/>
      <c r="I566" s="82"/>
      <c r="J566" s="80"/>
      <c r="K566" s="80"/>
      <c r="L566" s="80"/>
      <c r="M566" s="80"/>
      <c r="N566" s="82"/>
      <c r="O566" s="82"/>
      <c r="P566" s="82"/>
      <c r="Q566" s="80"/>
    </row>
    <row r="567" spans="1:17" s="83" customFormat="1" ht="9.75" outlineLevel="5">
      <c r="A567" s="76"/>
      <c r="B567" s="78"/>
      <c r="C567" s="79" t="s">
        <v>1118</v>
      </c>
      <c r="D567" s="77"/>
      <c r="E567" s="80"/>
      <c r="F567" s="77"/>
      <c r="G567" s="80">
        <v>10.92</v>
      </c>
      <c r="H567" s="81"/>
      <c r="I567" s="82"/>
      <c r="J567" s="80"/>
      <c r="K567" s="80"/>
      <c r="L567" s="80"/>
      <c r="M567" s="80"/>
      <c r="N567" s="82"/>
      <c r="O567" s="82"/>
      <c r="P567" s="82"/>
      <c r="Q567" s="80"/>
    </row>
    <row r="568" spans="1:17" s="83" customFormat="1" ht="9.75" outlineLevel="5">
      <c r="A568" s="76"/>
      <c r="B568" s="78"/>
      <c r="C568" s="79" t="s">
        <v>179</v>
      </c>
      <c r="D568" s="77"/>
      <c r="E568" s="80"/>
      <c r="F568" s="77"/>
      <c r="G568" s="80">
        <v>0</v>
      </c>
      <c r="H568" s="81"/>
      <c r="I568" s="82"/>
      <c r="J568" s="80"/>
      <c r="K568" s="80"/>
      <c r="L568" s="80"/>
      <c r="M568" s="80"/>
      <c r="N568" s="82"/>
      <c r="O568" s="82"/>
      <c r="P568" s="82"/>
      <c r="Q568" s="80"/>
    </row>
    <row r="569" spans="1:17" s="83" customFormat="1" ht="9.75" outlineLevel="5">
      <c r="A569" s="76"/>
      <c r="B569" s="78"/>
      <c r="C569" s="79" t="s">
        <v>1119</v>
      </c>
      <c r="D569" s="77"/>
      <c r="E569" s="80"/>
      <c r="F569" s="77"/>
      <c r="G569" s="80">
        <v>34.58</v>
      </c>
      <c r="H569" s="81"/>
      <c r="I569" s="82"/>
      <c r="J569" s="80"/>
      <c r="K569" s="80"/>
      <c r="L569" s="80"/>
      <c r="M569" s="80"/>
      <c r="N569" s="82"/>
      <c r="O569" s="82"/>
      <c r="P569" s="82"/>
      <c r="Q569" s="80"/>
    </row>
    <row r="570" spans="1:17" s="83" customFormat="1" ht="9.75" outlineLevel="5">
      <c r="A570" s="76"/>
      <c r="B570" s="78"/>
      <c r="C570" s="79" t="s">
        <v>873</v>
      </c>
      <c r="D570" s="77"/>
      <c r="E570" s="80"/>
      <c r="F570" s="77"/>
      <c r="G570" s="80">
        <v>0</v>
      </c>
      <c r="H570" s="81"/>
      <c r="I570" s="82"/>
      <c r="J570" s="80"/>
      <c r="K570" s="80"/>
      <c r="L570" s="80"/>
      <c r="M570" s="80"/>
      <c r="N570" s="82"/>
      <c r="O570" s="82"/>
      <c r="P570" s="82"/>
      <c r="Q570" s="80"/>
    </row>
    <row r="571" spans="1:17" s="83" customFormat="1" ht="9.75" outlineLevel="5">
      <c r="A571" s="76"/>
      <c r="B571" s="78"/>
      <c r="C571" s="79" t="s">
        <v>1120</v>
      </c>
      <c r="D571" s="77"/>
      <c r="E571" s="80"/>
      <c r="F571" s="77"/>
      <c r="G571" s="80">
        <v>40.219999999999992</v>
      </c>
      <c r="H571" s="81"/>
      <c r="I571" s="82"/>
      <c r="J571" s="80"/>
      <c r="K571" s="80"/>
      <c r="L571" s="80"/>
      <c r="M571" s="80"/>
      <c r="N571" s="82"/>
      <c r="O571" s="82"/>
      <c r="P571" s="82"/>
      <c r="Q571" s="80"/>
    </row>
    <row r="572" spans="1:17" s="83" customFormat="1" ht="9.75" outlineLevel="5">
      <c r="A572" s="76"/>
      <c r="B572" s="78"/>
      <c r="C572" s="79" t="s">
        <v>180</v>
      </c>
      <c r="D572" s="77"/>
      <c r="E572" s="80"/>
      <c r="F572" s="77"/>
      <c r="G572" s="80">
        <v>0</v>
      </c>
      <c r="H572" s="81"/>
      <c r="I572" s="82"/>
      <c r="J572" s="80"/>
      <c r="K572" s="80"/>
      <c r="L572" s="80"/>
      <c r="M572" s="80"/>
      <c r="N572" s="82"/>
      <c r="O572" s="82"/>
      <c r="P572" s="82"/>
      <c r="Q572" s="80"/>
    </row>
    <row r="573" spans="1:17" s="83" customFormat="1" ht="9.75" outlineLevel="5">
      <c r="A573" s="76"/>
      <c r="B573" s="78"/>
      <c r="C573" s="79" t="s">
        <v>1078</v>
      </c>
      <c r="D573" s="77"/>
      <c r="E573" s="80"/>
      <c r="F573" s="77"/>
      <c r="G573" s="80">
        <v>5.57</v>
      </c>
      <c r="H573" s="81"/>
      <c r="I573" s="82"/>
      <c r="J573" s="80"/>
      <c r="K573" s="80"/>
      <c r="L573" s="80"/>
      <c r="M573" s="80"/>
      <c r="N573" s="82"/>
      <c r="O573" s="82"/>
      <c r="P573" s="82"/>
      <c r="Q573" s="80"/>
    </row>
    <row r="574" spans="1:17" s="83" customFormat="1" ht="9.75" outlineLevel="5">
      <c r="A574" s="76"/>
      <c r="B574" s="78"/>
      <c r="C574" s="79" t="s">
        <v>880</v>
      </c>
      <c r="D574" s="77"/>
      <c r="E574" s="80"/>
      <c r="F574" s="77"/>
      <c r="G574" s="80">
        <v>0</v>
      </c>
      <c r="H574" s="81"/>
      <c r="I574" s="82"/>
      <c r="J574" s="80"/>
      <c r="K574" s="80"/>
      <c r="L574" s="80"/>
      <c r="M574" s="80"/>
      <c r="N574" s="82"/>
      <c r="O574" s="82"/>
      <c r="P574" s="82"/>
      <c r="Q574" s="80"/>
    </row>
    <row r="575" spans="1:17" s="83" customFormat="1" ht="9.75" outlineLevel="5">
      <c r="A575" s="76"/>
      <c r="B575" s="78"/>
      <c r="C575" s="79" t="s">
        <v>1121</v>
      </c>
      <c r="D575" s="77"/>
      <c r="E575" s="80"/>
      <c r="F575" s="77"/>
      <c r="G575" s="80">
        <v>21.07</v>
      </c>
      <c r="H575" s="81"/>
      <c r="I575" s="82"/>
      <c r="J575" s="80"/>
      <c r="K575" s="80"/>
      <c r="L575" s="80"/>
      <c r="M575" s="80"/>
      <c r="N575" s="82"/>
      <c r="O575" s="82"/>
      <c r="P575" s="82"/>
      <c r="Q575" s="80"/>
    </row>
    <row r="576" spans="1:17" s="83" customFormat="1" ht="9.75" outlineLevel="5">
      <c r="A576" s="76"/>
      <c r="B576" s="78"/>
      <c r="C576" s="79" t="s">
        <v>881</v>
      </c>
      <c r="D576" s="77"/>
      <c r="E576" s="80"/>
      <c r="F576" s="77"/>
      <c r="G576" s="80">
        <v>0</v>
      </c>
      <c r="H576" s="81"/>
      <c r="I576" s="82"/>
      <c r="J576" s="80"/>
      <c r="K576" s="80"/>
      <c r="L576" s="80"/>
      <c r="M576" s="80"/>
      <c r="N576" s="82"/>
      <c r="O576" s="82"/>
      <c r="P576" s="82"/>
      <c r="Q576" s="80"/>
    </row>
    <row r="577" spans="1:17" s="83" customFormat="1" ht="9.75" outlineLevel="5">
      <c r="A577" s="76"/>
      <c r="B577" s="78"/>
      <c r="C577" s="79" t="s">
        <v>1121</v>
      </c>
      <c r="D577" s="77"/>
      <c r="E577" s="80"/>
      <c r="F577" s="77"/>
      <c r="G577" s="80">
        <v>21.07</v>
      </c>
      <c r="H577" s="81"/>
      <c r="I577" s="82"/>
      <c r="J577" s="80"/>
      <c r="K577" s="80"/>
      <c r="L577" s="80"/>
      <c r="M577" s="80"/>
      <c r="N577" s="82"/>
      <c r="O577" s="82"/>
      <c r="P577" s="82"/>
      <c r="Q577" s="80"/>
    </row>
    <row r="578" spans="1:17" s="83" customFormat="1" ht="9.75" outlineLevel="5">
      <c r="A578" s="76"/>
      <c r="B578" s="78"/>
      <c r="C578" s="79" t="s">
        <v>182</v>
      </c>
      <c r="D578" s="77"/>
      <c r="E578" s="80"/>
      <c r="F578" s="77"/>
      <c r="G578" s="80">
        <v>0</v>
      </c>
      <c r="H578" s="81"/>
      <c r="I578" s="82"/>
      <c r="J578" s="80"/>
      <c r="K578" s="80"/>
      <c r="L578" s="80"/>
      <c r="M578" s="80"/>
      <c r="N578" s="82"/>
      <c r="O578" s="82"/>
      <c r="P578" s="82"/>
      <c r="Q578" s="80"/>
    </row>
    <row r="579" spans="1:17" s="83" customFormat="1" ht="9.75" outlineLevel="5">
      <c r="A579" s="76"/>
      <c r="B579" s="78"/>
      <c r="C579" s="79" t="s">
        <v>1122</v>
      </c>
      <c r="D579" s="77"/>
      <c r="E579" s="80"/>
      <c r="F579" s="77"/>
      <c r="G579" s="80">
        <v>20.99</v>
      </c>
      <c r="H579" s="81"/>
      <c r="I579" s="82"/>
      <c r="J579" s="80"/>
      <c r="K579" s="80"/>
      <c r="L579" s="80"/>
      <c r="M579" s="80"/>
      <c r="N579" s="82"/>
      <c r="O579" s="82"/>
      <c r="P579" s="82"/>
      <c r="Q579" s="80"/>
    </row>
    <row r="580" spans="1:17" s="83" customFormat="1" ht="7.5" customHeight="1" outlineLevel="5">
      <c r="A580" s="84"/>
      <c r="B580" s="86"/>
      <c r="C580" s="87"/>
      <c r="D580" s="85"/>
      <c r="E580" s="88"/>
      <c r="F580" s="85"/>
      <c r="G580" s="88"/>
      <c r="H580" s="89"/>
      <c r="I580" s="90"/>
      <c r="J580" s="91"/>
      <c r="K580" s="91"/>
      <c r="L580" s="91"/>
      <c r="M580" s="91"/>
      <c r="N580" s="90"/>
      <c r="O580" s="90"/>
      <c r="P580" s="90"/>
      <c r="Q580" s="91"/>
    </row>
    <row r="581" spans="1:17" s="75" customFormat="1" ht="12" outlineLevel="4">
      <c r="A581" s="67">
        <v>15</v>
      </c>
      <c r="B581" s="69" t="s">
        <v>935</v>
      </c>
      <c r="C581" s="70" t="s">
        <v>936</v>
      </c>
      <c r="D581" s="68" t="s">
        <v>4</v>
      </c>
      <c r="E581" s="71">
        <v>107.58999999999999</v>
      </c>
      <c r="F581" s="68"/>
      <c r="G581" s="71">
        <v>107.58999999999999</v>
      </c>
      <c r="H581" s="511"/>
      <c r="I581" s="73">
        <f>G581*H581</f>
        <v>0</v>
      </c>
      <c r="J581" s="71">
        <v>3.0000000000000001E-5</v>
      </c>
      <c r="K581" s="71">
        <f>G581*J581</f>
        <v>3.2276999999999996E-3</v>
      </c>
      <c r="L581" s="71"/>
      <c r="M581" s="71">
        <f>G581*L581</f>
        <v>0</v>
      </c>
      <c r="N581" s="74">
        <v>21</v>
      </c>
      <c r="O581" s="74">
        <f>I581*(N581/100)</f>
        <v>0</v>
      </c>
      <c r="P581" s="74">
        <f>I581+O581</f>
        <v>0</v>
      </c>
      <c r="Q581" s="184" t="s">
        <v>1881</v>
      </c>
    </row>
    <row r="582" spans="1:17" s="83" customFormat="1" ht="9.75" outlineLevel="5">
      <c r="A582" s="76"/>
      <c r="B582" s="78" t="s">
        <v>848</v>
      </c>
      <c r="C582" s="79" t="s">
        <v>853</v>
      </c>
      <c r="D582" s="77"/>
      <c r="E582" s="80"/>
      <c r="F582" s="77"/>
      <c r="G582" s="80">
        <v>0</v>
      </c>
      <c r="H582" s="81"/>
      <c r="I582" s="82"/>
      <c r="J582" s="80"/>
      <c r="K582" s="80"/>
      <c r="L582" s="80"/>
      <c r="M582" s="80"/>
      <c r="N582" s="82"/>
      <c r="O582" s="82"/>
      <c r="P582" s="82"/>
      <c r="Q582" s="80"/>
    </row>
    <row r="583" spans="1:17" s="83" customFormat="1" ht="9.75" outlineLevel="5">
      <c r="A583" s="76"/>
      <c r="B583" s="78"/>
      <c r="C583" s="79" t="s">
        <v>1073</v>
      </c>
      <c r="D583" s="77"/>
      <c r="E583" s="80"/>
      <c r="F583" s="77"/>
      <c r="G583" s="80">
        <v>11.81</v>
      </c>
      <c r="H583" s="81"/>
      <c r="I583" s="82"/>
      <c r="J583" s="80"/>
      <c r="K583" s="80"/>
      <c r="L583" s="80"/>
      <c r="M583" s="80"/>
      <c r="N583" s="82"/>
      <c r="O583" s="82"/>
      <c r="P583" s="82"/>
      <c r="Q583" s="80"/>
    </row>
    <row r="584" spans="1:17" s="83" customFormat="1" ht="9.75" outlineLevel="5">
      <c r="A584" s="76"/>
      <c r="B584" s="78"/>
      <c r="C584" s="79" t="s">
        <v>937</v>
      </c>
      <c r="D584" s="77"/>
      <c r="E584" s="80"/>
      <c r="F584" s="77"/>
      <c r="G584" s="80">
        <v>-2.0999999999999996</v>
      </c>
      <c r="H584" s="81"/>
      <c r="I584" s="82"/>
      <c r="J584" s="80"/>
      <c r="K584" s="80"/>
      <c r="L584" s="80"/>
      <c r="M584" s="80"/>
      <c r="N584" s="82"/>
      <c r="O584" s="82"/>
      <c r="P584" s="82"/>
      <c r="Q584" s="80"/>
    </row>
    <row r="585" spans="1:17" s="83" customFormat="1" ht="9.75" outlineLevel="5">
      <c r="A585" s="76"/>
      <c r="B585" s="78"/>
      <c r="C585" s="79" t="s">
        <v>178</v>
      </c>
      <c r="D585" s="77"/>
      <c r="E585" s="80"/>
      <c r="F585" s="77"/>
      <c r="G585" s="80">
        <v>0</v>
      </c>
      <c r="H585" s="81"/>
      <c r="I585" s="82"/>
      <c r="J585" s="80"/>
      <c r="K585" s="80"/>
      <c r="L585" s="80"/>
      <c r="M585" s="80"/>
      <c r="N585" s="82"/>
      <c r="O585" s="82"/>
      <c r="P585" s="82"/>
      <c r="Q585" s="80"/>
    </row>
    <row r="586" spans="1:17" s="83" customFormat="1" ht="9.75" outlineLevel="5">
      <c r="A586" s="76"/>
      <c r="B586" s="78"/>
      <c r="C586" s="79" t="s">
        <v>1074</v>
      </c>
      <c r="D586" s="77"/>
      <c r="E586" s="80"/>
      <c r="F586" s="77"/>
      <c r="G586" s="80">
        <v>8.02</v>
      </c>
      <c r="H586" s="81"/>
      <c r="I586" s="82"/>
      <c r="J586" s="80"/>
      <c r="K586" s="80"/>
      <c r="L586" s="80"/>
      <c r="M586" s="80"/>
      <c r="N586" s="82"/>
      <c r="O586" s="82"/>
      <c r="P586" s="82"/>
      <c r="Q586" s="80"/>
    </row>
    <row r="587" spans="1:17" s="83" customFormat="1" ht="9.75" outlineLevel="5">
      <c r="A587" s="76"/>
      <c r="B587" s="78"/>
      <c r="C587" s="79" t="s">
        <v>938</v>
      </c>
      <c r="D587" s="77"/>
      <c r="E587" s="80"/>
      <c r="F587" s="77"/>
      <c r="G587" s="80">
        <v>-0.9</v>
      </c>
      <c r="H587" s="81"/>
      <c r="I587" s="82"/>
      <c r="J587" s="80"/>
      <c r="K587" s="80"/>
      <c r="L587" s="80"/>
      <c r="M587" s="80"/>
      <c r="N587" s="82"/>
      <c r="O587" s="82"/>
      <c r="P587" s="82"/>
      <c r="Q587" s="80"/>
    </row>
    <row r="588" spans="1:17" s="83" customFormat="1" ht="9.75" outlineLevel="5">
      <c r="A588" s="76"/>
      <c r="B588" s="78"/>
      <c r="C588" s="79" t="s">
        <v>179</v>
      </c>
      <c r="D588" s="77"/>
      <c r="E588" s="80"/>
      <c r="F588" s="77"/>
      <c r="G588" s="80">
        <v>0</v>
      </c>
      <c r="H588" s="81"/>
      <c r="I588" s="82"/>
      <c r="J588" s="80"/>
      <c r="K588" s="80"/>
      <c r="L588" s="80"/>
      <c r="M588" s="80"/>
      <c r="N588" s="82"/>
      <c r="O588" s="82"/>
      <c r="P588" s="82"/>
      <c r="Q588" s="80"/>
    </row>
    <row r="589" spans="1:17" s="83" customFormat="1" ht="9.75" outlineLevel="5">
      <c r="A589" s="76"/>
      <c r="B589" s="78"/>
      <c r="C589" s="79" t="s">
        <v>1075</v>
      </c>
      <c r="D589" s="77"/>
      <c r="E589" s="80"/>
      <c r="F589" s="77"/>
      <c r="G589" s="80">
        <v>26.95</v>
      </c>
      <c r="H589" s="81"/>
      <c r="I589" s="82"/>
      <c r="J589" s="80"/>
      <c r="K589" s="80"/>
      <c r="L589" s="80"/>
      <c r="M589" s="80"/>
      <c r="N589" s="82"/>
      <c r="O589" s="82"/>
      <c r="P589" s="82"/>
      <c r="Q589" s="80"/>
    </row>
    <row r="590" spans="1:17" s="83" customFormat="1" ht="9.75" outlineLevel="5">
      <c r="A590" s="76"/>
      <c r="B590" s="78"/>
      <c r="C590" s="79" t="s">
        <v>939</v>
      </c>
      <c r="D590" s="77"/>
      <c r="E590" s="80"/>
      <c r="F590" s="77"/>
      <c r="G590" s="80">
        <v>-5.2</v>
      </c>
      <c r="H590" s="81"/>
      <c r="I590" s="82"/>
      <c r="J590" s="80"/>
      <c r="K590" s="80"/>
      <c r="L590" s="80"/>
      <c r="M590" s="80"/>
      <c r="N590" s="82"/>
      <c r="O590" s="82"/>
      <c r="P590" s="82"/>
      <c r="Q590" s="80"/>
    </row>
    <row r="591" spans="1:17" s="83" customFormat="1" ht="9.75" outlineLevel="5">
      <c r="A591" s="76"/>
      <c r="B591" s="78"/>
      <c r="C591" s="79" t="s">
        <v>873</v>
      </c>
      <c r="D591" s="77"/>
      <c r="E591" s="80"/>
      <c r="F591" s="77"/>
      <c r="G591" s="80">
        <v>0</v>
      </c>
      <c r="H591" s="81"/>
      <c r="I591" s="82"/>
      <c r="J591" s="80"/>
      <c r="K591" s="80"/>
      <c r="L591" s="80"/>
      <c r="M591" s="80"/>
      <c r="N591" s="82"/>
      <c r="O591" s="82"/>
      <c r="P591" s="82"/>
      <c r="Q591" s="80"/>
    </row>
    <row r="592" spans="1:17" s="83" customFormat="1" ht="9.75" outlineLevel="5">
      <c r="A592" s="76"/>
      <c r="B592" s="78"/>
      <c r="C592" s="79" t="s">
        <v>1076</v>
      </c>
      <c r="D592" s="77"/>
      <c r="E592" s="80"/>
      <c r="F592" s="77"/>
      <c r="G592" s="80">
        <v>27.519999999999996</v>
      </c>
      <c r="H592" s="81"/>
      <c r="I592" s="82"/>
      <c r="J592" s="80"/>
      <c r="K592" s="80"/>
      <c r="L592" s="80"/>
      <c r="M592" s="80"/>
      <c r="N592" s="82"/>
      <c r="O592" s="82"/>
      <c r="P592" s="82"/>
      <c r="Q592" s="80"/>
    </row>
    <row r="593" spans="1:17" s="83" customFormat="1" ht="9.75" outlineLevel="5">
      <c r="A593" s="76"/>
      <c r="B593" s="78"/>
      <c r="C593" s="79" t="s">
        <v>1077</v>
      </c>
      <c r="D593" s="77"/>
      <c r="E593" s="80"/>
      <c r="F593" s="77"/>
      <c r="G593" s="80">
        <v>-4.9999999999999991</v>
      </c>
      <c r="H593" s="81"/>
      <c r="I593" s="82"/>
      <c r="J593" s="80"/>
      <c r="K593" s="80"/>
      <c r="L593" s="80"/>
      <c r="M593" s="80"/>
      <c r="N593" s="82"/>
      <c r="O593" s="82"/>
      <c r="P593" s="82"/>
      <c r="Q593" s="80"/>
    </row>
    <row r="594" spans="1:17" s="83" customFormat="1" ht="9.75" outlineLevel="5">
      <c r="A594" s="76"/>
      <c r="B594" s="78"/>
      <c r="C594" s="79" t="s">
        <v>180</v>
      </c>
      <c r="D594" s="77"/>
      <c r="E594" s="80"/>
      <c r="F594" s="77"/>
      <c r="G594" s="80">
        <v>0</v>
      </c>
      <c r="H594" s="81"/>
      <c r="I594" s="82"/>
      <c r="J594" s="80"/>
      <c r="K594" s="80"/>
      <c r="L594" s="80"/>
      <c r="M594" s="80"/>
      <c r="N594" s="82"/>
      <c r="O594" s="82"/>
      <c r="P594" s="82"/>
      <c r="Q594" s="80"/>
    </row>
    <row r="595" spans="1:17" s="83" customFormat="1" ht="9.75" outlineLevel="5">
      <c r="A595" s="76"/>
      <c r="B595" s="78"/>
      <c r="C595" s="79" t="s">
        <v>1078</v>
      </c>
      <c r="D595" s="77"/>
      <c r="E595" s="80"/>
      <c r="F595" s="77"/>
      <c r="G595" s="80">
        <v>5.57</v>
      </c>
      <c r="H595" s="81"/>
      <c r="I595" s="82"/>
      <c r="J595" s="80"/>
      <c r="K595" s="80"/>
      <c r="L595" s="80"/>
      <c r="M595" s="80"/>
      <c r="N595" s="82"/>
      <c r="O595" s="82"/>
      <c r="P595" s="82"/>
      <c r="Q595" s="80"/>
    </row>
    <row r="596" spans="1:17" s="83" customFormat="1" ht="9.75" outlineLevel="5">
      <c r="A596" s="76"/>
      <c r="B596" s="78"/>
      <c r="C596" s="79" t="s">
        <v>940</v>
      </c>
      <c r="D596" s="77"/>
      <c r="E596" s="80"/>
      <c r="F596" s="77"/>
      <c r="G596" s="80">
        <v>-0.7</v>
      </c>
      <c r="H596" s="81"/>
      <c r="I596" s="82"/>
      <c r="J596" s="80"/>
      <c r="K596" s="80"/>
      <c r="L596" s="80"/>
      <c r="M596" s="80"/>
      <c r="N596" s="82"/>
      <c r="O596" s="82"/>
      <c r="P596" s="82"/>
      <c r="Q596" s="80"/>
    </row>
    <row r="597" spans="1:17" s="83" customFormat="1" ht="9.75" outlineLevel="5">
      <c r="A597" s="76"/>
      <c r="B597" s="78"/>
      <c r="C597" s="79" t="s">
        <v>880</v>
      </c>
      <c r="D597" s="77"/>
      <c r="E597" s="80"/>
      <c r="F597" s="77"/>
      <c r="G597" s="80">
        <v>0</v>
      </c>
      <c r="H597" s="81"/>
      <c r="I597" s="82"/>
      <c r="J597" s="80"/>
      <c r="K597" s="80"/>
      <c r="L597" s="80"/>
      <c r="M597" s="80"/>
      <c r="N597" s="82"/>
      <c r="O597" s="82"/>
      <c r="P597" s="82"/>
      <c r="Q597" s="80"/>
    </row>
    <row r="598" spans="1:17" s="83" customFormat="1" ht="9.75" outlineLevel="5">
      <c r="A598" s="76"/>
      <c r="B598" s="78"/>
      <c r="C598" s="79" t="s">
        <v>1079</v>
      </c>
      <c r="D598" s="77"/>
      <c r="E598" s="80"/>
      <c r="F598" s="77"/>
      <c r="G598" s="80">
        <v>14.600000000000001</v>
      </c>
      <c r="H598" s="81"/>
      <c r="I598" s="82"/>
      <c r="J598" s="80"/>
      <c r="K598" s="80"/>
      <c r="L598" s="80"/>
      <c r="M598" s="80"/>
      <c r="N598" s="82"/>
      <c r="O598" s="82"/>
      <c r="P598" s="82"/>
      <c r="Q598" s="80"/>
    </row>
    <row r="599" spans="1:17" s="83" customFormat="1" ht="9.75" outlineLevel="5">
      <c r="A599" s="76"/>
      <c r="B599" s="78"/>
      <c r="C599" s="79" t="s">
        <v>940</v>
      </c>
      <c r="D599" s="77"/>
      <c r="E599" s="80"/>
      <c r="F599" s="77"/>
      <c r="G599" s="80">
        <v>-0.7</v>
      </c>
      <c r="H599" s="81"/>
      <c r="I599" s="82"/>
      <c r="J599" s="80"/>
      <c r="K599" s="80"/>
      <c r="L599" s="80"/>
      <c r="M599" s="80"/>
      <c r="N599" s="82"/>
      <c r="O599" s="82"/>
      <c r="P599" s="82"/>
      <c r="Q599" s="80"/>
    </row>
    <row r="600" spans="1:17" s="83" customFormat="1" ht="9.75" outlineLevel="5">
      <c r="A600" s="76"/>
      <c r="B600" s="78"/>
      <c r="C600" s="79" t="s">
        <v>881</v>
      </c>
      <c r="D600" s="77"/>
      <c r="E600" s="80"/>
      <c r="F600" s="77"/>
      <c r="G600" s="80">
        <v>0</v>
      </c>
      <c r="H600" s="81"/>
      <c r="I600" s="82"/>
      <c r="J600" s="80"/>
      <c r="K600" s="80"/>
      <c r="L600" s="80"/>
      <c r="M600" s="80"/>
      <c r="N600" s="82"/>
      <c r="O600" s="82"/>
      <c r="P600" s="82"/>
      <c r="Q600" s="80"/>
    </row>
    <row r="601" spans="1:17" s="83" customFormat="1" ht="9.75" outlineLevel="5">
      <c r="A601" s="76"/>
      <c r="B601" s="78"/>
      <c r="C601" s="79" t="s">
        <v>1079</v>
      </c>
      <c r="D601" s="77"/>
      <c r="E601" s="80"/>
      <c r="F601" s="77"/>
      <c r="G601" s="80">
        <v>14.600000000000001</v>
      </c>
      <c r="H601" s="81"/>
      <c r="I601" s="82"/>
      <c r="J601" s="80"/>
      <c r="K601" s="80"/>
      <c r="L601" s="80"/>
      <c r="M601" s="80"/>
      <c r="N601" s="82"/>
      <c r="O601" s="82"/>
      <c r="P601" s="82"/>
      <c r="Q601" s="80"/>
    </row>
    <row r="602" spans="1:17" s="83" customFormat="1" ht="9.75" outlineLevel="5">
      <c r="A602" s="76"/>
      <c r="B602" s="78"/>
      <c r="C602" s="79" t="s">
        <v>940</v>
      </c>
      <c r="D602" s="77"/>
      <c r="E602" s="80"/>
      <c r="F602" s="77"/>
      <c r="G602" s="80">
        <v>-0.7</v>
      </c>
      <c r="H602" s="81"/>
      <c r="I602" s="82"/>
      <c r="J602" s="80"/>
      <c r="K602" s="80"/>
      <c r="L602" s="80"/>
      <c r="M602" s="80"/>
      <c r="N602" s="82"/>
      <c r="O602" s="82"/>
      <c r="P602" s="82"/>
      <c r="Q602" s="80"/>
    </row>
    <row r="603" spans="1:17" s="83" customFormat="1" ht="9.75" outlineLevel="5">
      <c r="A603" s="76"/>
      <c r="B603" s="78"/>
      <c r="C603" s="79" t="s">
        <v>182</v>
      </c>
      <c r="D603" s="77"/>
      <c r="E603" s="80"/>
      <c r="F603" s="77"/>
      <c r="G603" s="80">
        <v>0</v>
      </c>
      <c r="H603" s="81"/>
      <c r="I603" s="82"/>
      <c r="J603" s="80"/>
      <c r="K603" s="80"/>
      <c r="L603" s="80"/>
      <c r="M603" s="80"/>
      <c r="N603" s="82"/>
      <c r="O603" s="82"/>
      <c r="P603" s="82"/>
      <c r="Q603" s="80"/>
    </row>
    <row r="604" spans="1:17" s="83" customFormat="1" ht="9.75" outlineLevel="5">
      <c r="A604" s="76"/>
      <c r="B604" s="78"/>
      <c r="C604" s="79" t="s">
        <v>1080</v>
      </c>
      <c r="D604" s="77"/>
      <c r="E604" s="80"/>
      <c r="F604" s="77"/>
      <c r="G604" s="80">
        <v>14.52</v>
      </c>
      <c r="H604" s="81"/>
      <c r="I604" s="82"/>
      <c r="J604" s="80"/>
      <c r="K604" s="80"/>
      <c r="L604" s="80"/>
      <c r="M604" s="80"/>
      <c r="N604" s="82"/>
      <c r="O604" s="82"/>
      <c r="P604" s="82"/>
      <c r="Q604" s="80"/>
    </row>
    <row r="605" spans="1:17" s="83" customFormat="1" ht="9.75" outlineLevel="5">
      <c r="A605" s="76"/>
      <c r="B605" s="78"/>
      <c r="C605" s="79" t="s">
        <v>940</v>
      </c>
      <c r="D605" s="77"/>
      <c r="E605" s="80"/>
      <c r="F605" s="77"/>
      <c r="G605" s="80">
        <v>-0.7</v>
      </c>
      <c r="H605" s="81"/>
      <c r="I605" s="82"/>
      <c r="J605" s="80"/>
      <c r="K605" s="80"/>
      <c r="L605" s="80"/>
      <c r="M605" s="80"/>
      <c r="N605" s="82"/>
      <c r="O605" s="82"/>
      <c r="P605" s="82"/>
      <c r="Q605" s="80"/>
    </row>
    <row r="606" spans="1:17" s="83" customFormat="1" ht="7.5" customHeight="1" outlineLevel="5">
      <c r="A606" s="84"/>
      <c r="B606" s="86"/>
      <c r="C606" s="87"/>
      <c r="D606" s="85"/>
      <c r="E606" s="88"/>
      <c r="F606" s="85"/>
      <c r="G606" s="88"/>
      <c r="H606" s="89"/>
      <c r="I606" s="90"/>
      <c r="J606" s="91"/>
      <c r="K606" s="91"/>
      <c r="L606" s="91"/>
      <c r="M606" s="91"/>
      <c r="N606" s="90"/>
      <c r="O606" s="90"/>
      <c r="P606" s="90"/>
      <c r="Q606" s="91"/>
    </row>
    <row r="607" spans="1:17" s="75" customFormat="1" ht="12" outlineLevel="4">
      <c r="A607" s="67">
        <v>16</v>
      </c>
      <c r="B607" s="69" t="s">
        <v>941</v>
      </c>
      <c r="C607" s="70" t="s">
        <v>942</v>
      </c>
      <c r="D607" s="68" t="s">
        <v>8</v>
      </c>
      <c r="E607" s="71">
        <v>287.45699999999999</v>
      </c>
      <c r="F607" s="68"/>
      <c r="G607" s="71">
        <v>287.45699999999999</v>
      </c>
      <c r="H607" s="511"/>
      <c r="I607" s="73">
        <f>G607*H607</f>
        <v>0</v>
      </c>
      <c r="J607" s="71">
        <v>5.0000000000000002E-5</v>
      </c>
      <c r="K607" s="71">
        <f>G607*J607</f>
        <v>1.437285E-2</v>
      </c>
      <c r="L607" s="71"/>
      <c r="M607" s="71">
        <f>G607*L607</f>
        <v>0</v>
      </c>
      <c r="N607" s="74">
        <v>21</v>
      </c>
      <c r="O607" s="74">
        <f>I607*(N607/100)</f>
        <v>0</v>
      </c>
      <c r="P607" s="74">
        <f>I607+O607</f>
        <v>0</v>
      </c>
      <c r="Q607" s="184" t="s">
        <v>1881</v>
      </c>
    </row>
    <row r="608" spans="1:17" s="83" customFormat="1" ht="9.75" outlineLevel="5">
      <c r="A608" s="76"/>
      <c r="B608" s="78" t="s">
        <v>848</v>
      </c>
      <c r="C608" s="79" t="s">
        <v>1060</v>
      </c>
      <c r="D608" s="77"/>
      <c r="E608" s="80"/>
      <c r="F608" s="77"/>
      <c r="G608" s="80">
        <v>287.45699999999999</v>
      </c>
      <c r="H608" s="81"/>
      <c r="I608" s="82"/>
      <c r="J608" s="80"/>
      <c r="K608" s="80"/>
      <c r="L608" s="80"/>
      <c r="M608" s="80"/>
      <c r="N608" s="82"/>
      <c r="O608" s="82"/>
      <c r="P608" s="82"/>
      <c r="Q608" s="80"/>
    </row>
    <row r="609" spans="1:17" s="83" customFormat="1" ht="7.5" customHeight="1" outlineLevel="5">
      <c r="A609" s="84"/>
      <c r="B609" s="86"/>
      <c r="C609" s="87"/>
      <c r="D609" s="85"/>
      <c r="E609" s="88"/>
      <c r="F609" s="85"/>
      <c r="G609" s="88"/>
      <c r="H609" s="89"/>
      <c r="I609" s="90"/>
      <c r="J609" s="91"/>
      <c r="K609" s="91"/>
      <c r="L609" s="91"/>
      <c r="M609" s="91"/>
      <c r="N609" s="90"/>
      <c r="O609" s="90"/>
      <c r="P609" s="90"/>
      <c r="Q609" s="91"/>
    </row>
    <row r="610" spans="1:17" s="75" customFormat="1" ht="12" outlineLevel="4">
      <c r="A610" s="67">
        <v>17</v>
      </c>
      <c r="B610" s="69" t="s">
        <v>1123</v>
      </c>
      <c r="C610" s="70" t="s">
        <v>1124</v>
      </c>
      <c r="D610" s="68" t="s">
        <v>0</v>
      </c>
      <c r="E610" s="71">
        <v>9513.6126068000012</v>
      </c>
      <c r="F610" s="68"/>
      <c r="G610" s="71">
        <f>SUM(I429:I607)/100</f>
        <v>0</v>
      </c>
      <c r="H610" s="511"/>
      <c r="I610" s="73">
        <f>G610*H610</f>
        <v>0</v>
      </c>
      <c r="J610" s="71"/>
      <c r="K610" s="71">
        <f>G610*J610</f>
        <v>0</v>
      </c>
      <c r="L610" s="71"/>
      <c r="M610" s="71">
        <f>G610*L610</f>
        <v>0</v>
      </c>
      <c r="N610" s="74">
        <v>21</v>
      </c>
      <c r="O610" s="74">
        <f>I610*(N610/100)</f>
        <v>0</v>
      </c>
      <c r="P610" s="74">
        <f>I610+O610</f>
        <v>0</v>
      </c>
      <c r="Q610" s="184" t="s">
        <v>1881</v>
      </c>
    </row>
    <row r="611" spans="1:17" s="83" customFormat="1" ht="8.25" outlineLevel="4">
      <c r="A611" s="92"/>
      <c r="B611" s="93"/>
      <c r="C611" s="92"/>
      <c r="D611" s="92"/>
      <c r="E611" s="92"/>
      <c r="F611" s="92"/>
      <c r="G611" s="92"/>
      <c r="H611" s="94"/>
      <c r="I611" s="94"/>
      <c r="J611" s="92"/>
      <c r="K611" s="92"/>
      <c r="L611" s="92"/>
      <c r="M611" s="92"/>
      <c r="N611" s="92"/>
      <c r="O611" s="94"/>
      <c r="P611" s="94"/>
      <c r="Q611" s="92"/>
    </row>
    <row r="612" spans="1:17" s="20" customFormat="1" ht="16.5" customHeight="1" outlineLevel="3">
      <c r="A612" s="21"/>
      <c r="B612" s="22"/>
      <c r="C612" s="22" t="s">
        <v>943</v>
      </c>
      <c r="D612" s="6"/>
      <c r="E612" s="23"/>
      <c r="F612" s="24"/>
      <c r="G612" s="23"/>
      <c r="H612" s="24"/>
      <c r="I612" s="25">
        <f>SUBTOTAL(9,I613:I632)</f>
        <v>0</v>
      </c>
      <c r="J612" s="26"/>
      <c r="K612" s="27">
        <f>SUBTOTAL(9,K613:K632)</f>
        <v>0.24609944</v>
      </c>
      <c r="L612" s="24"/>
      <c r="M612" s="27">
        <f>SUBTOTAL(9,M613:M632)</f>
        <v>0</v>
      </c>
      <c r="N612" s="43"/>
      <c r="O612" s="25">
        <f>SUBTOTAL(9,O613:O632)</f>
        <v>0</v>
      </c>
      <c r="P612" s="25">
        <f>SUBTOTAL(9,P613:P632)</f>
        <v>0</v>
      </c>
      <c r="Q612" s="26"/>
    </row>
    <row r="613" spans="1:17" s="75" customFormat="1" ht="12" outlineLevel="4">
      <c r="A613" s="67">
        <v>1</v>
      </c>
      <c r="B613" s="69" t="s">
        <v>944</v>
      </c>
      <c r="C613" s="70" t="s">
        <v>1125</v>
      </c>
      <c r="D613" s="68" t="s">
        <v>8</v>
      </c>
      <c r="E613" s="71">
        <v>384.74799999999999</v>
      </c>
      <c r="F613" s="68"/>
      <c r="G613" s="71">
        <v>384.74799999999999</v>
      </c>
      <c r="H613" s="511"/>
      <c r="I613" s="73">
        <f>G613*H613</f>
        <v>0</v>
      </c>
      <c r="J613" s="71">
        <v>8.0000000000000007E-5</v>
      </c>
      <c r="K613" s="71">
        <f>G613*J613</f>
        <v>3.0779840000000003E-2</v>
      </c>
      <c r="L613" s="71"/>
      <c r="M613" s="71">
        <f>G613*L613</f>
        <v>0</v>
      </c>
      <c r="N613" s="74">
        <v>21</v>
      </c>
      <c r="O613" s="74">
        <f>I613*(N613/100)</f>
        <v>0</v>
      </c>
      <c r="P613" s="74">
        <f>I613+O613</f>
        <v>0</v>
      </c>
      <c r="Q613" s="184" t="s">
        <v>1881</v>
      </c>
    </row>
    <row r="614" spans="1:17" s="83" customFormat="1" ht="9.75" outlineLevel="5">
      <c r="A614" s="76"/>
      <c r="B614" s="78" t="s">
        <v>848</v>
      </c>
      <c r="C614" s="79" t="s">
        <v>1126</v>
      </c>
      <c r="D614" s="77"/>
      <c r="E614" s="80"/>
      <c r="F614" s="77"/>
      <c r="G614" s="80">
        <v>384.74799999999999</v>
      </c>
      <c r="H614" s="81"/>
      <c r="I614" s="82"/>
      <c r="J614" s="80"/>
      <c r="K614" s="80"/>
      <c r="L614" s="80"/>
      <c r="M614" s="80"/>
      <c r="N614" s="82"/>
      <c r="O614" s="82"/>
      <c r="P614" s="82"/>
      <c r="Q614" s="80"/>
    </row>
    <row r="615" spans="1:17" s="83" customFormat="1" ht="7.5" customHeight="1" outlineLevel="5">
      <c r="A615" s="84"/>
      <c r="B615" s="86"/>
      <c r="C615" s="87"/>
      <c r="D615" s="85"/>
      <c r="E615" s="88"/>
      <c r="F615" s="85"/>
      <c r="G615" s="88"/>
      <c r="H615" s="89"/>
      <c r="I615" s="90"/>
      <c r="J615" s="91"/>
      <c r="K615" s="91"/>
      <c r="L615" s="91"/>
      <c r="M615" s="91"/>
      <c r="N615" s="90"/>
      <c r="O615" s="90"/>
      <c r="P615" s="90"/>
      <c r="Q615" s="91"/>
    </row>
    <row r="616" spans="1:17" s="75" customFormat="1" ht="24" outlineLevel="4">
      <c r="A616" s="67">
        <v>2</v>
      </c>
      <c r="B616" s="69" t="s">
        <v>1127</v>
      </c>
      <c r="C616" s="70" t="s">
        <v>1128</v>
      </c>
      <c r="D616" s="68" t="s">
        <v>8</v>
      </c>
      <c r="E616" s="71">
        <v>384.74799999999999</v>
      </c>
      <c r="F616" s="68"/>
      <c r="G616" s="71">
        <v>384.74799999999999</v>
      </c>
      <c r="H616" s="511"/>
      <c r="I616" s="73">
        <f>G616*H616</f>
        <v>0</v>
      </c>
      <c r="J616" s="71">
        <v>5.4000000000000001E-4</v>
      </c>
      <c r="K616" s="71">
        <f>G616*J616</f>
        <v>0.20776391999999999</v>
      </c>
      <c r="L616" s="71"/>
      <c r="M616" s="71">
        <f>G616*L616</f>
        <v>0</v>
      </c>
      <c r="N616" s="74">
        <v>21</v>
      </c>
      <c r="O616" s="74">
        <f>I616*(N616/100)</f>
        <v>0</v>
      </c>
      <c r="P616" s="74">
        <f>I616+O616</f>
        <v>0</v>
      </c>
      <c r="Q616" s="182"/>
    </row>
    <row r="617" spans="1:17" s="83" customFormat="1" ht="9.75" outlineLevel="5">
      <c r="A617" s="76"/>
      <c r="B617" s="78" t="s">
        <v>848</v>
      </c>
      <c r="C617" s="79" t="s">
        <v>1129</v>
      </c>
      <c r="D617" s="77"/>
      <c r="E617" s="80"/>
      <c r="F617" s="77"/>
      <c r="G617" s="80">
        <v>0</v>
      </c>
      <c r="H617" s="81"/>
      <c r="I617" s="82"/>
      <c r="J617" s="80"/>
      <c r="K617" s="80"/>
      <c r="L617" s="80"/>
      <c r="M617" s="80"/>
      <c r="N617" s="82"/>
      <c r="O617" s="82"/>
      <c r="P617" s="82"/>
      <c r="Q617" s="80"/>
    </row>
    <row r="618" spans="1:17" s="83" customFormat="1" ht="9.75" outlineLevel="5">
      <c r="A618" s="76"/>
      <c r="B618" s="78"/>
      <c r="C618" s="79" t="s">
        <v>1130</v>
      </c>
      <c r="D618" s="77"/>
      <c r="E618" s="80"/>
      <c r="F618" s="77"/>
      <c r="G618" s="80">
        <v>12.36</v>
      </c>
      <c r="H618" s="81"/>
      <c r="I618" s="82"/>
      <c r="J618" s="80"/>
      <c r="K618" s="80"/>
      <c r="L618" s="80"/>
      <c r="M618" s="80"/>
      <c r="N618" s="82"/>
      <c r="O618" s="82"/>
      <c r="P618" s="82"/>
      <c r="Q618" s="80"/>
    </row>
    <row r="619" spans="1:17" s="83" customFormat="1" ht="9.75" outlineLevel="5">
      <c r="A619" s="76"/>
      <c r="B619" s="78"/>
      <c r="C619" s="79" t="s">
        <v>1131</v>
      </c>
      <c r="D619" s="77"/>
      <c r="E619" s="80"/>
      <c r="F619" s="77"/>
      <c r="G619" s="80">
        <v>7.44</v>
      </c>
      <c r="H619" s="81"/>
      <c r="I619" s="82"/>
      <c r="J619" s="80"/>
      <c r="K619" s="80"/>
      <c r="L619" s="80"/>
      <c r="M619" s="80"/>
      <c r="N619" s="82"/>
      <c r="O619" s="82"/>
      <c r="P619" s="82"/>
      <c r="Q619" s="80"/>
    </row>
    <row r="620" spans="1:17" s="83" customFormat="1" ht="9.75" outlineLevel="5">
      <c r="A620" s="76"/>
      <c r="B620" s="78"/>
      <c r="C620" s="79" t="s">
        <v>1132</v>
      </c>
      <c r="D620" s="77"/>
      <c r="E620" s="80"/>
      <c r="F620" s="77"/>
      <c r="G620" s="80">
        <v>212.66</v>
      </c>
      <c r="H620" s="81"/>
      <c r="I620" s="82"/>
      <c r="J620" s="80"/>
      <c r="K620" s="80"/>
      <c r="L620" s="80"/>
      <c r="M620" s="80"/>
      <c r="N620" s="82"/>
      <c r="O620" s="82"/>
      <c r="P620" s="82"/>
      <c r="Q620" s="80"/>
    </row>
    <row r="621" spans="1:17" s="83" customFormat="1" ht="9.75" outlineLevel="5">
      <c r="A621" s="76"/>
      <c r="B621" s="78"/>
      <c r="C621" s="79" t="s">
        <v>1133</v>
      </c>
      <c r="D621" s="77"/>
      <c r="E621" s="80"/>
      <c r="F621" s="77"/>
      <c r="G621" s="80">
        <v>122.93</v>
      </c>
      <c r="H621" s="81"/>
      <c r="I621" s="82"/>
      <c r="J621" s="80"/>
      <c r="K621" s="80"/>
      <c r="L621" s="80"/>
      <c r="M621" s="80"/>
      <c r="N621" s="82"/>
      <c r="O621" s="82"/>
      <c r="P621" s="82"/>
      <c r="Q621" s="80"/>
    </row>
    <row r="622" spans="1:17" s="83" customFormat="1" ht="9.75" outlineLevel="5">
      <c r="A622" s="76"/>
      <c r="B622" s="78"/>
      <c r="C622" s="79" t="s">
        <v>1134</v>
      </c>
      <c r="D622" s="77"/>
      <c r="E622" s="80"/>
      <c r="F622" s="77"/>
      <c r="G622" s="80">
        <v>0</v>
      </c>
      <c r="H622" s="81"/>
      <c r="I622" s="82"/>
      <c r="J622" s="80"/>
      <c r="K622" s="80"/>
      <c r="L622" s="80"/>
      <c r="M622" s="80"/>
      <c r="N622" s="82"/>
      <c r="O622" s="82"/>
      <c r="P622" s="82"/>
      <c r="Q622" s="80"/>
    </row>
    <row r="623" spans="1:17" s="83" customFormat="1" ht="9.75" outlineLevel="5">
      <c r="A623" s="76"/>
      <c r="B623" s="78"/>
      <c r="C623" s="79" t="s">
        <v>879</v>
      </c>
      <c r="D623" s="77"/>
      <c r="E623" s="80"/>
      <c r="F623" s="77"/>
      <c r="G623" s="80">
        <v>0</v>
      </c>
      <c r="H623" s="81"/>
      <c r="I623" s="82"/>
      <c r="J623" s="80"/>
      <c r="K623" s="80"/>
      <c r="L623" s="80"/>
      <c r="M623" s="80"/>
      <c r="N623" s="82"/>
      <c r="O623" s="82"/>
      <c r="P623" s="82"/>
      <c r="Q623" s="80"/>
    </row>
    <row r="624" spans="1:17" s="83" customFormat="1" ht="9.75" outlineLevel="5">
      <c r="A624" s="76"/>
      <c r="B624" s="78"/>
      <c r="C624" s="79" t="s">
        <v>1135</v>
      </c>
      <c r="D624" s="77"/>
      <c r="E624" s="80"/>
      <c r="F624" s="77"/>
      <c r="G624" s="80">
        <v>10.957500000000001</v>
      </c>
      <c r="H624" s="81"/>
      <c r="I624" s="82"/>
      <c r="J624" s="80"/>
      <c r="K624" s="80"/>
      <c r="L624" s="80"/>
      <c r="M624" s="80"/>
      <c r="N624" s="82"/>
      <c r="O624" s="82"/>
      <c r="P624" s="82"/>
      <c r="Q624" s="80"/>
    </row>
    <row r="625" spans="1:17" s="83" customFormat="1" ht="9.75" outlineLevel="5">
      <c r="A625" s="76"/>
      <c r="B625" s="78"/>
      <c r="C625" s="79" t="s">
        <v>177</v>
      </c>
      <c r="D625" s="77"/>
      <c r="E625" s="80"/>
      <c r="F625" s="77"/>
      <c r="G625" s="80">
        <v>0</v>
      </c>
      <c r="H625" s="81"/>
      <c r="I625" s="82"/>
      <c r="J625" s="80"/>
      <c r="K625" s="80"/>
      <c r="L625" s="80"/>
      <c r="M625" s="80"/>
      <c r="N625" s="82"/>
      <c r="O625" s="82"/>
      <c r="P625" s="82"/>
      <c r="Q625" s="80"/>
    </row>
    <row r="626" spans="1:17" s="83" customFormat="1" ht="9.75" outlineLevel="5">
      <c r="A626" s="76"/>
      <c r="B626" s="78"/>
      <c r="C626" s="79" t="s">
        <v>1136</v>
      </c>
      <c r="D626" s="77"/>
      <c r="E626" s="80"/>
      <c r="F626" s="77"/>
      <c r="G626" s="80">
        <v>18.400500000000001</v>
      </c>
      <c r="H626" s="81"/>
      <c r="I626" s="82"/>
      <c r="J626" s="80"/>
      <c r="K626" s="80"/>
      <c r="L626" s="80"/>
      <c r="M626" s="80"/>
      <c r="N626" s="82"/>
      <c r="O626" s="82"/>
      <c r="P626" s="82"/>
      <c r="Q626" s="80"/>
    </row>
    <row r="627" spans="1:17" s="83" customFormat="1" ht="7.5" customHeight="1" outlineLevel="5">
      <c r="A627" s="84"/>
      <c r="B627" s="86"/>
      <c r="C627" s="87"/>
      <c r="D627" s="85"/>
      <c r="E627" s="88"/>
      <c r="F627" s="85"/>
      <c r="G627" s="88"/>
      <c r="H627" s="89"/>
      <c r="I627" s="90"/>
      <c r="J627" s="91"/>
      <c r="K627" s="91"/>
      <c r="L627" s="91"/>
      <c r="M627" s="91"/>
      <c r="N627" s="90"/>
      <c r="O627" s="90"/>
      <c r="P627" s="90"/>
      <c r="Q627" s="91"/>
    </row>
    <row r="628" spans="1:17" s="75" customFormat="1" ht="24" outlineLevel="4">
      <c r="A628" s="67">
        <v>3</v>
      </c>
      <c r="B628" s="69" t="s">
        <v>1137</v>
      </c>
      <c r="C628" s="70" t="s">
        <v>1138</v>
      </c>
      <c r="D628" s="68" t="s">
        <v>8</v>
      </c>
      <c r="E628" s="71">
        <v>83.951999999999998</v>
      </c>
      <c r="F628" s="68"/>
      <c r="G628" s="71">
        <v>83.951999999999998</v>
      </c>
      <c r="H628" s="511"/>
      <c r="I628" s="73">
        <f>G628*H628</f>
        <v>0</v>
      </c>
      <c r="J628" s="71">
        <v>9.0000000000000006E-5</v>
      </c>
      <c r="K628" s="71">
        <f>G628*J628</f>
        <v>7.5556800000000004E-3</v>
      </c>
      <c r="L628" s="71"/>
      <c r="M628" s="71">
        <f>G628*L628</f>
        <v>0</v>
      </c>
      <c r="N628" s="74">
        <v>21</v>
      </c>
      <c r="O628" s="74">
        <f>I628*(N628/100)</f>
        <v>0</v>
      </c>
      <c r="P628" s="74">
        <f>I628+O628</f>
        <v>0</v>
      </c>
      <c r="Q628" s="182"/>
    </row>
    <row r="629" spans="1:17" s="83" customFormat="1" ht="9.75" outlineLevel="5">
      <c r="A629" s="76"/>
      <c r="B629" s="78" t="s">
        <v>848</v>
      </c>
      <c r="C629" s="79" t="s">
        <v>879</v>
      </c>
      <c r="D629" s="77"/>
      <c r="E629" s="80"/>
      <c r="F629" s="77"/>
      <c r="G629" s="80">
        <v>0</v>
      </c>
      <c r="H629" s="81"/>
      <c r="I629" s="82"/>
      <c r="J629" s="80"/>
      <c r="K629" s="80"/>
      <c r="L629" s="80"/>
      <c r="M629" s="80"/>
      <c r="N629" s="82"/>
      <c r="O629" s="82"/>
      <c r="P629" s="82"/>
      <c r="Q629" s="80"/>
    </row>
    <row r="630" spans="1:17" s="83" customFormat="1" ht="9.75" outlineLevel="5">
      <c r="A630" s="76"/>
      <c r="B630" s="78"/>
      <c r="C630" s="79" t="s">
        <v>1139</v>
      </c>
      <c r="D630" s="77"/>
      <c r="E630" s="80"/>
      <c r="F630" s="77"/>
      <c r="G630" s="80">
        <v>83.951999999999998</v>
      </c>
      <c r="H630" s="81"/>
      <c r="I630" s="82"/>
      <c r="J630" s="80"/>
      <c r="K630" s="80"/>
      <c r="L630" s="80"/>
      <c r="M630" s="80"/>
      <c r="N630" s="82"/>
      <c r="O630" s="82"/>
      <c r="P630" s="82"/>
      <c r="Q630" s="80"/>
    </row>
    <row r="631" spans="1:17" s="83" customFormat="1" ht="7.5" customHeight="1" outlineLevel="5">
      <c r="A631" s="84"/>
      <c r="B631" s="86"/>
      <c r="C631" s="87"/>
      <c r="D631" s="85"/>
      <c r="E631" s="88"/>
      <c r="F631" s="85"/>
      <c r="G631" s="88"/>
      <c r="H631" s="89"/>
      <c r="I631" s="90"/>
      <c r="J631" s="91"/>
      <c r="K631" s="91"/>
      <c r="L631" s="91"/>
      <c r="M631" s="91"/>
      <c r="N631" s="90"/>
      <c r="O631" s="90"/>
      <c r="P631" s="90"/>
      <c r="Q631" s="91"/>
    </row>
    <row r="632" spans="1:17" s="83" customFormat="1" ht="8.25" outlineLevel="4">
      <c r="A632" s="92"/>
      <c r="B632" s="93"/>
      <c r="C632" s="92"/>
      <c r="D632" s="92"/>
      <c r="E632" s="92"/>
      <c r="F632" s="92"/>
      <c r="G632" s="92"/>
      <c r="H632" s="94"/>
      <c r="I632" s="94"/>
      <c r="J632" s="92"/>
      <c r="K632" s="92"/>
      <c r="L632" s="92"/>
      <c r="M632" s="92"/>
      <c r="N632" s="92"/>
      <c r="O632" s="94"/>
      <c r="P632" s="94"/>
      <c r="Q632" s="92"/>
    </row>
    <row r="633" spans="1:17" s="20" customFormat="1" ht="16.5" customHeight="1" outlineLevel="3">
      <c r="A633" s="21"/>
      <c r="B633" s="22"/>
      <c r="C633" s="22" t="s">
        <v>945</v>
      </c>
      <c r="D633" s="6"/>
      <c r="E633" s="23"/>
      <c r="F633" s="24"/>
      <c r="G633" s="23"/>
      <c r="H633" s="24"/>
      <c r="I633" s="25">
        <f>SUBTOTAL(9,I634:I724)</f>
        <v>0</v>
      </c>
      <c r="J633" s="26"/>
      <c r="K633" s="27">
        <f>SUBTOTAL(9,K634:K724)</f>
        <v>0.31507866200000001</v>
      </c>
      <c r="L633" s="24"/>
      <c r="M633" s="27">
        <f>SUBTOTAL(9,M634:M724)</f>
        <v>0</v>
      </c>
      <c r="N633" s="43"/>
      <c r="O633" s="25">
        <f>SUBTOTAL(9,O634:O724)</f>
        <v>0</v>
      </c>
      <c r="P633" s="25">
        <f>SUBTOTAL(9,P634:P724)</f>
        <v>0</v>
      </c>
      <c r="Q633" s="26"/>
    </row>
    <row r="634" spans="1:17" s="75" customFormat="1" ht="12" outlineLevel="4">
      <c r="A634" s="67">
        <v>1</v>
      </c>
      <c r="B634" s="69" t="s">
        <v>946</v>
      </c>
      <c r="C634" s="70" t="s">
        <v>947</v>
      </c>
      <c r="D634" s="68" t="s">
        <v>8</v>
      </c>
      <c r="E634" s="71">
        <v>781.24900000000002</v>
      </c>
      <c r="F634" s="68"/>
      <c r="G634" s="71">
        <v>781.24900000000002</v>
      </c>
      <c r="H634" s="511"/>
      <c r="I634" s="73">
        <f>G634*H634</f>
        <v>0</v>
      </c>
      <c r="J634" s="71"/>
      <c r="K634" s="71">
        <f>G634*J634</f>
        <v>0</v>
      </c>
      <c r="L634" s="71"/>
      <c r="M634" s="71">
        <f>G634*L634</f>
        <v>0</v>
      </c>
      <c r="N634" s="74">
        <v>21</v>
      </c>
      <c r="O634" s="74">
        <f>I634*(N634/100)</f>
        <v>0</v>
      </c>
      <c r="P634" s="74">
        <f>I634+O634</f>
        <v>0</v>
      </c>
      <c r="Q634" s="184" t="s">
        <v>1881</v>
      </c>
    </row>
    <row r="635" spans="1:17" s="83" customFormat="1" ht="9.75" outlineLevel="5">
      <c r="A635" s="76"/>
      <c r="B635" s="78" t="s">
        <v>848</v>
      </c>
      <c r="C635" s="79" t="s">
        <v>1140</v>
      </c>
      <c r="D635" s="77"/>
      <c r="E635" s="80"/>
      <c r="F635" s="77"/>
      <c r="G635" s="80">
        <v>781.24900000000002</v>
      </c>
      <c r="H635" s="81"/>
      <c r="I635" s="82"/>
      <c r="J635" s="80"/>
      <c r="K635" s="80"/>
      <c r="L635" s="80"/>
      <c r="M635" s="80"/>
      <c r="N635" s="82"/>
      <c r="O635" s="82"/>
      <c r="P635" s="82"/>
      <c r="Q635" s="80"/>
    </row>
    <row r="636" spans="1:17" s="83" customFormat="1" ht="7.5" customHeight="1" outlineLevel="5">
      <c r="A636" s="84"/>
      <c r="B636" s="86"/>
      <c r="C636" s="87"/>
      <c r="D636" s="85"/>
      <c r="E636" s="88"/>
      <c r="F636" s="85"/>
      <c r="G636" s="88"/>
      <c r="H636" s="89"/>
      <c r="I636" s="90"/>
      <c r="J636" s="91"/>
      <c r="K636" s="91"/>
      <c r="L636" s="91"/>
      <c r="M636" s="91"/>
      <c r="N636" s="90"/>
      <c r="O636" s="90"/>
      <c r="P636" s="90"/>
      <c r="Q636" s="91"/>
    </row>
    <row r="637" spans="1:17" s="75" customFormat="1" ht="12" outlineLevel="4">
      <c r="A637" s="67">
        <v>2</v>
      </c>
      <c r="B637" s="69" t="s">
        <v>948</v>
      </c>
      <c r="C637" s="70" t="s">
        <v>949</v>
      </c>
      <c r="D637" s="68" t="s">
        <v>8</v>
      </c>
      <c r="E637" s="71">
        <v>559.77</v>
      </c>
      <c r="F637" s="68"/>
      <c r="G637" s="71">
        <v>559.77</v>
      </c>
      <c r="H637" s="511"/>
      <c r="I637" s="73">
        <f>G637*H637</f>
        <v>0</v>
      </c>
      <c r="J637" s="71">
        <v>2.0000000000000001E-4</v>
      </c>
      <c r="K637" s="71">
        <f>G637*J637</f>
        <v>0.111954</v>
      </c>
      <c r="L637" s="71"/>
      <c r="M637" s="71">
        <f>G637*L637</f>
        <v>0</v>
      </c>
      <c r="N637" s="74">
        <v>21</v>
      </c>
      <c r="O637" s="74">
        <f>I637*(N637/100)</f>
        <v>0</v>
      </c>
      <c r="P637" s="74">
        <f>I637+O637</f>
        <v>0</v>
      </c>
      <c r="Q637" s="184" t="s">
        <v>1881</v>
      </c>
    </row>
    <row r="638" spans="1:17" s="83" customFormat="1" ht="9.75" outlineLevel="5">
      <c r="A638" s="76"/>
      <c r="B638" s="78" t="s">
        <v>848</v>
      </c>
      <c r="C638" s="79" t="s">
        <v>1141</v>
      </c>
      <c r="D638" s="77"/>
      <c r="E638" s="80"/>
      <c r="F638" s="77"/>
      <c r="G638" s="80">
        <v>559.77</v>
      </c>
      <c r="H638" s="81"/>
      <c r="I638" s="82"/>
      <c r="J638" s="80"/>
      <c r="K638" s="80"/>
      <c r="L638" s="80"/>
      <c r="M638" s="80"/>
      <c r="N638" s="82"/>
      <c r="O638" s="82"/>
      <c r="P638" s="82"/>
      <c r="Q638" s="80"/>
    </row>
    <row r="639" spans="1:17" s="83" customFormat="1" ht="7.5" customHeight="1" outlineLevel="5">
      <c r="A639" s="84"/>
      <c r="B639" s="86"/>
      <c r="C639" s="87"/>
      <c r="D639" s="85"/>
      <c r="E639" s="88"/>
      <c r="F639" s="85"/>
      <c r="G639" s="88"/>
      <c r="H639" s="89"/>
      <c r="I639" s="90"/>
      <c r="J639" s="91"/>
      <c r="K639" s="91"/>
      <c r="L639" s="91"/>
      <c r="M639" s="91"/>
      <c r="N639" s="90"/>
      <c r="O639" s="90"/>
      <c r="P639" s="90"/>
      <c r="Q639" s="91"/>
    </row>
    <row r="640" spans="1:17" s="75" customFormat="1" ht="24" outlineLevel="4">
      <c r="A640" s="67">
        <v>3</v>
      </c>
      <c r="B640" s="69" t="s">
        <v>950</v>
      </c>
      <c r="C640" s="70" t="s">
        <v>951</v>
      </c>
      <c r="D640" s="68" t="s">
        <v>8</v>
      </c>
      <c r="E640" s="71">
        <v>781.2487000000001</v>
      </c>
      <c r="F640" s="68"/>
      <c r="G640" s="71">
        <v>781.2487000000001</v>
      </c>
      <c r="H640" s="511"/>
      <c r="I640" s="73">
        <f>G640*H640</f>
        <v>0</v>
      </c>
      <c r="J640" s="71">
        <v>2.5999999999999998E-4</v>
      </c>
      <c r="K640" s="71">
        <f>G640*J640</f>
        <v>0.20312466200000001</v>
      </c>
      <c r="L640" s="71"/>
      <c r="M640" s="71">
        <f>G640*L640</f>
        <v>0</v>
      </c>
      <c r="N640" s="74">
        <v>21</v>
      </c>
      <c r="O640" s="74">
        <f>I640*(N640/100)</f>
        <v>0</v>
      </c>
      <c r="P640" s="74">
        <f>I640+O640</f>
        <v>0</v>
      </c>
      <c r="Q640" s="184" t="s">
        <v>1881</v>
      </c>
    </row>
    <row r="641" spans="1:17" s="83" customFormat="1" ht="9.75" outlineLevel="5">
      <c r="A641" s="76"/>
      <c r="B641" s="78" t="s">
        <v>848</v>
      </c>
      <c r="C641" s="79" t="s">
        <v>952</v>
      </c>
      <c r="D641" s="77"/>
      <c r="E641" s="80"/>
      <c r="F641" s="77"/>
      <c r="G641" s="80">
        <v>0</v>
      </c>
      <c r="H641" s="81"/>
      <c r="I641" s="82"/>
      <c r="J641" s="80"/>
      <c r="K641" s="80"/>
      <c r="L641" s="80"/>
      <c r="M641" s="80"/>
      <c r="N641" s="82"/>
      <c r="O641" s="82"/>
      <c r="P641" s="82"/>
      <c r="Q641" s="80"/>
    </row>
    <row r="642" spans="1:17" s="83" customFormat="1" ht="9.75" outlineLevel="5">
      <c r="A642" s="76"/>
      <c r="B642" s="78"/>
      <c r="C642" s="79" t="s">
        <v>965</v>
      </c>
      <c r="D642" s="77"/>
      <c r="E642" s="80"/>
      <c r="F642" s="77"/>
      <c r="G642" s="80">
        <v>0</v>
      </c>
      <c r="H642" s="81"/>
      <c r="I642" s="82"/>
      <c r="J642" s="80"/>
      <c r="K642" s="80"/>
      <c r="L642" s="80"/>
      <c r="M642" s="80"/>
      <c r="N642" s="82"/>
      <c r="O642" s="82"/>
      <c r="P642" s="82"/>
      <c r="Q642" s="80"/>
    </row>
    <row r="643" spans="1:17" s="83" customFormat="1" ht="9.75" outlineLevel="5">
      <c r="A643" s="76"/>
      <c r="B643" s="78"/>
      <c r="C643" s="79" t="s">
        <v>1142</v>
      </c>
      <c r="D643" s="77"/>
      <c r="E643" s="80"/>
      <c r="F643" s="77"/>
      <c r="G643" s="80">
        <v>49.198</v>
      </c>
      <c r="H643" s="81"/>
      <c r="I643" s="82"/>
      <c r="J643" s="80"/>
      <c r="K643" s="80"/>
      <c r="L643" s="80"/>
      <c r="M643" s="80"/>
      <c r="N643" s="82"/>
      <c r="O643" s="82"/>
      <c r="P643" s="82"/>
      <c r="Q643" s="80"/>
    </row>
    <row r="644" spans="1:17" s="83" customFormat="1" ht="9.75" outlineLevel="5">
      <c r="A644" s="76"/>
      <c r="B644" s="78"/>
      <c r="C644" s="79" t="s">
        <v>854</v>
      </c>
      <c r="D644" s="77"/>
      <c r="E644" s="80"/>
      <c r="F644" s="77"/>
      <c r="G644" s="80">
        <v>-1.6800000000000002</v>
      </c>
      <c r="H644" s="81"/>
      <c r="I644" s="82"/>
      <c r="J644" s="80"/>
      <c r="K644" s="80"/>
      <c r="L644" s="80"/>
      <c r="M644" s="80"/>
      <c r="N644" s="82"/>
      <c r="O644" s="82"/>
      <c r="P644" s="82"/>
      <c r="Q644" s="80"/>
    </row>
    <row r="645" spans="1:17" s="83" customFormat="1" ht="9.75" outlineLevel="5">
      <c r="A645" s="76"/>
      <c r="B645" s="78"/>
      <c r="C645" s="79" t="s">
        <v>867</v>
      </c>
      <c r="D645" s="77"/>
      <c r="E645" s="80"/>
      <c r="F645" s="77"/>
      <c r="G645" s="80">
        <v>0</v>
      </c>
      <c r="H645" s="81"/>
      <c r="I645" s="82"/>
      <c r="J645" s="80"/>
      <c r="K645" s="80"/>
      <c r="L645" s="80"/>
      <c r="M645" s="80"/>
      <c r="N645" s="82"/>
      <c r="O645" s="82"/>
      <c r="P645" s="82"/>
      <c r="Q645" s="80"/>
    </row>
    <row r="646" spans="1:17" s="83" customFormat="1" ht="9.75" outlineLevel="5">
      <c r="A646" s="76"/>
      <c r="B646" s="78"/>
      <c r="C646" s="79" t="s">
        <v>1143</v>
      </c>
      <c r="D646" s="77"/>
      <c r="E646" s="80"/>
      <c r="F646" s="77"/>
      <c r="G646" s="80">
        <v>23.902000000000001</v>
      </c>
      <c r="H646" s="81"/>
      <c r="I646" s="82"/>
      <c r="J646" s="80"/>
      <c r="K646" s="80"/>
      <c r="L646" s="80"/>
      <c r="M646" s="80"/>
      <c r="N646" s="82"/>
      <c r="O646" s="82"/>
      <c r="P646" s="82"/>
      <c r="Q646" s="80"/>
    </row>
    <row r="647" spans="1:17" s="83" customFormat="1" ht="9.75" outlineLevel="5">
      <c r="A647" s="76"/>
      <c r="B647" s="78"/>
      <c r="C647" s="79" t="s">
        <v>1144</v>
      </c>
      <c r="D647" s="77"/>
      <c r="E647" s="80"/>
      <c r="F647" s="77"/>
      <c r="G647" s="80">
        <v>2.9925000000000002</v>
      </c>
      <c r="H647" s="81"/>
      <c r="I647" s="82"/>
      <c r="J647" s="80"/>
      <c r="K647" s="80"/>
      <c r="L647" s="80"/>
      <c r="M647" s="80"/>
      <c r="N647" s="82"/>
      <c r="O647" s="82"/>
      <c r="P647" s="82"/>
      <c r="Q647" s="80"/>
    </row>
    <row r="648" spans="1:17" s="83" customFormat="1" ht="9.75" outlineLevel="5">
      <c r="A648" s="76"/>
      <c r="B648" s="78"/>
      <c r="C648" s="79" t="s">
        <v>1145</v>
      </c>
      <c r="D648" s="77"/>
      <c r="E648" s="80"/>
      <c r="F648" s="77"/>
      <c r="G648" s="80">
        <v>9.7784999999999993</v>
      </c>
      <c r="H648" s="81"/>
      <c r="I648" s="82"/>
      <c r="J648" s="80"/>
      <c r="K648" s="80"/>
      <c r="L648" s="80"/>
      <c r="M648" s="80"/>
      <c r="N648" s="82"/>
      <c r="O648" s="82"/>
      <c r="P648" s="82"/>
      <c r="Q648" s="80"/>
    </row>
    <row r="649" spans="1:17" s="83" customFormat="1" ht="9.75" outlineLevel="5">
      <c r="A649" s="76"/>
      <c r="B649" s="78"/>
      <c r="C649" s="79" t="s">
        <v>854</v>
      </c>
      <c r="D649" s="77"/>
      <c r="E649" s="80"/>
      <c r="F649" s="77"/>
      <c r="G649" s="80">
        <v>-1.6800000000000002</v>
      </c>
      <c r="H649" s="81"/>
      <c r="I649" s="82"/>
      <c r="J649" s="80"/>
      <c r="K649" s="80"/>
      <c r="L649" s="80"/>
      <c r="M649" s="80"/>
      <c r="N649" s="82"/>
      <c r="O649" s="82"/>
      <c r="P649" s="82"/>
      <c r="Q649" s="80"/>
    </row>
    <row r="650" spans="1:17" s="83" customFormat="1" ht="9.75" outlineLevel="5">
      <c r="A650" s="76"/>
      <c r="B650" s="78"/>
      <c r="C650" s="79" t="s">
        <v>2</v>
      </c>
      <c r="D650" s="77"/>
      <c r="E650" s="80"/>
      <c r="F650" s="77"/>
      <c r="G650" s="80">
        <v>82.510999999999981</v>
      </c>
      <c r="H650" s="81"/>
      <c r="I650" s="82"/>
      <c r="J650" s="80"/>
      <c r="K650" s="80"/>
      <c r="L650" s="80"/>
      <c r="M650" s="80"/>
      <c r="N650" s="82"/>
      <c r="O650" s="82"/>
      <c r="P650" s="82"/>
      <c r="Q650" s="80"/>
    </row>
    <row r="651" spans="1:17" s="83" customFormat="1" ht="9.75" outlineLevel="5">
      <c r="A651" s="76"/>
      <c r="B651" s="78"/>
      <c r="C651" s="79" t="s">
        <v>1146</v>
      </c>
      <c r="D651" s="77"/>
      <c r="E651" s="80"/>
      <c r="F651" s="77"/>
      <c r="G651" s="80">
        <v>0</v>
      </c>
      <c r="H651" s="81"/>
      <c r="I651" s="82"/>
      <c r="J651" s="80"/>
      <c r="K651" s="80"/>
      <c r="L651" s="80"/>
      <c r="M651" s="80"/>
      <c r="N651" s="82"/>
      <c r="O651" s="82"/>
      <c r="P651" s="82"/>
      <c r="Q651" s="80"/>
    </row>
    <row r="652" spans="1:17" s="83" customFormat="1" ht="9.75" outlineLevel="5">
      <c r="A652" s="76"/>
      <c r="B652" s="78"/>
      <c r="C652" s="79" t="s">
        <v>879</v>
      </c>
      <c r="D652" s="77"/>
      <c r="E652" s="80"/>
      <c r="F652" s="77"/>
      <c r="G652" s="80">
        <v>0</v>
      </c>
      <c r="H652" s="81"/>
      <c r="I652" s="82"/>
      <c r="J652" s="80"/>
      <c r="K652" s="80"/>
      <c r="L652" s="80"/>
      <c r="M652" s="80"/>
      <c r="N652" s="82"/>
      <c r="O652" s="82"/>
      <c r="P652" s="82"/>
      <c r="Q652" s="80"/>
    </row>
    <row r="653" spans="1:17" s="83" customFormat="1" ht="9.75" outlineLevel="5">
      <c r="A653" s="76"/>
      <c r="B653" s="78"/>
      <c r="C653" s="79" t="s">
        <v>1147</v>
      </c>
      <c r="D653" s="77"/>
      <c r="E653" s="80"/>
      <c r="F653" s="77"/>
      <c r="G653" s="80">
        <v>25.632000000000005</v>
      </c>
      <c r="H653" s="81"/>
      <c r="I653" s="82"/>
      <c r="J653" s="80"/>
      <c r="K653" s="80"/>
      <c r="L653" s="80"/>
      <c r="M653" s="80"/>
      <c r="N653" s="82"/>
      <c r="O653" s="82"/>
      <c r="P653" s="82"/>
      <c r="Q653" s="80"/>
    </row>
    <row r="654" spans="1:17" s="83" customFormat="1" ht="9.75" outlineLevel="5">
      <c r="A654" s="76"/>
      <c r="B654" s="78"/>
      <c r="C654" s="79" t="s">
        <v>995</v>
      </c>
      <c r="D654" s="77"/>
      <c r="E654" s="80"/>
      <c r="F654" s="77"/>
      <c r="G654" s="80">
        <v>-0.26249999999999996</v>
      </c>
      <c r="H654" s="81"/>
      <c r="I654" s="82"/>
      <c r="J654" s="80"/>
      <c r="K654" s="80"/>
      <c r="L654" s="80"/>
      <c r="M654" s="80"/>
      <c r="N654" s="82"/>
      <c r="O654" s="82"/>
      <c r="P654" s="82"/>
      <c r="Q654" s="80"/>
    </row>
    <row r="655" spans="1:17" s="83" customFormat="1" ht="9.75" outlineLevel="5">
      <c r="A655" s="76"/>
      <c r="B655" s="78"/>
      <c r="C655" s="79" t="s">
        <v>176</v>
      </c>
      <c r="D655" s="77"/>
      <c r="E655" s="80"/>
      <c r="F655" s="77"/>
      <c r="G655" s="80">
        <v>0</v>
      </c>
      <c r="H655" s="81"/>
      <c r="I655" s="82"/>
      <c r="J655" s="80"/>
      <c r="K655" s="80"/>
      <c r="L655" s="80"/>
      <c r="M655" s="80"/>
      <c r="N655" s="82"/>
      <c r="O655" s="82"/>
      <c r="P655" s="82"/>
      <c r="Q655" s="80"/>
    </row>
    <row r="656" spans="1:17" s="83" customFormat="1" ht="9.75" outlineLevel="5">
      <c r="A656" s="76"/>
      <c r="B656" s="78"/>
      <c r="C656" s="79" t="s">
        <v>1148</v>
      </c>
      <c r="D656" s="77"/>
      <c r="E656" s="80"/>
      <c r="F656" s="77"/>
      <c r="G656" s="80">
        <v>55.888499999999993</v>
      </c>
      <c r="H656" s="81"/>
      <c r="I656" s="82"/>
      <c r="J656" s="80"/>
      <c r="K656" s="80"/>
      <c r="L656" s="80"/>
      <c r="M656" s="80"/>
      <c r="N656" s="82"/>
      <c r="O656" s="82"/>
      <c r="P656" s="82"/>
      <c r="Q656" s="80"/>
    </row>
    <row r="657" spans="1:17" s="83" customFormat="1" ht="9.75" outlineLevel="5">
      <c r="A657" s="76"/>
      <c r="B657" s="78"/>
      <c r="C657" s="79" t="s">
        <v>997</v>
      </c>
      <c r="D657" s="77"/>
      <c r="E657" s="80"/>
      <c r="F657" s="77"/>
      <c r="G657" s="80">
        <v>2.6519999999999997</v>
      </c>
      <c r="H657" s="81"/>
      <c r="I657" s="82"/>
      <c r="J657" s="80"/>
      <c r="K657" s="80"/>
      <c r="L657" s="80"/>
      <c r="M657" s="80"/>
      <c r="N657" s="82"/>
      <c r="O657" s="82"/>
      <c r="P657" s="82"/>
      <c r="Q657" s="80"/>
    </row>
    <row r="658" spans="1:17" s="83" customFormat="1" ht="9.75" outlineLevel="5">
      <c r="A658" s="76"/>
      <c r="B658" s="78"/>
      <c r="C658" s="79" t="s">
        <v>1149</v>
      </c>
      <c r="D658" s="77"/>
      <c r="E658" s="80"/>
      <c r="F658" s="77"/>
      <c r="G658" s="80">
        <v>-28.02</v>
      </c>
      <c r="H658" s="81"/>
      <c r="I658" s="82"/>
      <c r="J658" s="80"/>
      <c r="K658" s="80"/>
      <c r="L658" s="80"/>
      <c r="M658" s="80"/>
      <c r="N658" s="82"/>
      <c r="O658" s="82"/>
      <c r="P658" s="82"/>
      <c r="Q658" s="80"/>
    </row>
    <row r="659" spans="1:17" s="83" customFormat="1" ht="9.75" outlineLevel="5">
      <c r="A659" s="76"/>
      <c r="B659" s="78"/>
      <c r="C659" s="79" t="s">
        <v>177</v>
      </c>
      <c r="D659" s="77"/>
      <c r="E659" s="80"/>
      <c r="F659" s="77"/>
      <c r="G659" s="80">
        <v>0</v>
      </c>
      <c r="H659" s="81"/>
      <c r="I659" s="82"/>
      <c r="J659" s="80"/>
      <c r="K659" s="80"/>
      <c r="L659" s="80"/>
      <c r="M659" s="80"/>
      <c r="N659" s="82"/>
      <c r="O659" s="82"/>
      <c r="P659" s="82"/>
      <c r="Q659" s="80"/>
    </row>
    <row r="660" spans="1:17" s="83" customFormat="1" ht="9.75" outlineLevel="5">
      <c r="A660" s="76"/>
      <c r="B660" s="78"/>
      <c r="C660" s="79" t="s">
        <v>999</v>
      </c>
      <c r="D660" s="77"/>
      <c r="E660" s="80"/>
      <c r="F660" s="77"/>
      <c r="G660" s="80">
        <v>142.07820000000001</v>
      </c>
      <c r="H660" s="81"/>
      <c r="I660" s="82"/>
      <c r="J660" s="80"/>
      <c r="K660" s="80"/>
      <c r="L660" s="80"/>
      <c r="M660" s="80"/>
      <c r="N660" s="82"/>
      <c r="O660" s="82"/>
      <c r="P660" s="82"/>
      <c r="Q660" s="80"/>
    </row>
    <row r="661" spans="1:17" s="83" customFormat="1" ht="9.75" outlineLevel="5">
      <c r="A661" s="76"/>
      <c r="B661" s="78"/>
      <c r="C661" s="79" t="s">
        <v>1000</v>
      </c>
      <c r="D661" s="77"/>
      <c r="E661" s="80"/>
      <c r="F661" s="77"/>
      <c r="G661" s="80">
        <v>0.2175</v>
      </c>
      <c r="H661" s="81"/>
      <c r="I661" s="82"/>
      <c r="J661" s="80"/>
      <c r="K661" s="80"/>
      <c r="L661" s="80"/>
      <c r="M661" s="80"/>
      <c r="N661" s="82"/>
      <c r="O661" s="82"/>
      <c r="P661" s="82"/>
      <c r="Q661" s="80"/>
    </row>
    <row r="662" spans="1:17" s="83" customFormat="1" ht="9.75" outlineLevel="5">
      <c r="A662" s="76"/>
      <c r="B662" s="78"/>
      <c r="C662" s="79" t="s">
        <v>1001</v>
      </c>
      <c r="D662" s="77"/>
      <c r="E662" s="80"/>
      <c r="F662" s="77"/>
      <c r="G662" s="80">
        <v>-20.16</v>
      </c>
      <c r="H662" s="81"/>
      <c r="I662" s="82"/>
      <c r="J662" s="80"/>
      <c r="K662" s="80"/>
      <c r="L662" s="80"/>
      <c r="M662" s="80"/>
      <c r="N662" s="82"/>
      <c r="O662" s="82"/>
      <c r="P662" s="82"/>
      <c r="Q662" s="80"/>
    </row>
    <row r="663" spans="1:17" s="83" customFormat="1" ht="9.75" outlineLevel="5">
      <c r="A663" s="76"/>
      <c r="B663" s="78"/>
      <c r="C663" s="79" t="s">
        <v>853</v>
      </c>
      <c r="D663" s="77"/>
      <c r="E663" s="80"/>
      <c r="F663" s="77"/>
      <c r="G663" s="80">
        <v>0</v>
      </c>
      <c r="H663" s="81"/>
      <c r="I663" s="82"/>
      <c r="J663" s="80"/>
      <c r="K663" s="80"/>
      <c r="L663" s="80"/>
      <c r="M663" s="80"/>
      <c r="N663" s="82"/>
      <c r="O663" s="82"/>
      <c r="P663" s="82"/>
      <c r="Q663" s="80"/>
    </row>
    <row r="664" spans="1:17" s="83" customFormat="1" ht="9.75" outlineLevel="5">
      <c r="A664" s="76"/>
      <c r="B664" s="78"/>
      <c r="C664" s="79" t="s">
        <v>1150</v>
      </c>
      <c r="D664" s="77"/>
      <c r="E664" s="80"/>
      <c r="F664" s="77"/>
      <c r="G664" s="80">
        <v>24.42</v>
      </c>
      <c r="H664" s="81"/>
      <c r="I664" s="82"/>
      <c r="J664" s="80"/>
      <c r="K664" s="80"/>
      <c r="L664" s="80"/>
      <c r="M664" s="80"/>
      <c r="N664" s="82"/>
      <c r="O664" s="82"/>
      <c r="P664" s="82"/>
      <c r="Q664" s="80"/>
    </row>
    <row r="665" spans="1:17" s="83" customFormat="1" ht="9.75" outlineLevel="5">
      <c r="A665" s="76"/>
      <c r="B665" s="78"/>
      <c r="C665" s="79" t="s">
        <v>1003</v>
      </c>
      <c r="D665" s="77"/>
      <c r="E665" s="80"/>
      <c r="F665" s="77"/>
      <c r="G665" s="80">
        <v>-3.1500000000000004</v>
      </c>
      <c r="H665" s="81"/>
      <c r="I665" s="82"/>
      <c r="J665" s="80"/>
      <c r="K665" s="80"/>
      <c r="L665" s="80"/>
      <c r="M665" s="80"/>
      <c r="N665" s="82"/>
      <c r="O665" s="82"/>
      <c r="P665" s="82"/>
      <c r="Q665" s="80"/>
    </row>
    <row r="666" spans="1:17" s="83" customFormat="1" ht="9.75" outlineLevel="5">
      <c r="A666" s="76"/>
      <c r="B666" s="78"/>
      <c r="C666" s="79" t="s">
        <v>179</v>
      </c>
      <c r="D666" s="77"/>
      <c r="E666" s="80"/>
      <c r="F666" s="77"/>
      <c r="G666" s="80">
        <v>0</v>
      </c>
      <c r="H666" s="81"/>
      <c r="I666" s="82"/>
      <c r="J666" s="80"/>
      <c r="K666" s="80"/>
      <c r="L666" s="80"/>
      <c r="M666" s="80"/>
      <c r="N666" s="82"/>
      <c r="O666" s="82"/>
      <c r="P666" s="82"/>
      <c r="Q666" s="80"/>
    </row>
    <row r="667" spans="1:17" s="83" customFormat="1" ht="9.75" outlineLevel="5">
      <c r="A667" s="76"/>
      <c r="B667" s="78"/>
      <c r="C667" s="79" t="s">
        <v>1004</v>
      </c>
      <c r="D667" s="77"/>
      <c r="E667" s="80"/>
      <c r="F667" s="77"/>
      <c r="G667" s="80">
        <v>1.014</v>
      </c>
      <c r="H667" s="81"/>
      <c r="I667" s="82"/>
      <c r="J667" s="80"/>
      <c r="K667" s="80"/>
      <c r="L667" s="80"/>
      <c r="M667" s="80"/>
      <c r="N667" s="82"/>
      <c r="O667" s="82"/>
      <c r="P667" s="82"/>
      <c r="Q667" s="80"/>
    </row>
    <row r="668" spans="1:17" s="83" customFormat="1" ht="9.75" outlineLevel="5">
      <c r="A668" s="76"/>
      <c r="B668" s="78"/>
      <c r="C668" s="79" t="s">
        <v>873</v>
      </c>
      <c r="D668" s="77"/>
      <c r="E668" s="80"/>
      <c r="F668" s="77"/>
      <c r="G668" s="80">
        <v>0</v>
      </c>
      <c r="H668" s="81"/>
      <c r="I668" s="82"/>
      <c r="J668" s="80"/>
      <c r="K668" s="80"/>
      <c r="L668" s="80"/>
      <c r="M668" s="80"/>
      <c r="N668" s="82"/>
      <c r="O668" s="82"/>
      <c r="P668" s="82"/>
      <c r="Q668" s="80"/>
    </row>
    <row r="669" spans="1:17" s="83" customFormat="1" ht="9.75" outlineLevel="5">
      <c r="A669" s="76"/>
      <c r="B669" s="78"/>
      <c r="C669" s="79" t="s">
        <v>1004</v>
      </c>
      <c r="D669" s="77"/>
      <c r="E669" s="80"/>
      <c r="F669" s="77"/>
      <c r="G669" s="80">
        <v>1.014</v>
      </c>
      <c r="H669" s="81"/>
      <c r="I669" s="82"/>
      <c r="J669" s="80"/>
      <c r="K669" s="80"/>
      <c r="L669" s="80"/>
      <c r="M669" s="80"/>
      <c r="N669" s="82"/>
      <c r="O669" s="82"/>
      <c r="P669" s="82"/>
      <c r="Q669" s="80"/>
    </row>
    <row r="670" spans="1:17" s="83" customFormat="1" ht="9.75" outlineLevel="5">
      <c r="A670" s="76"/>
      <c r="B670" s="78"/>
      <c r="C670" s="79" t="s">
        <v>181</v>
      </c>
      <c r="D670" s="77"/>
      <c r="E670" s="80"/>
      <c r="F670" s="77"/>
      <c r="G670" s="80">
        <v>0</v>
      </c>
      <c r="H670" s="81"/>
      <c r="I670" s="82"/>
      <c r="J670" s="80"/>
      <c r="K670" s="80"/>
      <c r="L670" s="80"/>
      <c r="M670" s="80"/>
      <c r="N670" s="82"/>
      <c r="O670" s="82"/>
      <c r="P670" s="82"/>
      <c r="Q670" s="80"/>
    </row>
    <row r="671" spans="1:17" s="83" customFormat="1" ht="9.75" outlineLevel="5">
      <c r="A671" s="76"/>
      <c r="B671" s="78"/>
      <c r="C671" s="79" t="s">
        <v>1151</v>
      </c>
      <c r="D671" s="77"/>
      <c r="E671" s="80"/>
      <c r="F671" s="77"/>
      <c r="G671" s="80">
        <v>47.1</v>
      </c>
      <c r="H671" s="81"/>
      <c r="I671" s="82"/>
      <c r="J671" s="80"/>
      <c r="K671" s="80"/>
      <c r="L671" s="80"/>
      <c r="M671" s="80"/>
      <c r="N671" s="82"/>
      <c r="O671" s="82"/>
      <c r="P671" s="82"/>
      <c r="Q671" s="80"/>
    </row>
    <row r="672" spans="1:17" s="83" customFormat="1" ht="9.75" outlineLevel="5">
      <c r="A672" s="76"/>
      <c r="B672" s="78"/>
      <c r="C672" s="79" t="s">
        <v>1004</v>
      </c>
      <c r="D672" s="77"/>
      <c r="E672" s="80"/>
      <c r="F672" s="77"/>
      <c r="G672" s="80">
        <v>1.014</v>
      </c>
      <c r="H672" s="81"/>
      <c r="I672" s="82"/>
      <c r="J672" s="80"/>
      <c r="K672" s="80"/>
      <c r="L672" s="80"/>
      <c r="M672" s="80"/>
      <c r="N672" s="82"/>
      <c r="O672" s="82"/>
      <c r="P672" s="82"/>
      <c r="Q672" s="80"/>
    </row>
    <row r="673" spans="1:17" s="83" customFormat="1" ht="9.75" outlineLevel="5">
      <c r="A673" s="76"/>
      <c r="B673" s="78"/>
      <c r="C673" s="79" t="s">
        <v>1006</v>
      </c>
      <c r="D673" s="77"/>
      <c r="E673" s="80"/>
      <c r="F673" s="77"/>
      <c r="G673" s="80">
        <v>-4.95</v>
      </c>
      <c r="H673" s="81"/>
      <c r="I673" s="82"/>
      <c r="J673" s="80"/>
      <c r="K673" s="80"/>
      <c r="L673" s="80"/>
      <c r="M673" s="80"/>
      <c r="N673" s="82"/>
      <c r="O673" s="82"/>
      <c r="P673" s="82"/>
      <c r="Q673" s="80"/>
    </row>
    <row r="674" spans="1:17" s="83" customFormat="1" ht="9.75" outlineLevel="5">
      <c r="A674" s="76"/>
      <c r="B674" s="78"/>
      <c r="C674" s="79" t="s">
        <v>1007</v>
      </c>
      <c r="D674" s="77"/>
      <c r="E674" s="80"/>
      <c r="F674" s="77"/>
      <c r="G674" s="80">
        <v>0</v>
      </c>
      <c r="H674" s="81"/>
      <c r="I674" s="82"/>
      <c r="J674" s="80"/>
      <c r="K674" s="80"/>
      <c r="L674" s="80"/>
      <c r="M674" s="80"/>
      <c r="N674" s="82"/>
      <c r="O674" s="82"/>
      <c r="P674" s="82"/>
      <c r="Q674" s="80"/>
    </row>
    <row r="675" spans="1:17" s="83" customFormat="1" ht="9.75" outlineLevel="5">
      <c r="A675" s="76"/>
      <c r="B675" s="78"/>
      <c r="C675" s="79" t="s">
        <v>1008</v>
      </c>
      <c r="D675" s="77"/>
      <c r="E675" s="80"/>
      <c r="F675" s="77"/>
      <c r="G675" s="80">
        <v>2.028</v>
      </c>
      <c r="H675" s="81"/>
      <c r="I675" s="82"/>
      <c r="J675" s="80"/>
      <c r="K675" s="80"/>
      <c r="L675" s="80"/>
      <c r="M675" s="80"/>
      <c r="N675" s="82"/>
      <c r="O675" s="82"/>
      <c r="P675" s="82"/>
      <c r="Q675" s="80"/>
    </row>
    <row r="676" spans="1:17" s="83" customFormat="1" ht="9.75" outlineLevel="5">
      <c r="A676" s="76"/>
      <c r="B676" s="78"/>
      <c r="C676" s="79" t="s">
        <v>882</v>
      </c>
      <c r="D676" s="77"/>
      <c r="E676" s="80"/>
      <c r="F676" s="77"/>
      <c r="G676" s="80">
        <v>0</v>
      </c>
      <c r="H676" s="81"/>
      <c r="I676" s="82"/>
      <c r="J676" s="80"/>
      <c r="K676" s="80"/>
      <c r="L676" s="80"/>
      <c r="M676" s="80"/>
      <c r="N676" s="82"/>
      <c r="O676" s="82"/>
      <c r="P676" s="82"/>
      <c r="Q676" s="80"/>
    </row>
    <row r="677" spans="1:17" s="83" customFormat="1" ht="9.75" outlineLevel="5">
      <c r="A677" s="76"/>
      <c r="B677" s="78"/>
      <c r="C677" s="79" t="s">
        <v>1152</v>
      </c>
      <c r="D677" s="77"/>
      <c r="E677" s="80"/>
      <c r="F677" s="77"/>
      <c r="G677" s="80">
        <v>46.95</v>
      </c>
      <c r="H677" s="81"/>
      <c r="I677" s="82"/>
      <c r="J677" s="80"/>
      <c r="K677" s="80"/>
      <c r="L677" s="80"/>
      <c r="M677" s="80"/>
      <c r="N677" s="82"/>
      <c r="O677" s="82"/>
      <c r="P677" s="82"/>
      <c r="Q677" s="80"/>
    </row>
    <row r="678" spans="1:17" s="83" customFormat="1" ht="9.75" outlineLevel="5">
      <c r="A678" s="76"/>
      <c r="B678" s="78"/>
      <c r="C678" s="79" t="s">
        <v>1004</v>
      </c>
      <c r="D678" s="77"/>
      <c r="E678" s="80"/>
      <c r="F678" s="77"/>
      <c r="G678" s="80">
        <v>1.014</v>
      </c>
      <c r="H678" s="81"/>
      <c r="I678" s="82"/>
      <c r="J678" s="80"/>
      <c r="K678" s="80"/>
      <c r="L678" s="80"/>
      <c r="M678" s="80"/>
      <c r="N678" s="82"/>
      <c r="O678" s="82"/>
      <c r="P678" s="82"/>
      <c r="Q678" s="80"/>
    </row>
    <row r="679" spans="1:17" s="83" customFormat="1" ht="9.75" outlineLevel="5">
      <c r="A679" s="76"/>
      <c r="B679" s="78"/>
      <c r="C679" s="79" t="s">
        <v>1006</v>
      </c>
      <c r="D679" s="77"/>
      <c r="E679" s="80"/>
      <c r="F679" s="77"/>
      <c r="G679" s="80">
        <v>-4.95</v>
      </c>
      <c r="H679" s="81"/>
      <c r="I679" s="82"/>
      <c r="J679" s="80"/>
      <c r="K679" s="80"/>
      <c r="L679" s="80"/>
      <c r="M679" s="80"/>
      <c r="N679" s="82"/>
      <c r="O679" s="82"/>
      <c r="P679" s="82"/>
      <c r="Q679" s="80"/>
    </row>
    <row r="680" spans="1:17" s="83" customFormat="1" ht="9.75" outlineLevel="5">
      <c r="A680" s="76"/>
      <c r="B680" s="78"/>
      <c r="C680" s="79" t="s">
        <v>182</v>
      </c>
      <c r="D680" s="77"/>
      <c r="E680" s="80"/>
      <c r="F680" s="77"/>
      <c r="G680" s="80">
        <v>0</v>
      </c>
      <c r="H680" s="81"/>
      <c r="I680" s="82"/>
      <c r="J680" s="80"/>
      <c r="K680" s="80"/>
      <c r="L680" s="80"/>
      <c r="M680" s="80"/>
      <c r="N680" s="82"/>
      <c r="O680" s="82"/>
      <c r="P680" s="82"/>
      <c r="Q680" s="80"/>
    </row>
    <row r="681" spans="1:17" s="83" customFormat="1" ht="9.75" outlineLevel="5">
      <c r="A681" s="76"/>
      <c r="B681" s="78"/>
      <c r="C681" s="79" t="s">
        <v>1008</v>
      </c>
      <c r="D681" s="77"/>
      <c r="E681" s="80"/>
      <c r="F681" s="77"/>
      <c r="G681" s="80">
        <v>2.028</v>
      </c>
      <c r="H681" s="81"/>
      <c r="I681" s="82"/>
      <c r="J681" s="80"/>
      <c r="K681" s="80"/>
      <c r="L681" s="80"/>
      <c r="M681" s="80"/>
      <c r="N681" s="82"/>
      <c r="O681" s="82"/>
      <c r="P681" s="82"/>
      <c r="Q681" s="80"/>
    </row>
    <row r="682" spans="1:17" s="83" customFormat="1" ht="9.75" outlineLevel="5">
      <c r="A682" s="76"/>
      <c r="B682" s="78"/>
      <c r="C682" s="79" t="s">
        <v>883</v>
      </c>
      <c r="D682" s="77"/>
      <c r="E682" s="80"/>
      <c r="F682" s="77"/>
      <c r="G682" s="80">
        <v>0</v>
      </c>
      <c r="H682" s="81"/>
      <c r="I682" s="82"/>
      <c r="J682" s="80"/>
      <c r="K682" s="80"/>
      <c r="L682" s="80"/>
      <c r="M682" s="80"/>
      <c r="N682" s="82"/>
      <c r="O682" s="82"/>
      <c r="P682" s="82"/>
      <c r="Q682" s="80"/>
    </row>
    <row r="683" spans="1:17" s="83" customFormat="1" ht="9.75" outlineLevel="5">
      <c r="A683" s="76"/>
      <c r="B683" s="78"/>
      <c r="C683" s="79" t="s">
        <v>1153</v>
      </c>
      <c r="D683" s="77"/>
      <c r="E683" s="80"/>
      <c r="F683" s="77"/>
      <c r="G683" s="80">
        <v>47.070000000000007</v>
      </c>
      <c r="H683" s="81"/>
      <c r="I683" s="82"/>
      <c r="J683" s="80"/>
      <c r="K683" s="80"/>
      <c r="L683" s="80"/>
      <c r="M683" s="80"/>
      <c r="N683" s="82"/>
      <c r="O683" s="82"/>
      <c r="P683" s="82"/>
      <c r="Q683" s="80"/>
    </row>
    <row r="684" spans="1:17" s="83" customFormat="1" ht="9.75" outlineLevel="5">
      <c r="A684" s="76"/>
      <c r="B684" s="78"/>
      <c r="C684" s="79" t="s">
        <v>1004</v>
      </c>
      <c r="D684" s="77"/>
      <c r="E684" s="80"/>
      <c r="F684" s="77"/>
      <c r="G684" s="80">
        <v>1.014</v>
      </c>
      <c r="H684" s="81"/>
      <c r="I684" s="82"/>
      <c r="J684" s="80"/>
      <c r="K684" s="80"/>
      <c r="L684" s="80"/>
      <c r="M684" s="80"/>
      <c r="N684" s="82"/>
      <c r="O684" s="82"/>
      <c r="P684" s="82"/>
      <c r="Q684" s="80"/>
    </row>
    <row r="685" spans="1:17" s="83" customFormat="1" ht="9.75" outlineLevel="5">
      <c r="A685" s="76"/>
      <c r="B685" s="78"/>
      <c r="C685" s="79" t="s">
        <v>1006</v>
      </c>
      <c r="D685" s="77"/>
      <c r="E685" s="80"/>
      <c r="F685" s="77"/>
      <c r="G685" s="80">
        <v>-4.95</v>
      </c>
      <c r="H685" s="81"/>
      <c r="I685" s="82"/>
      <c r="J685" s="80"/>
      <c r="K685" s="80"/>
      <c r="L685" s="80"/>
      <c r="M685" s="80"/>
      <c r="N685" s="82"/>
      <c r="O685" s="82"/>
      <c r="P685" s="82"/>
      <c r="Q685" s="80"/>
    </row>
    <row r="686" spans="1:17" s="83" customFormat="1" ht="9.75" outlineLevel="5">
      <c r="A686" s="76"/>
      <c r="B686" s="78"/>
      <c r="C686" s="79" t="s">
        <v>866</v>
      </c>
      <c r="D686" s="77"/>
      <c r="E686" s="80"/>
      <c r="F686" s="77"/>
      <c r="G686" s="80">
        <v>0</v>
      </c>
      <c r="H686" s="81"/>
      <c r="I686" s="82"/>
      <c r="J686" s="80"/>
      <c r="K686" s="80"/>
      <c r="L686" s="80"/>
      <c r="M686" s="80"/>
      <c r="N686" s="82"/>
      <c r="O686" s="82"/>
      <c r="P686" s="82"/>
      <c r="Q686" s="80"/>
    </row>
    <row r="687" spans="1:17" s="83" customFormat="1" ht="9.75" outlineLevel="5">
      <c r="A687" s="76"/>
      <c r="B687" s="78"/>
      <c r="C687" s="79" t="s">
        <v>1154</v>
      </c>
      <c r="D687" s="77"/>
      <c r="E687" s="80"/>
      <c r="F687" s="77"/>
      <c r="G687" s="80">
        <v>39.18</v>
      </c>
      <c r="H687" s="81"/>
      <c r="I687" s="82"/>
      <c r="J687" s="80"/>
      <c r="K687" s="80"/>
      <c r="L687" s="80"/>
      <c r="M687" s="80"/>
      <c r="N687" s="82"/>
      <c r="O687" s="82"/>
      <c r="P687" s="82"/>
      <c r="Q687" s="80"/>
    </row>
    <row r="688" spans="1:17" s="83" customFormat="1" ht="9.75" outlineLevel="5">
      <c r="A688" s="76"/>
      <c r="B688" s="78"/>
      <c r="C688" s="79" t="s">
        <v>1004</v>
      </c>
      <c r="D688" s="77"/>
      <c r="E688" s="80"/>
      <c r="F688" s="77"/>
      <c r="G688" s="80">
        <v>1.014</v>
      </c>
      <c r="H688" s="81"/>
      <c r="I688" s="82"/>
      <c r="J688" s="80"/>
      <c r="K688" s="80"/>
      <c r="L688" s="80"/>
      <c r="M688" s="80"/>
      <c r="N688" s="82"/>
      <c r="O688" s="82"/>
      <c r="P688" s="82"/>
      <c r="Q688" s="80"/>
    </row>
    <row r="689" spans="1:17" s="83" customFormat="1" ht="9.75" outlineLevel="5">
      <c r="A689" s="76"/>
      <c r="B689" s="78"/>
      <c r="C689" s="79" t="s">
        <v>1012</v>
      </c>
      <c r="D689" s="77"/>
      <c r="E689" s="80"/>
      <c r="F689" s="77"/>
      <c r="G689" s="80">
        <v>-3.48</v>
      </c>
      <c r="H689" s="81"/>
      <c r="I689" s="82"/>
      <c r="J689" s="80"/>
      <c r="K689" s="80"/>
      <c r="L689" s="80"/>
      <c r="M689" s="80"/>
      <c r="N689" s="82"/>
      <c r="O689" s="82"/>
      <c r="P689" s="82"/>
      <c r="Q689" s="80"/>
    </row>
    <row r="690" spans="1:17" s="83" customFormat="1" ht="9.75" outlineLevel="5">
      <c r="A690" s="76"/>
      <c r="B690" s="78"/>
      <c r="C690" s="79" t="s">
        <v>855</v>
      </c>
      <c r="D690" s="77"/>
      <c r="E690" s="80"/>
      <c r="F690" s="77"/>
      <c r="G690" s="80">
        <v>0</v>
      </c>
      <c r="H690" s="81"/>
      <c r="I690" s="82"/>
      <c r="J690" s="80"/>
      <c r="K690" s="80"/>
      <c r="L690" s="80"/>
      <c r="M690" s="80"/>
      <c r="N690" s="82"/>
      <c r="O690" s="82"/>
      <c r="P690" s="82"/>
      <c r="Q690" s="80"/>
    </row>
    <row r="691" spans="1:17" s="83" customFormat="1" ht="9.75" outlineLevel="5">
      <c r="A691" s="76"/>
      <c r="B691" s="78"/>
      <c r="C691" s="79" t="s">
        <v>1154</v>
      </c>
      <c r="D691" s="77"/>
      <c r="E691" s="80"/>
      <c r="F691" s="77"/>
      <c r="G691" s="80">
        <v>39.18</v>
      </c>
      <c r="H691" s="81"/>
      <c r="I691" s="82"/>
      <c r="J691" s="80"/>
      <c r="K691" s="80"/>
      <c r="L691" s="80"/>
      <c r="M691" s="80"/>
      <c r="N691" s="82"/>
      <c r="O691" s="82"/>
      <c r="P691" s="82"/>
      <c r="Q691" s="80"/>
    </row>
    <row r="692" spans="1:17" s="83" customFormat="1" ht="9.75" outlineLevel="5">
      <c r="A692" s="76"/>
      <c r="B692" s="78"/>
      <c r="C692" s="79" t="s">
        <v>1004</v>
      </c>
      <c r="D692" s="77"/>
      <c r="E692" s="80"/>
      <c r="F692" s="77"/>
      <c r="G692" s="80">
        <v>1.014</v>
      </c>
      <c r="H692" s="81"/>
      <c r="I692" s="82"/>
      <c r="J692" s="80"/>
      <c r="K692" s="80"/>
      <c r="L692" s="80"/>
      <c r="M692" s="80"/>
      <c r="N692" s="82"/>
      <c r="O692" s="82"/>
      <c r="P692" s="82"/>
      <c r="Q692" s="80"/>
    </row>
    <row r="693" spans="1:17" s="83" customFormat="1" ht="9.75" outlineLevel="5">
      <c r="A693" s="76"/>
      <c r="B693" s="78"/>
      <c r="C693" s="79" t="s">
        <v>1012</v>
      </c>
      <c r="D693" s="77"/>
      <c r="E693" s="80"/>
      <c r="F693" s="77"/>
      <c r="G693" s="80">
        <v>-3.48</v>
      </c>
      <c r="H693" s="81"/>
      <c r="I693" s="82"/>
      <c r="J693" s="80"/>
      <c r="K693" s="80"/>
      <c r="L693" s="80"/>
      <c r="M693" s="80"/>
      <c r="N693" s="82"/>
      <c r="O693" s="82"/>
      <c r="P693" s="82"/>
      <c r="Q693" s="80"/>
    </row>
    <row r="694" spans="1:17" s="83" customFormat="1" ht="9.75" outlineLevel="5">
      <c r="A694" s="76"/>
      <c r="B694" s="78"/>
      <c r="C694" s="79" t="s">
        <v>1013</v>
      </c>
      <c r="D694" s="77"/>
      <c r="E694" s="80"/>
      <c r="F694" s="77"/>
      <c r="G694" s="80">
        <v>0</v>
      </c>
      <c r="H694" s="81"/>
      <c r="I694" s="82"/>
      <c r="J694" s="80"/>
      <c r="K694" s="80"/>
      <c r="L694" s="80"/>
      <c r="M694" s="80"/>
      <c r="N694" s="82"/>
      <c r="O694" s="82"/>
      <c r="P694" s="82"/>
      <c r="Q694" s="80"/>
    </row>
    <row r="695" spans="1:17" s="83" customFormat="1" ht="9.75" outlineLevel="5">
      <c r="A695" s="76"/>
      <c r="B695" s="78"/>
      <c r="C695" s="79" t="s">
        <v>1155</v>
      </c>
      <c r="D695" s="77"/>
      <c r="E695" s="80"/>
      <c r="F695" s="77"/>
      <c r="G695" s="80">
        <v>44.55</v>
      </c>
      <c r="H695" s="81"/>
      <c r="I695" s="82"/>
      <c r="J695" s="80"/>
      <c r="K695" s="80"/>
      <c r="L695" s="80"/>
      <c r="M695" s="80"/>
      <c r="N695" s="82"/>
      <c r="O695" s="82"/>
      <c r="P695" s="82"/>
      <c r="Q695" s="80"/>
    </row>
    <row r="696" spans="1:17" s="83" customFormat="1" ht="9.75" outlineLevel="5">
      <c r="A696" s="76"/>
      <c r="B696" s="78"/>
      <c r="C696" s="79" t="s">
        <v>1004</v>
      </c>
      <c r="D696" s="77"/>
      <c r="E696" s="80"/>
      <c r="F696" s="77"/>
      <c r="G696" s="80">
        <v>1.014</v>
      </c>
      <c r="H696" s="81"/>
      <c r="I696" s="82"/>
      <c r="J696" s="80"/>
      <c r="K696" s="80"/>
      <c r="L696" s="80"/>
      <c r="M696" s="80"/>
      <c r="N696" s="82"/>
      <c r="O696" s="82"/>
      <c r="P696" s="82"/>
      <c r="Q696" s="80"/>
    </row>
    <row r="697" spans="1:17" s="83" customFormat="1" ht="9.75" outlineLevel="5">
      <c r="A697" s="76"/>
      <c r="B697" s="78"/>
      <c r="C697" s="79" t="s">
        <v>1012</v>
      </c>
      <c r="D697" s="77"/>
      <c r="E697" s="80"/>
      <c r="F697" s="77"/>
      <c r="G697" s="80">
        <v>-3.48</v>
      </c>
      <c r="H697" s="81"/>
      <c r="I697" s="82"/>
      <c r="J697" s="80"/>
      <c r="K697" s="80"/>
      <c r="L697" s="80"/>
      <c r="M697" s="80"/>
      <c r="N697" s="82"/>
      <c r="O697" s="82"/>
      <c r="P697" s="82"/>
      <c r="Q697" s="80"/>
    </row>
    <row r="698" spans="1:17" s="83" customFormat="1" ht="9.75" outlineLevel="5">
      <c r="A698" s="76"/>
      <c r="B698" s="78"/>
      <c r="C698" s="79" t="s">
        <v>1015</v>
      </c>
      <c r="D698" s="77"/>
      <c r="E698" s="80"/>
      <c r="F698" s="77"/>
      <c r="G698" s="80">
        <v>0</v>
      </c>
      <c r="H698" s="81"/>
      <c r="I698" s="82"/>
      <c r="J698" s="80"/>
      <c r="K698" s="80"/>
      <c r="L698" s="80"/>
      <c r="M698" s="80"/>
      <c r="N698" s="82"/>
      <c r="O698" s="82"/>
      <c r="P698" s="82"/>
      <c r="Q698" s="80"/>
    </row>
    <row r="699" spans="1:17" s="83" customFormat="1" ht="9.75" outlineLevel="5">
      <c r="A699" s="76"/>
      <c r="B699" s="78"/>
      <c r="C699" s="79" t="s">
        <v>853</v>
      </c>
      <c r="D699" s="77"/>
      <c r="E699" s="80"/>
      <c r="F699" s="77"/>
      <c r="G699" s="80">
        <v>0</v>
      </c>
      <c r="H699" s="81"/>
      <c r="I699" s="82"/>
      <c r="J699" s="80"/>
      <c r="K699" s="80"/>
      <c r="L699" s="80"/>
      <c r="M699" s="80"/>
      <c r="N699" s="82"/>
      <c r="O699" s="82"/>
      <c r="P699" s="82"/>
      <c r="Q699" s="80"/>
    </row>
    <row r="700" spans="1:17" s="83" customFormat="1" ht="9.75" outlineLevel="5">
      <c r="A700" s="76"/>
      <c r="B700" s="78"/>
      <c r="C700" s="79" t="s">
        <v>1156</v>
      </c>
      <c r="D700" s="77"/>
      <c r="E700" s="80"/>
      <c r="F700" s="77"/>
      <c r="G700" s="80">
        <v>2.9024999999999985</v>
      </c>
      <c r="H700" s="81"/>
      <c r="I700" s="82"/>
      <c r="J700" s="80"/>
      <c r="K700" s="80"/>
      <c r="L700" s="80"/>
      <c r="M700" s="80"/>
      <c r="N700" s="82"/>
      <c r="O700" s="82"/>
      <c r="P700" s="82"/>
      <c r="Q700" s="80"/>
    </row>
    <row r="701" spans="1:17" s="83" customFormat="1" ht="9.75" outlineLevel="5">
      <c r="A701" s="76"/>
      <c r="B701" s="78"/>
      <c r="C701" s="79" t="s">
        <v>178</v>
      </c>
      <c r="D701" s="77"/>
      <c r="E701" s="80"/>
      <c r="F701" s="77"/>
      <c r="G701" s="80">
        <v>0</v>
      </c>
      <c r="H701" s="81"/>
      <c r="I701" s="82"/>
      <c r="J701" s="80"/>
      <c r="K701" s="80"/>
      <c r="L701" s="80"/>
      <c r="M701" s="80"/>
      <c r="N701" s="82"/>
      <c r="O701" s="82"/>
      <c r="P701" s="82"/>
      <c r="Q701" s="80"/>
    </row>
    <row r="702" spans="1:17" s="83" customFormat="1" ht="9.75" outlineLevel="5">
      <c r="A702" s="76"/>
      <c r="B702" s="78"/>
      <c r="C702" s="79" t="s">
        <v>1157</v>
      </c>
      <c r="D702" s="77"/>
      <c r="E702" s="80"/>
      <c r="F702" s="77"/>
      <c r="G702" s="80">
        <v>1.2029999999999992</v>
      </c>
      <c r="H702" s="81"/>
      <c r="I702" s="82"/>
      <c r="J702" s="80"/>
      <c r="K702" s="80"/>
      <c r="L702" s="80"/>
      <c r="M702" s="80"/>
      <c r="N702" s="82"/>
      <c r="O702" s="82"/>
      <c r="P702" s="82"/>
      <c r="Q702" s="80"/>
    </row>
    <row r="703" spans="1:17" s="83" customFormat="1" ht="9.75" outlineLevel="5">
      <c r="A703" s="76"/>
      <c r="B703" s="78"/>
      <c r="C703" s="79" t="s">
        <v>179</v>
      </c>
      <c r="D703" s="77"/>
      <c r="E703" s="80"/>
      <c r="F703" s="77"/>
      <c r="G703" s="80">
        <v>0</v>
      </c>
      <c r="H703" s="81"/>
      <c r="I703" s="82"/>
      <c r="J703" s="80"/>
      <c r="K703" s="80"/>
      <c r="L703" s="80"/>
      <c r="M703" s="80"/>
      <c r="N703" s="82"/>
      <c r="O703" s="82"/>
      <c r="P703" s="82"/>
      <c r="Q703" s="80"/>
    </row>
    <row r="704" spans="1:17" s="83" customFormat="1" ht="9.75" outlineLevel="5">
      <c r="A704" s="76"/>
      <c r="B704" s="78"/>
      <c r="C704" s="79" t="s">
        <v>1158</v>
      </c>
      <c r="D704" s="77"/>
      <c r="E704" s="80"/>
      <c r="F704" s="77"/>
      <c r="G704" s="80">
        <v>6.2414999999999958</v>
      </c>
      <c r="H704" s="81"/>
      <c r="I704" s="82"/>
      <c r="J704" s="80"/>
      <c r="K704" s="80"/>
      <c r="L704" s="80"/>
      <c r="M704" s="80"/>
      <c r="N704" s="82"/>
      <c r="O704" s="82"/>
      <c r="P704" s="82"/>
      <c r="Q704" s="80"/>
    </row>
    <row r="705" spans="1:17" s="83" customFormat="1" ht="9.75" outlineLevel="5">
      <c r="A705" s="76"/>
      <c r="B705" s="78"/>
      <c r="C705" s="79" t="s">
        <v>873</v>
      </c>
      <c r="D705" s="77"/>
      <c r="E705" s="80"/>
      <c r="F705" s="77"/>
      <c r="G705" s="80">
        <v>0</v>
      </c>
      <c r="H705" s="81"/>
      <c r="I705" s="82"/>
      <c r="J705" s="80"/>
      <c r="K705" s="80"/>
      <c r="L705" s="80"/>
      <c r="M705" s="80"/>
      <c r="N705" s="82"/>
      <c r="O705" s="82"/>
      <c r="P705" s="82"/>
      <c r="Q705" s="80"/>
    </row>
    <row r="706" spans="1:17" s="83" customFormat="1" ht="9.75" outlineLevel="5">
      <c r="A706" s="76"/>
      <c r="B706" s="78"/>
      <c r="C706" s="79" t="s">
        <v>1159</v>
      </c>
      <c r="D706" s="77"/>
      <c r="E706" s="80"/>
      <c r="F706" s="77"/>
      <c r="G706" s="80">
        <v>6.0734999999999957</v>
      </c>
      <c r="H706" s="81"/>
      <c r="I706" s="82"/>
      <c r="J706" s="80"/>
      <c r="K706" s="80"/>
      <c r="L706" s="80"/>
      <c r="M706" s="80"/>
      <c r="N706" s="82"/>
      <c r="O706" s="82"/>
      <c r="P706" s="82"/>
      <c r="Q706" s="80"/>
    </row>
    <row r="707" spans="1:17" s="83" customFormat="1" ht="9.75" outlineLevel="5">
      <c r="A707" s="76"/>
      <c r="B707" s="78"/>
      <c r="C707" s="79" t="s">
        <v>180</v>
      </c>
      <c r="D707" s="77"/>
      <c r="E707" s="80"/>
      <c r="F707" s="77"/>
      <c r="G707" s="80">
        <v>0</v>
      </c>
      <c r="H707" s="81"/>
      <c r="I707" s="82"/>
      <c r="J707" s="80"/>
      <c r="K707" s="80"/>
      <c r="L707" s="80"/>
      <c r="M707" s="80"/>
      <c r="N707" s="82"/>
      <c r="O707" s="82"/>
      <c r="P707" s="82"/>
      <c r="Q707" s="80"/>
    </row>
    <row r="708" spans="1:17" s="83" customFormat="1" ht="9.75" outlineLevel="5">
      <c r="A708" s="76"/>
      <c r="B708" s="78"/>
      <c r="C708" s="79" t="s">
        <v>1160</v>
      </c>
      <c r="D708" s="77"/>
      <c r="E708" s="80"/>
      <c r="F708" s="77"/>
      <c r="G708" s="80">
        <v>1.3754999999999993</v>
      </c>
      <c r="H708" s="81"/>
      <c r="I708" s="82"/>
      <c r="J708" s="80"/>
      <c r="K708" s="80"/>
      <c r="L708" s="80"/>
      <c r="M708" s="80"/>
      <c r="N708" s="82"/>
      <c r="O708" s="82"/>
      <c r="P708" s="82"/>
      <c r="Q708" s="80"/>
    </row>
    <row r="709" spans="1:17" s="83" customFormat="1" ht="9.75" outlineLevel="5">
      <c r="A709" s="76"/>
      <c r="B709" s="78"/>
      <c r="C709" s="79" t="s">
        <v>880</v>
      </c>
      <c r="D709" s="77"/>
      <c r="E709" s="80"/>
      <c r="F709" s="77"/>
      <c r="G709" s="80">
        <v>0</v>
      </c>
      <c r="H709" s="81"/>
      <c r="I709" s="82"/>
      <c r="J709" s="80"/>
      <c r="K709" s="80"/>
      <c r="L709" s="80"/>
      <c r="M709" s="80"/>
      <c r="N709" s="82"/>
      <c r="O709" s="82"/>
      <c r="P709" s="82"/>
      <c r="Q709" s="80"/>
    </row>
    <row r="710" spans="1:17" s="83" customFormat="1" ht="9.75" outlineLevel="5">
      <c r="A710" s="76"/>
      <c r="B710" s="78"/>
      <c r="C710" s="79" t="s">
        <v>1161</v>
      </c>
      <c r="D710" s="77"/>
      <c r="E710" s="80"/>
      <c r="F710" s="77"/>
      <c r="G710" s="80">
        <v>3.0944999999999978</v>
      </c>
      <c r="H710" s="81"/>
      <c r="I710" s="82"/>
      <c r="J710" s="80"/>
      <c r="K710" s="80"/>
      <c r="L710" s="80"/>
      <c r="M710" s="80"/>
      <c r="N710" s="82"/>
      <c r="O710" s="82"/>
      <c r="P710" s="82"/>
      <c r="Q710" s="80"/>
    </row>
    <row r="711" spans="1:17" s="83" customFormat="1" ht="9.75" outlineLevel="5">
      <c r="A711" s="76"/>
      <c r="B711" s="78"/>
      <c r="C711" s="79" t="s">
        <v>881</v>
      </c>
      <c r="D711" s="77"/>
      <c r="E711" s="80"/>
      <c r="F711" s="77"/>
      <c r="G711" s="80">
        <v>0</v>
      </c>
      <c r="H711" s="81"/>
      <c r="I711" s="82"/>
      <c r="J711" s="80"/>
      <c r="K711" s="80"/>
      <c r="L711" s="80"/>
      <c r="M711" s="80"/>
      <c r="N711" s="82"/>
      <c r="O711" s="82"/>
      <c r="P711" s="82"/>
      <c r="Q711" s="80"/>
    </row>
    <row r="712" spans="1:17" s="83" customFormat="1" ht="9.75" outlineLevel="5">
      <c r="A712" s="76"/>
      <c r="B712" s="78"/>
      <c r="C712" s="79" t="s">
        <v>1161</v>
      </c>
      <c r="D712" s="77"/>
      <c r="E712" s="80"/>
      <c r="F712" s="77"/>
      <c r="G712" s="80">
        <v>3.0944999999999978</v>
      </c>
      <c r="H712" s="81"/>
      <c r="I712" s="82"/>
      <c r="J712" s="80"/>
      <c r="K712" s="80"/>
      <c r="L712" s="80"/>
      <c r="M712" s="80"/>
      <c r="N712" s="82"/>
      <c r="O712" s="82"/>
      <c r="P712" s="82"/>
      <c r="Q712" s="80"/>
    </row>
    <row r="713" spans="1:17" s="83" customFormat="1" ht="9.75" outlineLevel="5">
      <c r="A713" s="76"/>
      <c r="B713" s="78"/>
      <c r="C713" s="79" t="s">
        <v>182</v>
      </c>
      <c r="D713" s="77"/>
      <c r="E713" s="80"/>
      <c r="F713" s="77"/>
      <c r="G713" s="80">
        <v>0</v>
      </c>
      <c r="H713" s="81"/>
      <c r="I713" s="82"/>
      <c r="J713" s="80"/>
      <c r="K713" s="80"/>
      <c r="L713" s="80"/>
      <c r="M713" s="80"/>
      <c r="N713" s="82"/>
      <c r="O713" s="82"/>
      <c r="P713" s="82"/>
      <c r="Q713" s="80"/>
    </row>
    <row r="714" spans="1:17" s="83" customFormat="1" ht="9.75" outlineLevel="5">
      <c r="A714" s="76"/>
      <c r="B714" s="78"/>
      <c r="C714" s="79" t="s">
        <v>1162</v>
      </c>
      <c r="D714" s="77"/>
      <c r="E714" s="80"/>
      <c r="F714" s="77"/>
      <c r="G714" s="80">
        <v>3.0704999999999987</v>
      </c>
      <c r="H714" s="81"/>
      <c r="I714" s="82"/>
      <c r="J714" s="80"/>
      <c r="K714" s="80"/>
      <c r="L714" s="80"/>
      <c r="M714" s="80"/>
      <c r="N714" s="82"/>
      <c r="O714" s="82"/>
      <c r="P714" s="82"/>
      <c r="Q714" s="80"/>
    </row>
    <row r="715" spans="1:17" s="83" customFormat="1" ht="9.75" outlineLevel="5">
      <c r="A715" s="76"/>
      <c r="B715" s="78"/>
      <c r="C715" s="79" t="s">
        <v>2</v>
      </c>
      <c r="D715" s="77"/>
      <c r="E715" s="80"/>
      <c r="F715" s="77"/>
      <c r="G715" s="80">
        <v>477.25920000000002</v>
      </c>
      <c r="H715" s="81"/>
      <c r="I715" s="82"/>
      <c r="J715" s="80"/>
      <c r="K715" s="80"/>
      <c r="L715" s="80"/>
      <c r="M715" s="80"/>
      <c r="N715" s="82"/>
      <c r="O715" s="82"/>
      <c r="P715" s="82"/>
      <c r="Q715" s="80"/>
    </row>
    <row r="716" spans="1:17" s="83" customFormat="1" ht="9.75" outlineLevel="5">
      <c r="A716" s="76"/>
      <c r="B716" s="78"/>
      <c r="C716" s="79" t="s">
        <v>1163</v>
      </c>
      <c r="D716" s="77"/>
      <c r="E716" s="80"/>
      <c r="F716" s="77"/>
      <c r="G716" s="80">
        <v>0</v>
      </c>
      <c r="H716" s="81"/>
      <c r="I716" s="82"/>
      <c r="J716" s="80"/>
      <c r="K716" s="80"/>
      <c r="L716" s="80"/>
      <c r="M716" s="80"/>
      <c r="N716" s="82"/>
      <c r="O716" s="82"/>
      <c r="P716" s="82"/>
      <c r="Q716" s="80"/>
    </row>
    <row r="717" spans="1:17" s="83" customFormat="1" ht="9.75" outlineLevel="5">
      <c r="A717" s="76"/>
      <c r="B717" s="78"/>
      <c r="C717" s="79" t="s">
        <v>1164</v>
      </c>
      <c r="D717" s="77"/>
      <c r="E717" s="80"/>
      <c r="F717" s="77"/>
      <c r="G717" s="80">
        <v>2.4840000000000004</v>
      </c>
      <c r="H717" s="81"/>
      <c r="I717" s="82"/>
      <c r="J717" s="80"/>
      <c r="K717" s="80"/>
      <c r="L717" s="80"/>
      <c r="M717" s="80"/>
      <c r="N717" s="82"/>
      <c r="O717" s="82"/>
      <c r="P717" s="82"/>
      <c r="Q717" s="80"/>
    </row>
    <row r="718" spans="1:17" s="83" customFormat="1" ht="9.75" outlineLevel="5">
      <c r="A718" s="76"/>
      <c r="B718" s="78"/>
      <c r="C718" s="79" t="s">
        <v>1165</v>
      </c>
      <c r="D718" s="77"/>
      <c r="E718" s="80"/>
      <c r="F718" s="77"/>
      <c r="G718" s="80">
        <v>2.4779999999999998</v>
      </c>
      <c r="H718" s="81"/>
      <c r="I718" s="82"/>
      <c r="J718" s="80"/>
      <c r="K718" s="80"/>
      <c r="L718" s="80"/>
      <c r="M718" s="80"/>
      <c r="N718" s="82"/>
      <c r="O718" s="82"/>
      <c r="P718" s="82"/>
      <c r="Q718" s="80"/>
    </row>
    <row r="719" spans="1:17" s="83" customFormat="1" ht="9.75" outlineLevel="5">
      <c r="A719" s="76"/>
      <c r="B719" s="78"/>
      <c r="C719" s="79" t="s">
        <v>1166</v>
      </c>
      <c r="D719" s="77"/>
      <c r="E719" s="80"/>
      <c r="F719" s="77"/>
      <c r="G719" s="80">
        <v>2.5710000000000002</v>
      </c>
      <c r="H719" s="81"/>
      <c r="I719" s="82"/>
      <c r="J719" s="80"/>
      <c r="K719" s="80"/>
      <c r="L719" s="80"/>
      <c r="M719" s="80"/>
      <c r="N719" s="82"/>
      <c r="O719" s="82"/>
      <c r="P719" s="82"/>
      <c r="Q719" s="80"/>
    </row>
    <row r="720" spans="1:17" s="83" customFormat="1" ht="9.75" outlineLevel="5">
      <c r="A720" s="76"/>
      <c r="B720" s="78"/>
      <c r="C720" s="79" t="s">
        <v>1167</v>
      </c>
      <c r="D720" s="77"/>
      <c r="E720" s="80"/>
      <c r="F720" s="77"/>
      <c r="G720" s="80">
        <v>1.2855000000000001</v>
      </c>
      <c r="H720" s="81"/>
      <c r="I720" s="82"/>
      <c r="J720" s="80"/>
      <c r="K720" s="80"/>
      <c r="L720" s="80"/>
      <c r="M720" s="80"/>
      <c r="N720" s="82"/>
      <c r="O720" s="82"/>
      <c r="P720" s="82"/>
      <c r="Q720" s="80"/>
    </row>
    <row r="721" spans="1:17" s="83" customFormat="1" ht="9.75" outlineLevel="5">
      <c r="A721" s="76"/>
      <c r="B721" s="78"/>
      <c r="C721" s="79" t="s">
        <v>2</v>
      </c>
      <c r="D721" s="77"/>
      <c r="E721" s="80"/>
      <c r="F721" s="77"/>
      <c r="G721" s="80">
        <v>8.8185000000000002</v>
      </c>
      <c r="H721" s="81"/>
      <c r="I721" s="82"/>
      <c r="J721" s="80"/>
      <c r="K721" s="80"/>
      <c r="L721" s="80"/>
      <c r="M721" s="80"/>
      <c r="N721" s="82"/>
      <c r="O721" s="82"/>
      <c r="P721" s="82"/>
      <c r="Q721" s="80"/>
    </row>
    <row r="722" spans="1:17" s="83" customFormat="1" ht="9.75" outlineLevel="5">
      <c r="A722" s="76"/>
      <c r="B722" s="78"/>
      <c r="C722" s="79" t="s">
        <v>1168</v>
      </c>
      <c r="D722" s="77"/>
      <c r="E722" s="80"/>
      <c r="F722" s="77"/>
      <c r="G722" s="80">
        <v>212.66</v>
      </c>
      <c r="H722" s="81"/>
      <c r="I722" s="82"/>
      <c r="J722" s="80"/>
      <c r="K722" s="80"/>
      <c r="L722" s="80"/>
      <c r="M722" s="80"/>
      <c r="N722" s="82"/>
      <c r="O722" s="82"/>
      <c r="P722" s="82"/>
      <c r="Q722" s="80"/>
    </row>
    <row r="723" spans="1:17" s="83" customFormat="1" ht="7.5" customHeight="1" outlineLevel="5">
      <c r="A723" s="84"/>
      <c r="B723" s="86"/>
      <c r="C723" s="87"/>
      <c r="D723" s="85"/>
      <c r="E723" s="88"/>
      <c r="F723" s="85"/>
      <c r="G723" s="88"/>
      <c r="H723" s="89"/>
      <c r="I723" s="90"/>
      <c r="J723" s="91"/>
      <c r="K723" s="91"/>
      <c r="L723" s="91"/>
      <c r="M723" s="91"/>
      <c r="N723" s="90"/>
      <c r="O723" s="90"/>
      <c r="P723" s="90"/>
      <c r="Q723" s="91"/>
    </row>
    <row r="724" spans="1:17" s="83" customFormat="1" ht="8.25" outlineLevel="4">
      <c r="A724" s="92"/>
      <c r="B724" s="93"/>
      <c r="C724" s="92"/>
      <c r="D724" s="92"/>
      <c r="E724" s="92"/>
      <c r="F724" s="92"/>
      <c r="G724" s="92"/>
      <c r="H724" s="94"/>
      <c r="I724" s="94"/>
      <c r="J724" s="92"/>
      <c r="K724" s="92"/>
      <c r="L724" s="92"/>
      <c r="M724" s="92"/>
      <c r="N724" s="92"/>
      <c r="O724" s="94"/>
      <c r="P724" s="94"/>
      <c r="Q724" s="92"/>
    </row>
    <row r="725" spans="1:17" s="45" customFormat="1" ht="12.75" customHeight="1" outlineLevel="3">
      <c r="A725" s="46"/>
      <c r="B725" s="47"/>
      <c r="C725" s="48"/>
      <c r="D725" s="47"/>
      <c r="E725" s="49"/>
      <c r="F725" s="50"/>
      <c r="G725" s="49"/>
      <c r="H725" s="50"/>
      <c r="I725" s="51"/>
      <c r="J725" s="52"/>
      <c r="K725" s="50"/>
      <c r="L725" s="50"/>
      <c r="M725" s="50"/>
      <c r="N725" s="53" t="s">
        <v>3</v>
      </c>
      <c r="O725" s="50"/>
      <c r="P725" s="50"/>
      <c r="Q725" s="52"/>
    </row>
    <row r="726" spans="1:17" s="63" customFormat="1" ht="18.75" customHeight="1" outlineLevel="2">
      <c r="A726" s="65"/>
      <c r="B726" s="55"/>
      <c r="C726" s="55" t="s">
        <v>611</v>
      </c>
      <c r="D726" s="66"/>
      <c r="E726" s="57"/>
      <c r="F726" s="58"/>
      <c r="G726" s="57"/>
      <c r="H726" s="58"/>
      <c r="I726" s="59">
        <f>SUBTOTAL(9,I727:I1163)</f>
        <v>0</v>
      </c>
      <c r="J726" s="60"/>
      <c r="K726" s="61">
        <f>SUBTOTAL(9,K727:K1163)</f>
        <v>48.366943689999999</v>
      </c>
      <c r="L726" s="58"/>
      <c r="M726" s="61">
        <f>SUBTOTAL(9,M727:M1163)</f>
        <v>0</v>
      </c>
      <c r="N726" s="62" t="s">
        <v>3</v>
      </c>
      <c r="O726" s="59">
        <f>SUBTOTAL(9,O727:O1163)</f>
        <v>0</v>
      </c>
      <c r="P726" s="59">
        <f>SUBTOTAL(9,P727:P1163)</f>
        <v>0</v>
      </c>
      <c r="Q726" s="60"/>
    </row>
    <row r="727" spans="1:17" s="20" customFormat="1" ht="16.5" customHeight="1" outlineLevel="3">
      <c r="A727" s="21"/>
      <c r="B727" s="22"/>
      <c r="C727" s="22" t="s">
        <v>612</v>
      </c>
      <c r="D727" s="6"/>
      <c r="E727" s="23"/>
      <c r="F727" s="24"/>
      <c r="G727" s="23"/>
      <c r="H727" s="24"/>
      <c r="I727" s="25">
        <f>SUBTOTAL(9,I728:I853)</f>
        <v>0</v>
      </c>
      <c r="J727" s="26"/>
      <c r="K727" s="27">
        <f>SUBTOTAL(9,K728:K853)</f>
        <v>42.691864799999991</v>
      </c>
      <c r="L727" s="24"/>
      <c r="M727" s="27">
        <f>SUBTOTAL(9,M728:M853)</f>
        <v>0</v>
      </c>
      <c r="N727" s="43" t="s">
        <v>3</v>
      </c>
      <c r="O727" s="25">
        <f>SUBTOTAL(9,O728:O853)</f>
        <v>0</v>
      </c>
      <c r="P727" s="25">
        <f>SUBTOTAL(9,P728:P853)</f>
        <v>0</v>
      </c>
      <c r="Q727" s="26"/>
    </row>
    <row r="728" spans="1:17" s="64" customFormat="1" ht="12" outlineLevel="4">
      <c r="A728" s="11">
        <v>1</v>
      </c>
      <c r="B728" s="29" t="s">
        <v>613</v>
      </c>
      <c r="C728" s="30" t="s">
        <v>614</v>
      </c>
      <c r="D728" s="12" t="s">
        <v>8</v>
      </c>
      <c r="E728" s="31">
        <v>344.47999999999996</v>
      </c>
      <c r="F728" s="14">
        <v>0</v>
      </c>
      <c r="G728" s="31">
        <f>E728*(1+F728/100)</f>
        <v>344.47999999999996</v>
      </c>
      <c r="H728" s="511"/>
      <c r="I728" s="15">
        <f>G728*H728</f>
        <v>0</v>
      </c>
      <c r="J728" s="32">
        <v>0.11</v>
      </c>
      <c r="K728" s="33">
        <f>G728*J728</f>
        <v>37.892799999999994</v>
      </c>
      <c r="L728" s="32"/>
      <c r="M728" s="33">
        <f>G728*L728</f>
        <v>0</v>
      </c>
      <c r="N728" s="15">
        <v>21</v>
      </c>
      <c r="O728" s="15">
        <f>I728*(N728/100)</f>
        <v>0</v>
      </c>
      <c r="P728" s="15">
        <f>I728+O728</f>
        <v>0</v>
      </c>
      <c r="Q728" s="184" t="s">
        <v>1881</v>
      </c>
    </row>
    <row r="729" spans="1:17" s="34" customFormat="1" ht="11.25" outlineLevel="5">
      <c r="A729" s="35"/>
      <c r="B729" s="36"/>
      <c r="C729" s="37" t="s">
        <v>703</v>
      </c>
      <c r="D729" s="36"/>
      <c r="E729" s="38">
        <v>0</v>
      </c>
      <c r="F729" s="39"/>
      <c r="G729" s="40"/>
      <c r="H729" s="39"/>
      <c r="I729" s="41"/>
      <c r="J729" s="42"/>
      <c r="K729" s="39"/>
      <c r="L729" s="39"/>
      <c r="M729" s="39"/>
      <c r="N729" s="44" t="s">
        <v>3</v>
      </c>
      <c r="O729" s="39"/>
      <c r="P729" s="39"/>
      <c r="Q729" s="42"/>
    </row>
    <row r="730" spans="1:17" s="34" customFormat="1" ht="11.25" outlineLevel="5">
      <c r="A730" s="35"/>
      <c r="B730" s="36"/>
      <c r="C730" s="37" t="s">
        <v>704</v>
      </c>
      <c r="D730" s="36"/>
      <c r="E730" s="38">
        <v>8.3000000000000007</v>
      </c>
      <c r="F730" s="39"/>
      <c r="G730" s="40"/>
      <c r="H730" s="39"/>
      <c r="I730" s="41"/>
      <c r="J730" s="42"/>
      <c r="K730" s="39"/>
      <c r="L730" s="39"/>
      <c r="M730" s="39"/>
      <c r="N730" s="44" t="s">
        <v>3</v>
      </c>
      <c r="O730" s="39"/>
      <c r="P730" s="39"/>
      <c r="Q730" s="42"/>
    </row>
    <row r="731" spans="1:17" s="34" customFormat="1" ht="11.25" outlineLevel="5">
      <c r="A731" s="35"/>
      <c r="B731" s="36"/>
      <c r="C731" s="37" t="s">
        <v>705</v>
      </c>
      <c r="D731" s="36"/>
      <c r="E731" s="38">
        <v>3.99</v>
      </c>
      <c r="F731" s="39"/>
      <c r="G731" s="40"/>
      <c r="H731" s="39"/>
      <c r="I731" s="41"/>
      <c r="J731" s="42"/>
      <c r="K731" s="39"/>
      <c r="L731" s="39"/>
      <c r="M731" s="39"/>
      <c r="N731" s="44" t="s">
        <v>3</v>
      </c>
      <c r="O731" s="39"/>
      <c r="P731" s="39"/>
      <c r="Q731" s="42"/>
    </row>
    <row r="732" spans="1:17" s="34" customFormat="1" ht="11.25" outlineLevel="5">
      <c r="A732" s="35"/>
      <c r="B732" s="36"/>
      <c r="C732" s="37" t="s">
        <v>706</v>
      </c>
      <c r="D732" s="36"/>
      <c r="E732" s="38">
        <v>11.71</v>
      </c>
      <c r="F732" s="39"/>
      <c r="G732" s="40"/>
      <c r="H732" s="39"/>
      <c r="I732" s="41"/>
      <c r="J732" s="42"/>
      <c r="K732" s="39"/>
      <c r="L732" s="39"/>
      <c r="M732" s="39"/>
      <c r="N732" s="44" t="s">
        <v>3</v>
      </c>
      <c r="O732" s="39"/>
      <c r="P732" s="39"/>
      <c r="Q732" s="42"/>
    </row>
    <row r="733" spans="1:17" s="34" customFormat="1" ht="11.25" outlineLevel="5">
      <c r="A733" s="35"/>
      <c r="B733" s="36"/>
      <c r="C733" s="37" t="s">
        <v>707</v>
      </c>
      <c r="D733" s="36"/>
      <c r="E733" s="38">
        <v>13.02</v>
      </c>
      <c r="F733" s="39"/>
      <c r="G733" s="40"/>
      <c r="H733" s="39"/>
      <c r="I733" s="41"/>
      <c r="J733" s="42"/>
      <c r="K733" s="39"/>
      <c r="L733" s="39"/>
      <c r="M733" s="39"/>
      <c r="N733" s="44" t="s">
        <v>3</v>
      </c>
      <c r="O733" s="39"/>
      <c r="P733" s="39"/>
      <c r="Q733" s="42"/>
    </row>
    <row r="734" spans="1:17" s="34" customFormat="1" ht="11.25" outlineLevel="5">
      <c r="A734" s="35"/>
      <c r="B734" s="36"/>
      <c r="C734" s="37" t="s">
        <v>708</v>
      </c>
      <c r="D734" s="36"/>
      <c r="E734" s="38">
        <v>1.86</v>
      </c>
      <c r="F734" s="39"/>
      <c r="G734" s="40"/>
      <c r="H734" s="39"/>
      <c r="I734" s="41"/>
      <c r="J734" s="42"/>
      <c r="K734" s="39"/>
      <c r="L734" s="39"/>
      <c r="M734" s="39"/>
      <c r="N734" s="44" t="s">
        <v>3</v>
      </c>
      <c r="O734" s="39"/>
      <c r="P734" s="39"/>
      <c r="Q734" s="42"/>
    </row>
    <row r="735" spans="1:17" s="34" customFormat="1" ht="11.25" outlineLevel="5">
      <c r="A735" s="35"/>
      <c r="B735" s="36"/>
      <c r="C735" s="37" t="s">
        <v>709</v>
      </c>
      <c r="D735" s="36"/>
      <c r="E735" s="38">
        <v>8.25</v>
      </c>
      <c r="F735" s="39"/>
      <c r="G735" s="40"/>
      <c r="H735" s="39"/>
      <c r="I735" s="41"/>
      <c r="J735" s="42"/>
      <c r="K735" s="39"/>
      <c r="L735" s="39"/>
      <c r="M735" s="39"/>
      <c r="N735" s="44" t="s">
        <v>3</v>
      </c>
      <c r="O735" s="39"/>
      <c r="P735" s="39"/>
      <c r="Q735" s="42"/>
    </row>
    <row r="736" spans="1:17" s="34" customFormat="1" ht="11.25" outlineLevel="5">
      <c r="A736" s="35"/>
      <c r="B736" s="36"/>
      <c r="C736" s="37" t="s">
        <v>710</v>
      </c>
      <c r="D736" s="36"/>
      <c r="E736" s="38">
        <v>8.25</v>
      </c>
      <c r="F736" s="39"/>
      <c r="G736" s="40"/>
      <c r="H736" s="39"/>
      <c r="I736" s="41"/>
      <c r="J736" s="42"/>
      <c r="K736" s="39"/>
      <c r="L736" s="39"/>
      <c r="M736" s="39"/>
      <c r="N736" s="44" t="s">
        <v>3</v>
      </c>
      <c r="O736" s="39"/>
      <c r="P736" s="39"/>
      <c r="Q736" s="42"/>
    </row>
    <row r="737" spans="1:17" s="34" customFormat="1" ht="11.25" outlineLevel="5">
      <c r="A737" s="35"/>
      <c r="B737" s="36"/>
      <c r="C737" s="37" t="s">
        <v>711</v>
      </c>
      <c r="D737" s="36"/>
      <c r="E737" s="38">
        <v>8.16</v>
      </c>
      <c r="F737" s="39"/>
      <c r="G737" s="40"/>
      <c r="H737" s="39"/>
      <c r="I737" s="41"/>
      <c r="J737" s="42"/>
      <c r="K737" s="39"/>
      <c r="L737" s="39"/>
      <c r="M737" s="39"/>
      <c r="N737" s="44" t="s">
        <v>3</v>
      </c>
      <c r="O737" s="39"/>
      <c r="P737" s="39"/>
      <c r="Q737" s="42"/>
    </row>
    <row r="738" spans="1:17" s="34" customFormat="1" ht="11.25" outlineLevel="5">
      <c r="A738" s="35"/>
      <c r="B738" s="36"/>
      <c r="C738" s="37" t="s">
        <v>712</v>
      </c>
      <c r="D738" s="36"/>
      <c r="E738" s="38">
        <v>12.36</v>
      </c>
      <c r="F738" s="39"/>
      <c r="G738" s="40"/>
      <c r="H738" s="39"/>
      <c r="I738" s="41"/>
      <c r="J738" s="42"/>
      <c r="K738" s="39"/>
      <c r="L738" s="39"/>
      <c r="M738" s="39"/>
      <c r="N738" s="44" t="s">
        <v>3</v>
      </c>
      <c r="O738" s="39"/>
      <c r="P738" s="39"/>
      <c r="Q738" s="42"/>
    </row>
    <row r="739" spans="1:17" s="34" customFormat="1" ht="11.25" outlineLevel="5">
      <c r="A739" s="35"/>
      <c r="B739" s="36"/>
      <c r="C739" s="37" t="s">
        <v>713</v>
      </c>
      <c r="D739" s="36"/>
      <c r="E739" s="38">
        <v>6.2</v>
      </c>
      <c r="F739" s="39"/>
      <c r="G739" s="40"/>
      <c r="H739" s="39"/>
      <c r="I739" s="41"/>
      <c r="J739" s="42"/>
      <c r="K739" s="39"/>
      <c r="L739" s="39"/>
      <c r="M739" s="39"/>
      <c r="N739" s="44" t="s">
        <v>3</v>
      </c>
      <c r="O739" s="39"/>
      <c r="P739" s="39"/>
      <c r="Q739" s="42"/>
    </row>
    <row r="740" spans="1:17" s="34" customFormat="1" ht="11.25" outlineLevel="5">
      <c r="A740" s="35"/>
      <c r="B740" s="36"/>
      <c r="C740" s="37" t="s">
        <v>2</v>
      </c>
      <c r="D740" s="36"/>
      <c r="E740" s="38">
        <v>82.1</v>
      </c>
      <c r="F740" s="39"/>
      <c r="G740" s="40"/>
      <c r="H740" s="39"/>
      <c r="I740" s="41"/>
      <c r="J740" s="42"/>
      <c r="K740" s="39"/>
      <c r="L740" s="39"/>
      <c r="M740" s="39"/>
      <c r="N740" s="44" t="s">
        <v>3</v>
      </c>
      <c r="O740" s="39"/>
      <c r="P740" s="39"/>
      <c r="Q740" s="42"/>
    </row>
    <row r="741" spans="1:17" s="34" customFormat="1" ht="11.25" outlineLevel="5">
      <c r="A741" s="35"/>
      <c r="B741" s="36"/>
      <c r="C741" s="37" t="s">
        <v>615</v>
      </c>
      <c r="D741" s="36"/>
      <c r="E741" s="38">
        <v>0</v>
      </c>
      <c r="F741" s="39"/>
      <c r="G741" s="40"/>
      <c r="H741" s="39"/>
      <c r="I741" s="41"/>
      <c r="J741" s="42"/>
      <c r="K741" s="39"/>
      <c r="L741" s="39"/>
      <c r="M741" s="39"/>
      <c r="N741" s="44" t="s">
        <v>3</v>
      </c>
      <c r="O741" s="39"/>
      <c r="P741" s="39"/>
      <c r="Q741" s="42"/>
    </row>
    <row r="742" spans="1:17" s="34" customFormat="1" ht="11.25" outlineLevel="5">
      <c r="A742" s="35"/>
      <c r="B742" s="36"/>
      <c r="C742" s="37" t="s">
        <v>714</v>
      </c>
      <c r="D742" s="36"/>
      <c r="E742" s="38">
        <v>15.18</v>
      </c>
      <c r="F742" s="39"/>
      <c r="G742" s="40"/>
      <c r="H742" s="39"/>
      <c r="I742" s="41"/>
      <c r="J742" s="42"/>
      <c r="K742" s="39"/>
      <c r="L742" s="39"/>
      <c r="M742" s="39"/>
      <c r="N742" s="44" t="s">
        <v>3</v>
      </c>
      <c r="O742" s="39"/>
      <c r="P742" s="39"/>
      <c r="Q742" s="42"/>
    </row>
    <row r="743" spans="1:17" s="34" customFormat="1" ht="11.25" outlineLevel="5">
      <c r="A743" s="35"/>
      <c r="B743" s="36"/>
      <c r="C743" s="37" t="s">
        <v>715</v>
      </c>
      <c r="D743" s="36"/>
      <c r="E743" s="38">
        <v>15.07</v>
      </c>
      <c r="F743" s="39"/>
      <c r="G743" s="40"/>
      <c r="H743" s="39"/>
      <c r="I743" s="41"/>
      <c r="J743" s="42"/>
      <c r="K743" s="39"/>
      <c r="L743" s="39"/>
      <c r="M743" s="39"/>
      <c r="N743" s="44" t="s">
        <v>3</v>
      </c>
      <c r="O743" s="39"/>
      <c r="P743" s="39"/>
      <c r="Q743" s="42"/>
    </row>
    <row r="744" spans="1:17" s="34" customFormat="1" ht="11.25" outlineLevel="5">
      <c r="A744" s="35"/>
      <c r="B744" s="36"/>
      <c r="C744" s="37" t="s">
        <v>716</v>
      </c>
      <c r="D744" s="36"/>
      <c r="E744" s="38">
        <v>15.16</v>
      </c>
      <c r="F744" s="39"/>
      <c r="G744" s="40"/>
      <c r="H744" s="39"/>
      <c r="I744" s="41"/>
      <c r="J744" s="42"/>
      <c r="K744" s="39"/>
      <c r="L744" s="39"/>
      <c r="M744" s="39"/>
      <c r="N744" s="44" t="s">
        <v>3</v>
      </c>
      <c r="O744" s="39"/>
      <c r="P744" s="39"/>
      <c r="Q744" s="42"/>
    </row>
    <row r="745" spans="1:17" s="34" customFormat="1" ht="11.25" outlineLevel="5">
      <c r="A745" s="35"/>
      <c r="B745" s="36"/>
      <c r="C745" s="37" t="s">
        <v>717</v>
      </c>
      <c r="D745" s="36"/>
      <c r="E745" s="38">
        <v>9.3699999999999992</v>
      </c>
      <c r="F745" s="39"/>
      <c r="G745" s="40"/>
      <c r="H745" s="39"/>
      <c r="I745" s="41"/>
      <c r="J745" s="42"/>
      <c r="K745" s="39"/>
      <c r="L745" s="39"/>
      <c r="M745" s="39"/>
      <c r="N745" s="44" t="s">
        <v>3</v>
      </c>
      <c r="O745" s="39"/>
      <c r="P745" s="39"/>
      <c r="Q745" s="42"/>
    </row>
    <row r="746" spans="1:17" s="34" customFormat="1" ht="11.25" outlineLevel="5">
      <c r="A746" s="35"/>
      <c r="B746" s="36"/>
      <c r="C746" s="37" t="s">
        <v>718</v>
      </c>
      <c r="D746" s="36"/>
      <c r="E746" s="38">
        <v>9.3699999999999992</v>
      </c>
      <c r="F746" s="39"/>
      <c r="G746" s="40"/>
      <c r="H746" s="39"/>
      <c r="I746" s="41"/>
      <c r="J746" s="42"/>
      <c r="K746" s="39"/>
      <c r="L746" s="39"/>
      <c r="M746" s="39"/>
      <c r="N746" s="44" t="s">
        <v>3</v>
      </c>
      <c r="O746" s="39"/>
      <c r="P746" s="39"/>
      <c r="Q746" s="42"/>
    </row>
    <row r="747" spans="1:17" s="34" customFormat="1" ht="11.25" outlineLevel="5">
      <c r="A747" s="35"/>
      <c r="B747" s="36"/>
      <c r="C747" s="37" t="s">
        <v>2</v>
      </c>
      <c r="D747" s="36"/>
      <c r="E747" s="38">
        <v>64.149999999999991</v>
      </c>
      <c r="F747" s="39"/>
      <c r="G747" s="40"/>
      <c r="H747" s="39"/>
      <c r="I747" s="41"/>
      <c r="J747" s="42"/>
      <c r="K747" s="39"/>
      <c r="L747" s="39"/>
      <c r="M747" s="39"/>
      <c r="N747" s="44" t="s">
        <v>3</v>
      </c>
      <c r="O747" s="39"/>
      <c r="P747" s="39"/>
      <c r="Q747" s="42"/>
    </row>
    <row r="748" spans="1:17" s="34" customFormat="1" ht="11.25" outlineLevel="5">
      <c r="A748" s="35"/>
      <c r="B748" s="36"/>
      <c r="C748" s="37" t="s">
        <v>616</v>
      </c>
      <c r="D748" s="36"/>
      <c r="E748" s="38">
        <v>0</v>
      </c>
      <c r="F748" s="39"/>
      <c r="G748" s="40"/>
      <c r="H748" s="39"/>
      <c r="I748" s="41"/>
      <c r="J748" s="42"/>
      <c r="K748" s="39"/>
      <c r="L748" s="39"/>
      <c r="M748" s="39"/>
      <c r="N748" s="44" t="s">
        <v>3</v>
      </c>
      <c r="O748" s="39"/>
      <c r="P748" s="39"/>
      <c r="Q748" s="42"/>
    </row>
    <row r="749" spans="1:17" s="34" customFormat="1" ht="11.25" outlineLevel="5">
      <c r="A749" s="35"/>
      <c r="B749" s="36"/>
      <c r="C749" s="37" t="s">
        <v>719</v>
      </c>
      <c r="D749" s="36"/>
      <c r="E749" s="38">
        <v>68.88</v>
      </c>
      <c r="F749" s="39"/>
      <c r="G749" s="40"/>
      <c r="H749" s="39"/>
      <c r="I749" s="41"/>
      <c r="J749" s="42"/>
      <c r="K749" s="39"/>
      <c r="L749" s="39"/>
      <c r="M749" s="39"/>
      <c r="N749" s="44" t="s">
        <v>3</v>
      </c>
      <c r="O749" s="39"/>
      <c r="P749" s="39"/>
      <c r="Q749" s="42"/>
    </row>
    <row r="750" spans="1:17" s="34" customFormat="1" ht="11.25" outlineLevel="5">
      <c r="A750" s="35"/>
      <c r="B750" s="36"/>
      <c r="C750" s="37" t="s">
        <v>2</v>
      </c>
      <c r="D750" s="36"/>
      <c r="E750" s="38">
        <v>68.88</v>
      </c>
      <c r="F750" s="39"/>
      <c r="G750" s="40"/>
      <c r="H750" s="39"/>
      <c r="I750" s="41"/>
      <c r="J750" s="42"/>
      <c r="K750" s="39"/>
      <c r="L750" s="39"/>
      <c r="M750" s="39"/>
      <c r="N750" s="44" t="s">
        <v>3</v>
      </c>
      <c r="O750" s="39"/>
      <c r="P750" s="39"/>
      <c r="Q750" s="42"/>
    </row>
    <row r="751" spans="1:17" s="34" customFormat="1" ht="11.25" outlineLevel="5">
      <c r="A751" s="35"/>
      <c r="B751" s="36"/>
      <c r="C751" s="37" t="s">
        <v>720</v>
      </c>
      <c r="D751" s="36"/>
      <c r="E751" s="38">
        <v>0</v>
      </c>
      <c r="F751" s="39"/>
      <c r="G751" s="40"/>
      <c r="H751" s="39"/>
      <c r="I751" s="41"/>
      <c r="J751" s="42"/>
      <c r="K751" s="39"/>
      <c r="L751" s="39"/>
      <c r="M751" s="39"/>
      <c r="N751" s="44" t="s">
        <v>3</v>
      </c>
      <c r="O751" s="39"/>
      <c r="P751" s="39"/>
      <c r="Q751" s="42"/>
    </row>
    <row r="752" spans="1:17" s="34" customFormat="1" ht="11.25" outlineLevel="5">
      <c r="A752" s="35"/>
      <c r="B752" s="36"/>
      <c r="C752" s="37" t="s">
        <v>721</v>
      </c>
      <c r="D752" s="36"/>
      <c r="E752" s="38">
        <v>42.17</v>
      </c>
      <c r="F752" s="39"/>
      <c r="G752" s="40"/>
      <c r="H752" s="39"/>
      <c r="I752" s="41"/>
      <c r="J752" s="42"/>
      <c r="K752" s="39"/>
      <c r="L752" s="39"/>
      <c r="M752" s="39"/>
      <c r="N752" s="44" t="s">
        <v>3</v>
      </c>
      <c r="O752" s="39"/>
      <c r="P752" s="39"/>
      <c r="Q752" s="42"/>
    </row>
    <row r="753" spans="1:17" s="34" customFormat="1" ht="11.25" outlineLevel="5">
      <c r="A753" s="35"/>
      <c r="B753" s="36"/>
      <c r="C753" s="37" t="s">
        <v>722</v>
      </c>
      <c r="D753" s="36"/>
      <c r="E753" s="38">
        <v>49.81</v>
      </c>
      <c r="F753" s="39"/>
      <c r="G753" s="40"/>
      <c r="H753" s="39"/>
      <c r="I753" s="41"/>
      <c r="J753" s="42"/>
      <c r="K753" s="39"/>
      <c r="L753" s="39"/>
      <c r="M753" s="39"/>
      <c r="N753" s="44" t="s">
        <v>3</v>
      </c>
      <c r="O753" s="39"/>
      <c r="P753" s="39"/>
      <c r="Q753" s="42"/>
    </row>
    <row r="754" spans="1:17" s="34" customFormat="1" ht="11.25" outlineLevel="5">
      <c r="A754" s="35"/>
      <c r="B754" s="36"/>
      <c r="C754" s="37" t="s">
        <v>723</v>
      </c>
      <c r="D754" s="36"/>
      <c r="E754" s="38">
        <v>13.31</v>
      </c>
      <c r="F754" s="39"/>
      <c r="G754" s="40"/>
      <c r="H754" s="39"/>
      <c r="I754" s="41"/>
      <c r="J754" s="42"/>
      <c r="K754" s="39"/>
      <c r="L754" s="39"/>
      <c r="M754" s="39"/>
      <c r="N754" s="44" t="s">
        <v>3</v>
      </c>
      <c r="O754" s="39"/>
      <c r="P754" s="39"/>
      <c r="Q754" s="42"/>
    </row>
    <row r="755" spans="1:17" s="34" customFormat="1" ht="11.25" outlineLevel="5">
      <c r="A755" s="35"/>
      <c r="B755" s="36"/>
      <c r="C755" s="37" t="s">
        <v>2</v>
      </c>
      <c r="D755" s="36"/>
      <c r="E755" s="38">
        <v>105.29</v>
      </c>
      <c r="F755" s="39"/>
      <c r="G755" s="40"/>
      <c r="H755" s="39"/>
      <c r="I755" s="41"/>
      <c r="J755" s="42"/>
      <c r="K755" s="39"/>
      <c r="L755" s="39"/>
      <c r="M755" s="39"/>
      <c r="N755" s="44" t="s">
        <v>3</v>
      </c>
      <c r="O755" s="39"/>
      <c r="P755" s="39"/>
      <c r="Q755" s="42"/>
    </row>
    <row r="756" spans="1:17" s="34" customFormat="1" ht="11.25" outlineLevel="5">
      <c r="A756" s="35"/>
      <c r="B756" s="36"/>
      <c r="C756" s="37" t="s">
        <v>724</v>
      </c>
      <c r="D756" s="36"/>
      <c r="E756" s="38">
        <v>0</v>
      </c>
      <c r="F756" s="39"/>
      <c r="G756" s="40"/>
      <c r="H756" s="39"/>
      <c r="I756" s="41"/>
      <c r="J756" s="42"/>
      <c r="K756" s="39"/>
      <c r="L756" s="39"/>
      <c r="M756" s="39"/>
      <c r="N756" s="44" t="s">
        <v>3</v>
      </c>
      <c r="O756" s="39"/>
      <c r="P756" s="39"/>
      <c r="Q756" s="42"/>
    </row>
    <row r="757" spans="1:17" s="34" customFormat="1" ht="11.25" outlineLevel="5">
      <c r="A757" s="35"/>
      <c r="B757" s="36"/>
      <c r="C757" s="37" t="s">
        <v>725</v>
      </c>
      <c r="D757" s="36"/>
      <c r="E757" s="38">
        <v>19.22</v>
      </c>
      <c r="F757" s="39"/>
      <c r="G757" s="40"/>
      <c r="H757" s="39"/>
      <c r="I757" s="41"/>
      <c r="J757" s="42"/>
      <c r="K757" s="39"/>
      <c r="L757" s="39"/>
      <c r="M757" s="39"/>
      <c r="N757" s="44" t="s">
        <v>3</v>
      </c>
      <c r="O757" s="39"/>
      <c r="P757" s="39"/>
      <c r="Q757" s="42"/>
    </row>
    <row r="758" spans="1:17" s="34" customFormat="1" ht="11.25" outlineLevel="5">
      <c r="A758" s="35"/>
      <c r="B758" s="36"/>
      <c r="C758" s="37" t="s">
        <v>2</v>
      </c>
      <c r="D758" s="36"/>
      <c r="E758" s="38">
        <v>19.22</v>
      </c>
      <c r="F758" s="39"/>
      <c r="G758" s="40"/>
      <c r="H758" s="39"/>
      <c r="I758" s="41"/>
      <c r="J758" s="42"/>
      <c r="K758" s="39"/>
      <c r="L758" s="39"/>
      <c r="M758" s="39"/>
      <c r="N758" s="44" t="s">
        <v>3</v>
      </c>
      <c r="O758" s="39"/>
      <c r="P758" s="39"/>
      <c r="Q758" s="42"/>
    </row>
    <row r="759" spans="1:17" s="34" customFormat="1" ht="11.25" outlineLevel="5">
      <c r="A759" s="35"/>
      <c r="B759" s="36"/>
      <c r="C759" s="37" t="s">
        <v>726</v>
      </c>
      <c r="D759" s="36"/>
      <c r="E759" s="38">
        <v>0</v>
      </c>
      <c r="F759" s="39"/>
      <c r="G759" s="40"/>
      <c r="H759" s="39"/>
      <c r="I759" s="41"/>
      <c r="J759" s="42"/>
      <c r="K759" s="39"/>
      <c r="L759" s="39"/>
      <c r="M759" s="39"/>
      <c r="N759" s="44" t="s">
        <v>3</v>
      </c>
      <c r="O759" s="39"/>
      <c r="P759" s="39"/>
      <c r="Q759" s="42"/>
    </row>
    <row r="760" spans="1:17" s="34" customFormat="1" ht="11.25" outlineLevel="5">
      <c r="A760" s="35"/>
      <c r="B760" s="36"/>
      <c r="C760" s="37" t="s">
        <v>727</v>
      </c>
      <c r="D760" s="36"/>
      <c r="E760" s="38">
        <v>2.06</v>
      </c>
      <c r="F760" s="39"/>
      <c r="G760" s="40"/>
      <c r="H760" s="39"/>
      <c r="I760" s="41"/>
      <c r="J760" s="42"/>
      <c r="K760" s="39"/>
      <c r="L760" s="39"/>
      <c r="M760" s="39"/>
      <c r="N760" s="44" t="s">
        <v>3</v>
      </c>
      <c r="O760" s="39"/>
      <c r="P760" s="39"/>
      <c r="Q760" s="42"/>
    </row>
    <row r="761" spans="1:17" s="34" customFormat="1" ht="11.25" outlineLevel="5">
      <c r="A761" s="35"/>
      <c r="B761" s="36"/>
      <c r="C761" s="37" t="s">
        <v>2</v>
      </c>
      <c r="D761" s="36"/>
      <c r="E761" s="38">
        <v>2.06</v>
      </c>
      <c r="F761" s="39"/>
      <c r="G761" s="40"/>
      <c r="H761" s="39"/>
      <c r="I761" s="41"/>
      <c r="J761" s="42"/>
      <c r="K761" s="39"/>
      <c r="L761" s="39"/>
      <c r="M761" s="39"/>
      <c r="N761" s="44" t="s">
        <v>3</v>
      </c>
      <c r="O761" s="39"/>
      <c r="P761" s="39"/>
      <c r="Q761" s="42"/>
    </row>
    <row r="762" spans="1:17" s="34" customFormat="1" ht="11.25" outlineLevel="5">
      <c r="A762" s="35"/>
      <c r="B762" s="36"/>
      <c r="C762" s="37" t="s">
        <v>728</v>
      </c>
      <c r="D762" s="36"/>
      <c r="E762" s="38">
        <v>0</v>
      </c>
      <c r="F762" s="39"/>
      <c r="G762" s="40"/>
      <c r="H762" s="39"/>
      <c r="I762" s="41"/>
      <c r="J762" s="42"/>
      <c r="K762" s="39"/>
      <c r="L762" s="39"/>
      <c r="M762" s="39"/>
      <c r="N762" s="44" t="s">
        <v>3</v>
      </c>
      <c r="O762" s="39"/>
      <c r="P762" s="39"/>
      <c r="Q762" s="42"/>
    </row>
    <row r="763" spans="1:17" s="34" customFormat="1" ht="11.25" outlineLevel="5">
      <c r="A763" s="35"/>
      <c r="B763" s="36"/>
      <c r="C763" s="37" t="s">
        <v>729</v>
      </c>
      <c r="D763" s="36"/>
      <c r="E763" s="38">
        <v>2.78</v>
      </c>
      <c r="F763" s="39"/>
      <c r="G763" s="40"/>
      <c r="H763" s="39"/>
      <c r="I763" s="41"/>
      <c r="J763" s="42"/>
      <c r="K763" s="39"/>
      <c r="L763" s="39"/>
      <c r="M763" s="39"/>
      <c r="N763" s="44" t="s">
        <v>3</v>
      </c>
      <c r="O763" s="39"/>
      <c r="P763" s="39"/>
      <c r="Q763" s="42"/>
    </row>
    <row r="764" spans="1:17" s="34" customFormat="1" ht="11.25" outlineLevel="5">
      <c r="A764" s="35"/>
      <c r="B764" s="36"/>
      <c r="C764" s="37" t="s">
        <v>2</v>
      </c>
      <c r="D764" s="36"/>
      <c r="E764" s="38">
        <v>2.78</v>
      </c>
      <c r="F764" s="39"/>
      <c r="G764" s="40"/>
      <c r="H764" s="39"/>
      <c r="I764" s="41"/>
      <c r="J764" s="42"/>
      <c r="K764" s="39"/>
      <c r="L764" s="39"/>
      <c r="M764" s="39"/>
      <c r="N764" s="44" t="s">
        <v>3</v>
      </c>
      <c r="O764" s="39"/>
      <c r="P764" s="39"/>
      <c r="Q764" s="42"/>
    </row>
    <row r="765" spans="1:17" s="64" customFormat="1" ht="24" outlineLevel="4">
      <c r="A765" s="11">
        <v>2</v>
      </c>
      <c r="B765" s="29" t="s">
        <v>617</v>
      </c>
      <c r="C765" s="30" t="s">
        <v>618</v>
      </c>
      <c r="D765" s="12" t="s">
        <v>8</v>
      </c>
      <c r="E765" s="31">
        <v>432.58</v>
      </c>
      <c r="F765" s="14">
        <v>0</v>
      </c>
      <c r="G765" s="31">
        <f>E765*(1+F765/100)</f>
        <v>432.58</v>
      </c>
      <c r="H765" s="511"/>
      <c r="I765" s="15">
        <f>G765*H765</f>
        <v>0</v>
      </c>
      <c r="J765" s="32">
        <v>1.0999999999999999E-2</v>
      </c>
      <c r="K765" s="33">
        <f>G765*J765</f>
        <v>4.7583799999999998</v>
      </c>
      <c r="L765" s="32"/>
      <c r="M765" s="33">
        <f>G765*L765</f>
        <v>0</v>
      </c>
      <c r="N765" s="15">
        <v>21</v>
      </c>
      <c r="O765" s="15">
        <f>I765*(N765/100)</f>
        <v>0</v>
      </c>
      <c r="P765" s="15">
        <f>I765+O765</f>
        <v>0</v>
      </c>
      <c r="Q765" s="184" t="s">
        <v>1881</v>
      </c>
    </row>
    <row r="766" spans="1:17" s="34" customFormat="1" ht="11.25" outlineLevel="5">
      <c r="A766" s="35"/>
      <c r="B766" s="36"/>
      <c r="C766" s="37" t="s">
        <v>730</v>
      </c>
      <c r="D766" s="36"/>
      <c r="E766" s="38">
        <v>0</v>
      </c>
      <c r="F766" s="39"/>
      <c r="G766" s="40"/>
      <c r="H766" s="39"/>
      <c r="I766" s="41"/>
      <c r="J766" s="42"/>
      <c r="K766" s="39"/>
      <c r="L766" s="39"/>
      <c r="M766" s="39"/>
      <c r="N766" s="44" t="s">
        <v>3</v>
      </c>
      <c r="O766" s="39"/>
      <c r="P766" s="39"/>
      <c r="Q766" s="42"/>
    </row>
    <row r="767" spans="1:17" s="34" customFormat="1" ht="11.25" outlineLevel="5">
      <c r="A767" s="35"/>
      <c r="B767" s="36"/>
      <c r="C767" s="37" t="s">
        <v>704</v>
      </c>
      <c r="D767" s="36"/>
      <c r="E767" s="38">
        <v>8.3000000000000007</v>
      </c>
      <c r="F767" s="39"/>
      <c r="G767" s="40"/>
      <c r="H767" s="39"/>
      <c r="I767" s="41"/>
      <c r="J767" s="42"/>
      <c r="K767" s="39"/>
      <c r="L767" s="39"/>
      <c r="M767" s="39"/>
      <c r="N767" s="44" t="s">
        <v>3</v>
      </c>
      <c r="O767" s="39"/>
      <c r="P767" s="39"/>
      <c r="Q767" s="42"/>
    </row>
    <row r="768" spans="1:17" s="34" customFormat="1" ht="11.25" outlineLevel="5">
      <c r="A768" s="35"/>
      <c r="B768" s="36"/>
      <c r="C768" s="37" t="s">
        <v>705</v>
      </c>
      <c r="D768" s="36"/>
      <c r="E768" s="38">
        <v>3.99</v>
      </c>
      <c r="F768" s="39"/>
      <c r="G768" s="40"/>
      <c r="H768" s="39"/>
      <c r="I768" s="41"/>
      <c r="J768" s="42"/>
      <c r="K768" s="39"/>
      <c r="L768" s="39"/>
      <c r="M768" s="39"/>
      <c r="N768" s="44" t="s">
        <v>3</v>
      </c>
      <c r="O768" s="39"/>
      <c r="P768" s="39"/>
      <c r="Q768" s="42"/>
    </row>
    <row r="769" spans="1:17" s="34" customFormat="1" ht="11.25" outlineLevel="5">
      <c r="A769" s="35"/>
      <c r="B769" s="36"/>
      <c r="C769" s="37" t="s">
        <v>706</v>
      </c>
      <c r="D769" s="36"/>
      <c r="E769" s="38">
        <v>11.71</v>
      </c>
      <c r="F769" s="39"/>
      <c r="G769" s="40"/>
      <c r="H769" s="39"/>
      <c r="I769" s="41"/>
      <c r="J769" s="42"/>
      <c r="K769" s="39"/>
      <c r="L769" s="39"/>
      <c r="M769" s="39"/>
      <c r="N769" s="44" t="s">
        <v>3</v>
      </c>
      <c r="O769" s="39"/>
      <c r="P769" s="39"/>
      <c r="Q769" s="42"/>
    </row>
    <row r="770" spans="1:17" s="34" customFormat="1" ht="11.25" outlineLevel="5">
      <c r="A770" s="35"/>
      <c r="B770" s="36"/>
      <c r="C770" s="37" t="s">
        <v>707</v>
      </c>
      <c r="D770" s="36"/>
      <c r="E770" s="38">
        <v>13.02</v>
      </c>
      <c r="F770" s="39"/>
      <c r="G770" s="40"/>
      <c r="H770" s="39"/>
      <c r="I770" s="41"/>
      <c r="J770" s="42"/>
      <c r="K770" s="39"/>
      <c r="L770" s="39"/>
      <c r="M770" s="39"/>
      <c r="N770" s="44" t="s">
        <v>3</v>
      </c>
      <c r="O770" s="39"/>
      <c r="P770" s="39"/>
      <c r="Q770" s="42"/>
    </row>
    <row r="771" spans="1:17" s="34" customFormat="1" ht="11.25" outlineLevel="5">
      <c r="A771" s="35"/>
      <c r="B771" s="36"/>
      <c r="C771" s="37" t="s">
        <v>708</v>
      </c>
      <c r="D771" s="36"/>
      <c r="E771" s="38">
        <v>1.86</v>
      </c>
      <c r="F771" s="39"/>
      <c r="G771" s="40"/>
      <c r="H771" s="39"/>
      <c r="I771" s="41"/>
      <c r="J771" s="42"/>
      <c r="K771" s="39"/>
      <c r="L771" s="39"/>
      <c r="M771" s="39"/>
      <c r="N771" s="44" t="s">
        <v>3</v>
      </c>
      <c r="O771" s="39"/>
      <c r="P771" s="39"/>
      <c r="Q771" s="42"/>
    </row>
    <row r="772" spans="1:17" s="34" customFormat="1" ht="11.25" outlineLevel="5">
      <c r="A772" s="35"/>
      <c r="B772" s="36"/>
      <c r="C772" s="37" t="s">
        <v>709</v>
      </c>
      <c r="D772" s="36"/>
      <c r="E772" s="38">
        <v>8.25</v>
      </c>
      <c r="F772" s="39"/>
      <c r="G772" s="40"/>
      <c r="H772" s="39"/>
      <c r="I772" s="41"/>
      <c r="J772" s="42"/>
      <c r="K772" s="39"/>
      <c r="L772" s="39"/>
      <c r="M772" s="39"/>
      <c r="N772" s="44" t="s">
        <v>3</v>
      </c>
      <c r="O772" s="39"/>
      <c r="P772" s="39"/>
      <c r="Q772" s="42"/>
    </row>
    <row r="773" spans="1:17" s="34" customFormat="1" ht="11.25" outlineLevel="5">
      <c r="A773" s="35"/>
      <c r="B773" s="36"/>
      <c r="C773" s="37" t="s">
        <v>710</v>
      </c>
      <c r="D773" s="36"/>
      <c r="E773" s="38">
        <v>8.25</v>
      </c>
      <c r="F773" s="39"/>
      <c r="G773" s="40"/>
      <c r="H773" s="39"/>
      <c r="I773" s="41"/>
      <c r="J773" s="42"/>
      <c r="K773" s="39"/>
      <c r="L773" s="39"/>
      <c r="M773" s="39"/>
      <c r="N773" s="44" t="s">
        <v>3</v>
      </c>
      <c r="O773" s="39"/>
      <c r="P773" s="39"/>
      <c r="Q773" s="42"/>
    </row>
    <row r="774" spans="1:17" s="34" customFormat="1" ht="11.25" outlineLevel="5">
      <c r="A774" s="35"/>
      <c r="B774" s="36"/>
      <c r="C774" s="37" t="s">
        <v>711</v>
      </c>
      <c r="D774" s="36"/>
      <c r="E774" s="38">
        <v>8.16</v>
      </c>
      <c r="F774" s="39"/>
      <c r="G774" s="40"/>
      <c r="H774" s="39"/>
      <c r="I774" s="41"/>
      <c r="J774" s="42"/>
      <c r="K774" s="39"/>
      <c r="L774" s="39"/>
      <c r="M774" s="39"/>
      <c r="N774" s="44" t="s">
        <v>3</v>
      </c>
      <c r="O774" s="39"/>
      <c r="P774" s="39"/>
      <c r="Q774" s="42"/>
    </row>
    <row r="775" spans="1:17" s="34" customFormat="1" ht="11.25" outlineLevel="5">
      <c r="A775" s="35"/>
      <c r="B775" s="36"/>
      <c r="C775" s="37" t="s">
        <v>712</v>
      </c>
      <c r="D775" s="36"/>
      <c r="E775" s="38">
        <v>12.36</v>
      </c>
      <c r="F775" s="39"/>
      <c r="G775" s="40"/>
      <c r="H775" s="39"/>
      <c r="I775" s="41"/>
      <c r="J775" s="42"/>
      <c r="K775" s="39"/>
      <c r="L775" s="39"/>
      <c r="M775" s="39"/>
      <c r="N775" s="44" t="s">
        <v>3</v>
      </c>
      <c r="O775" s="39"/>
      <c r="P775" s="39"/>
      <c r="Q775" s="42"/>
    </row>
    <row r="776" spans="1:17" s="34" customFormat="1" ht="11.25" outlineLevel="5">
      <c r="A776" s="35"/>
      <c r="B776" s="36"/>
      <c r="C776" s="37" t="s">
        <v>713</v>
      </c>
      <c r="D776" s="36"/>
      <c r="E776" s="38">
        <v>6.2</v>
      </c>
      <c r="F776" s="39"/>
      <c r="G776" s="40"/>
      <c r="H776" s="39"/>
      <c r="I776" s="41"/>
      <c r="J776" s="42"/>
      <c r="K776" s="39"/>
      <c r="L776" s="39"/>
      <c r="M776" s="39"/>
      <c r="N776" s="44" t="s">
        <v>3</v>
      </c>
      <c r="O776" s="39"/>
      <c r="P776" s="39"/>
      <c r="Q776" s="42"/>
    </row>
    <row r="777" spans="1:17" s="34" customFormat="1" ht="11.25" outlineLevel="5">
      <c r="A777" s="35"/>
      <c r="B777" s="36"/>
      <c r="C777" s="37" t="s">
        <v>2</v>
      </c>
      <c r="D777" s="36"/>
      <c r="E777" s="38">
        <v>82.1</v>
      </c>
      <c r="F777" s="39"/>
      <c r="G777" s="40"/>
      <c r="H777" s="39"/>
      <c r="I777" s="41"/>
      <c r="J777" s="42"/>
      <c r="K777" s="39"/>
      <c r="L777" s="39"/>
      <c r="M777" s="39"/>
      <c r="N777" s="44" t="s">
        <v>3</v>
      </c>
      <c r="O777" s="39"/>
      <c r="P777" s="39"/>
      <c r="Q777" s="42"/>
    </row>
    <row r="778" spans="1:17" s="34" customFormat="1" ht="11.25" outlineLevel="5">
      <c r="A778" s="35"/>
      <c r="B778" s="36"/>
      <c r="C778" s="37" t="s">
        <v>731</v>
      </c>
      <c r="D778" s="36"/>
      <c r="E778" s="38">
        <v>0</v>
      </c>
      <c r="F778" s="39"/>
      <c r="G778" s="40"/>
      <c r="H778" s="39"/>
      <c r="I778" s="41"/>
      <c r="J778" s="42"/>
      <c r="K778" s="39"/>
      <c r="L778" s="39"/>
      <c r="M778" s="39"/>
      <c r="N778" s="44" t="s">
        <v>3</v>
      </c>
      <c r="O778" s="39"/>
      <c r="P778" s="39"/>
      <c r="Q778" s="42"/>
    </row>
    <row r="779" spans="1:17" s="34" customFormat="1" ht="11.25" outlineLevel="5">
      <c r="A779" s="35"/>
      <c r="B779" s="36"/>
      <c r="C779" s="37" t="s">
        <v>714</v>
      </c>
      <c r="D779" s="36"/>
      <c r="E779" s="38">
        <v>15.18</v>
      </c>
      <c r="F779" s="39"/>
      <c r="G779" s="40"/>
      <c r="H779" s="39"/>
      <c r="I779" s="41"/>
      <c r="J779" s="42"/>
      <c r="K779" s="39"/>
      <c r="L779" s="39"/>
      <c r="M779" s="39"/>
      <c r="N779" s="44" t="s">
        <v>3</v>
      </c>
      <c r="O779" s="39"/>
      <c r="P779" s="39"/>
      <c r="Q779" s="42"/>
    </row>
    <row r="780" spans="1:17" s="34" customFormat="1" ht="11.25" outlineLevel="5">
      <c r="A780" s="35"/>
      <c r="B780" s="36"/>
      <c r="C780" s="37" t="s">
        <v>715</v>
      </c>
      <c r="D780" s="36"/>
      <c r="E780" s="38">
        <v>15.07</v>
      </c>
      <c r="F780" s="39"/>
      <c r="G780" s="40"/>
      <c r="H780" s="39"/>
      <c r="I780" s="41"/>
      <c r="J780" s="42"/>
      <c r="K780" s="39"/>
      <c r="L780" s="39"/>
      <c r="M780" s="39"/>
      <c r="N780" s="44" t="s">
        <v>3</v>
      </c>
      <c r="O780" s="39"/>
      <c r="P780" s="39"/>
      <c r="Q780" s="42"/>
    </row>
    <row r="781" spans="1:17" s="34" customFormat="1" ht="11.25" outlineLevel="5">
      <c r="A781" s="35"/>
      <c r="B781" s="36"/>
      <c r="C781" s="37" t="s">
        <v>716</v>
      </c>
      <c r="D781" s="36"/>
      <c r="E781" s="38">
        <v>15.16</v>
      </c>
      <c r="F781" s="39"/>
      <c r="G781" s="40"/>
      <c r="H781" s="39"/>
      <c r="I781" s="41"/>
      <c r="J781" s="42"/>
      <c r="K781" s="39"/>
      <c r="L781" s="39"/>
      <c r="M781" s="39"/>
      <c r="N781" s="44" t="s">
        <v>3</v>
      </c>
      <c r="O781" s="39"/>
      <c r="P781" s="39"/>
      <c r="Q781" s="42"/>
    </row>
    <row r="782" spans="1:17" s="34" customFormat="1" ht="11.25" outlineLevel="5">
      <c r="A782" s="35"/>
      <c r="B782" s="36"/>
      <c r="C782" s="37" t="s">
        <v>717</v>
      </c>
      <c r="D782" s="36"/>
      <c r="E782" s="38">
        <v>9.3699999999999992</v>
      </c>
      <c r="F782" s="39"/>
      <c r="G782" s="40"/>
      <c r="H782" s="39"/>
      <c r="I782" s="41"/>
      <c r="J782" s="42"/>
      <c r="K782" s="39"/>
      <c r="L782" s="39"/>
      <c r="M782" s="39"/>
      <c r="N782" s="44" t="s">
        <v>3</v>
      </c>
      <c r="O782" s="39"/>
      <c r="P782" s="39"/>
      <c r="Q782" s="42"/>
    </row>
    <row r="783" spans="1:17" s="34" customFormat="1" ht="11.25" outlineLevel="5">
      <c r="A783" s="35"/>
      <c r="B783" s="36"/>
      <c r="C783" s="37" t="s">
        <v>718</v>
      </c>
      <c r="D783" s="36"/>
      <c r="E783" s="38">
        <v>9.3699999999999992</v>
      </c>
      <c r="F783" s="39"/>
      <c r="G783" s="40"/>
      <c r="H783" s="39"/>
      <c r="I783" s="41"/>
      <c r="J783" s="42"/>
      <c r="K783" s="39"/>
      <c r="L783" s="39"/>
      <c r="M783" s="39"/>
      <c r="N783" s="44" t="s">
        <v>3</v>
      </c>
      <c r="O783" s="39"/>
      <c r="P783" s="39"/>
      <c r="Q783" s="42"/>
    </row>
    <row r="784" spans="1:17" s="34" customFormat="1" ht="11.25" outlineLevel="5">
      <c r="A784" s="35"/>
      <c r="B784" s="36"/>
      <c r="C784" s="37" t="s">
        <v>2</v>
      </c>
      <c r="D784" s="36"/>
      <c r="E784" s="38">
        <v>64.149999999999991</v>
      </c>
      <c r="F784" s="39"/>
      <c r="G784" s="40"/>
      <c r="H784" s="39"/>
      <c r="I784" s="41"/>
      <c r="J784" s="42"/>
      <c r="K784" s="39"/>
      <c r="L784" s="39"/>
      <c r="M784" s="39"/>
      <c r="N784" s="44" t="s">
        <v>3</v>
      </c>
      <c r="O784" s="39"/>
      <c r="P784" s="39"/>
      <c r="Q784" s="42"/>
    </row>
    <row r="785" spans="1:17" s="34" customFormat="1" ht="11.25" outlineLevel="5">
      <c r="A785" s="35"/>
      <c r="B785" s="36"/>
      <c r="C785" s="37" t="s">
        <v>732</v>
      </c>
      <c r="D785" s="36"/>
      <c r="E785" s="38">
        <v>0</v>
      </c>
      <c r="F785" s="39"/>
      <c r="G785" s="40"/>
      <c r="H785" s="39"/>
      <c r="I785" s="41"/>
      <c r="J785" s="42"/>
      <c r="K785" s="39"/>
      <c r="L785" s="39"/>
      <c r="M785" s="39"/>
      <c r="N785" s="44" t="s">
        <v>3</v>
      </c>
      <c r="O785" s="39"/>
      <c r="P785" s="39"/>
      <c r="Q785" s="42"/>
    </row>
    <row r="786" spans="1:17" s="34" customFormat="1" ht="11.25" outlineLevel="5">
      <c r="A786" s="35"/>
      <c r="B786" s="36"/>
      <c r="C786" s="37" t="s">
        <v>733</v>
      </c>
      <c r="D786" s="36"/>
      <c r="E786" s="38">
        <v>137.76</v>
      </c>
      <c r="F786" s="39"/>
      <c r="G786" s="40"/>
      <c r="H786" s="39"/>
      <c r="I786" s="41"/>
      <c r="J786" s="42"/>
      <c r="K786" s="39"/>
      <c r="L786" s="39"/>
      <c r="M786" s="39"/>
      <c r="N786" s="44" t="s">
        <v>3</v>
      </c>
      <c r="O786" s="39"/>
      <c r="P786" s="39"/>
      <c r="Q786" s="42"/>
    </row>
    <row r="787" spans="1:17" s="34" customFormat="1" ht="11.25" outlineLevel="5">
      <c r="A787" s="35"/>
      <c r="B787" s="36"/>
      <c r="C787" s="37" t="s">
        <v>2</v>
      </c>
      <c r="D787" s="36"/>
      <c r="E787" s="38">
        <v>137.76</v>
      </c>
      <c r="F787" s="39"/>
      <c r="G787" s="40"/>
      <c r="H787" s="39"/>
      <c r="I787" s="41"/>
      <c r="J787" s="42"/>
      <c r="K787" s="39"/>
      <c r="L787" s="39"/>
      <c r="M787" s="39"/>
      <c r="N787" s="44" t="s">
        <v>3</v>
      </c>
      <c r="O787" s="39"/>
      <c r="P787" s="39"/>
      <c r="Q787" s="42"/>
    </row>
    <row r="788" spans="1:17" s="34" customFormat="1" ht="11.25" outlineLevel="5">
      <c r="A788" s="35"/>
      <c r="B788" s="36"/>
      <c r="C788" s="37" t="s">
        <v>734</v>
      </c>
      <c r="D788" s="36"/>
      <c r="E788" s="38">
        <v>0</v>
      </c>
      <c r="F788" s="39"/>
      <c r="G788" s="40"/>
      <c r="H788" s="39"/>
      <c r="I788" s="41"/>
      <c r="J788" s="42"/>
      <c r="K788" s="39"/>
      <c r="L788" s="39"/>
      <c r="M788" s="39"/>
      <c r="N788" s="44" t="s">
        <v>3</v>
      </c>
      <c r="O788" s="39"/>
      <c r="P788" s="39"/>
      <c r="Q788" s="42"/>
    </row>
    <row r="789" spans="1:17" s="34" customFormat="1" ht="11.25" outlineLevel="5">
      <c r="A789" s="35"/>
      <c r="B789" s="36"/>
      <c r="C789" s="37" t="s">
        <v>721</v>
      </c>
      <c r="D789" s="36"/>
      <c r="E789" s="38">
        <v>42.17</v>
      </c>
      <c r="F789" s="39"/>
      <c r="G789" s="40"/>
      <c r="H789" s="39"/>
      <c r="I789" s="41"/>
      <c r="J789" s="42"/>
      <c r="K789" s="39"/>
      <c r="L789" s="39"/>
      <c r="M789" s="39"/>
      <c r="N789" s="44" t="s">
        <v>3</v>
      </c>
      <c r="O789" s="39"/>
      <c r="P789" s="39"/>
      <c r="Q789" s="42"/>
    </row>
    <row r="790" spans="1:17" s="34" customFormat="1" ht="11.25" outlineLevel="5">
      <c r="A790" s="35"/>
      <c r="B790" s="36"/>
      <c r="C790" s="37" t="s">
        <v>722</v>
      </c>
      <c r="D790" s="36"/>
      <c r="E790" s="38">
        <v>49.81</v>
      </c>
      <c r="F790" s="39"/>
      <c r="G790" s="40"/>
      <c r="H790" s="39"/>
      <c r="I790" s="41"/>
      <c r="J790" s="42"/>
      <c r="K790" s="39"/>
      <c r="L790" s="39"/>
      <c r="M790" s="39"/>
      <c r="N790" s="44" t="s">
        <v>3</v>
      </c>
      <c r="O790" s="39"/>
      <c r="P790" s="39"/>
      <c r="Q790" s="42"/>
    </row>
    <row r="791" spans="1:17" s="34" customFormat="1" ht="11.25" outlineLevel="5">
      <c r="A791" s="35"/>
      <c r="B791" s="36"/>
      <c r="C791" s="37" t="s">
        <v>723</v>
      </c>
      <c r="D791" s="36"/>
      <c r="E791" s="38">
        <v>13.31</v>
      </c>
      <c r="F791" s="39"/>
      <c r="G791" s="40"/>
      <c r="H791" s="39"/>
      <c r="I791" s="41"/>
      <c r="J791" s="42"/>
      <c r="K791" s="39"/>
      <c r="L791" s="39"/>
      <c r="M791" s="39"/>
      <c r="N791" s="44" t="s">
        <v>3</v>
      </c>
      <c r="O791" s="39"/>
      <c r="P791" s="39"/>
      <c r="Q791" s="42"/>
    </row>
    <row r="792" spans="1:17" s="34" customFormat="1" ht="11.25" outlineLevel="5">
      <c r="A792" s="35"/>
      <c r="B792" s="36"/>
      <c r="C792" s="37" t="s">
        <v>2</v>
      </c>
      <c r="D792" s="36"/>
      <c r="E792" s="38">
        <v>105.29</v>
      </c>
      <c r="F792" s="39"/>
      <c r="G792" s="40"/>
      <c r="H792" s="39"/>
      <c r="I792" s="41"/>
      <c r="J792" s="42"/>
      <c r="K792" s="39"/>
      <c r="L792" s="39"/>
      <c r="M792" s="39"/>
      <c r="N792" s="44" t="s">
        <v>3</v>
      </c>
      <c r="O792" s="39"/>
      <c r="P792" s="39"/>
      <c r="Q792" s="42"/>
    </row>
    <row r="793" spans="1:17" s="34" customFormat="1" ht="11.25" outlineLevel="5">
      <c r="A793" s="35"/>
      <c r="B793" s="36"/>
      <c r="C793" s="37" t="s">
        <v>735</v>
      </c>
      <c r="D793" s="36"/>
      <c r="E793" s="38">
        <v>0</v>
      </c>
      <c r="F793" s="39"/>
      <c r="G793" s="40"/>
      <c r="H793" s="39"/>
      <c r="I793" s="41"/>
      <c r="J793" s="42"/>
      <c r="K793" s="39"/>
      <c r="L793" s="39"/>
      <c r="M793" s="39"/>
      <c r="N793" s="44" t="s">
        <v>3</v>
      </c>
      <c r="O793" s="39"/>
      <c r="P793" s="39"/>
      <c r="Q793" s="42"/>
    </row>
    <row r="794" spans="1:17" s="34" customFormat="1" ht="11.25" outlineLevel="5">
      <c r="A794" s="35"/>
      <c r="B794" s="36"/>
      <c r="C794" s="37" t="s">
        <v>736</v>
      </c>
      <c r="D794" s="36"/>
      <c r="E794" s="38">
        <v>38.44</v>
      </c>
      <c r="F794" s="39"/>
      <c r="G794" s="40"/>
      <c r="H794" s="39"/>
      <c r="I794" s="41"/>
      <c r="J794" s="42"/>
      <c r="K794" s="39"/>
      <c r="L794" s="39"/>
      <c r="M794" s="39"/>
      <c r="N794" s="44" t="s">
        <v>3</v>
      </c>
      <c r="O794" s="39"/>
      <c r="P794" s="39"/>
      <c r="Q794" s="42"/>
    </row>
    <row r="795" spans="1:17" s="34" customFormat="1" ht="11.25" outlineLevel="5">
      <c r="A795" s="35"/>
      <c r="B795" s="36"/>
      <c r="C795" s="37" t="s">
        <v>2</v>
      </c>
      <c r="D795" s="36"/>
      <c r="E795" s="38">
        <v>38.44</v>
      </c>
      <c r="F795" s="39"/>
      <c r="G795" s="40"/>
      <c r="H795" s="39"/>
      <c r="I795" s="41"/>
      <c r="J795" s="42"/>
      <c r="K795" s="39"/>
      <c r="L795" s="39"/>
      <c r="M795" s="39"/>
      <c r="N795" s="44" t="s">
        <v>3</v>
      </c>
      <c r="O795" s="39"/>
      <c r="P795" s="39"/>
      <c r="Q795" s="42"/>
    </row>
    <row r="796" spans="1:17" s="34" customFormat="1" ht="11.25" outlineLevel="5">
      <c r="A796" s="35"/>
      <c r="B796" s="36"/>
      <c r="C796" s="37" t="s">
        <v>737</v>
      </c>
      <c r="D796" s="36"/>
      <c r="E796" s="38">
        <v>0</v>
      </c>
      <c r="F796" s="39"/>
      <c r="G796" s="40"/>
      <c r="H796" s="39"/>
      <c r="I796" s="41"/>
      <c r="J796" s="42"/>
      <c r="K796" s="39"/>
      <c r="L796" s="39"/>
      <c r="M796" s="39"/>
      <c r="N796" s="44" t="s">
        <v>3</v>
      </c>
      <c r="O796" s="39"/>
      <c r="P796" s="39"/>
      <c r="Q796" s="42"/>
    </row>
    <row r="797" spans="1:17" s="34" customFormat="1" ht="11.25" outlineLevel="5">
      <c r="A797" s="35"/>
      <c r="B797" s="36"/>
      <c r="C797" s="37" t="s">
        <v>727</v>
      </c>
      <c r="D797" s="36"/>
      <c r="E797" s="38">
        <v>2.06</v>
      </c>
      <c r="F797" s="39"/>
      <c r="G797" s="40"/>
      <c r="H797" s="39"/>
      <c r="I797" s="41"/>
      <c r="J797" s="42"/>
      <c r="K797" s="39"/>
      <c r="L797" s="39"/>
      <c r="M797" s="39"/>
      <c r="N797" s="44" t="s">
        <v>3</v>
      </c>
      <c r="O797" s="39"/>
      <c r="P797" s="39"/>
      <c r="Q797" s="42"/>
    </row>
    <row r="798" spans="1:17" s="34" customFormat="1" ht="11.25" outlineLevel="5">
      <c r="A798" s="35"/>
      <c r="B798" s="36"/>
      <c r="C798" s="37" t="s">
        <v>2</v>
      </c>
      <c r="D798" s="36"/>
      <c r="E798" s="38">
        <v>2.06</v>
      </c>
      <c r="F798" s="39"/>
      <c r="G798" s="40"/>
      <c r="H798" s="39"/>
      <c r="I798" s="41"/>
      <c r="J798" s="42"/>
      <c r="K798" s="39"/>
      <c r="L798" s="39"/>
      <c r="M798" s="39"/>
      <c r="N798" s="44" t="s">
        <v>3</v>
      </c>
      <c r="O798" s="39"/>
      <c r="P798" s="39"/>
      <c r="Q798" s="42"/>
    </row>
    <row r="799" spans="1:17" s="34" customFormat="1" ht="11.25" outlineLevel="5">
      <c r="A799" s="35"/>
      <c r="B799" s="36"/>
      <c r="C799" s="37" t="s">
        <v>738</v>
      </c>
      <c r="D799" s="36"/>
      <c r="E799" s="38">
        <v>0</v>
      </c>
      <c r="F799" s="39"/>
      <c r="G799" s="40"/>
      <c r="H799" s="39"/>
      <c r="I799" s="41"/>
      <c r="J799" s="42"/>
      <c r="K799" s="39"/>
      <c r="L799" s="39"/>
      <c r="M799" s="39"/>
      <c r="N799" s="44" t="s">
        <v>3</v>
      </c>
      <c r="O799" s="39"/>
      <c r="P799" s="39"/>
      <c r="Q799" s="42"/>
    </row>
    <row r="800" spans="1:17" s="34" customFormat="1" ht="11.25" outlineLevel="5">
      <c r="A800" s="35"/>
      <c r="B800" s="36"/>
      <c r="C800" s="37" t="s">
        <v>729</v>
      </c>
      <c r="D800" s="36"/>
      <c r="E800" s="38">
        <v>2.78</v>
      </c>
      <c r="F800" s="39"/>
      <c r="G800" s="40"/>
      <c r="H800" s="39"/>
      <c r="I800" s="41"/>
      <c r="J800" s="42"/>
      <c r="K800" s="39"/>
      <c r="L800" s="39"/>
      <c r="M800" s="39"/>
      <c r="N800" s="44" t="s">
        <v>3</v>
      </c>
      <c r="O800" s="39"/>
      <c r="P800" s="39"/>
      <c r="Q800" s="42"/>
    </row>
    <row r="801" spans="1:17" s="34" customFormat="1" ht="11.25" outlineLevel="5">
      <c r="A801" s="35"/>
      <c r="B801" s="36"/>
      <c r="C801" s="37" t="s">
        <v>2</v>
      </c>
      <c r="D801" s="36"/>
      <c r="E801" s="38">
        <v>2.78</v>
      </c>
      <c r="F801" s="39"/>
      <c r="G801" s="40"/>
      <c r="H801" s="39"/>
      <c r="I801" s="41"/>
      <c r="J801" s="42"/>
      <c r="K801" s="39"/>
      <c r="L801" s="39"/>
      <c r="M801" s="39"/>
      <c r="N801" s="44" t="s">
        <v>3</v>
      </c>
      <c r="O801" s="39"/>
      <c r="P801" s="39"/>
      <c r="Q801" s="42"/>
    </row>
    <row r="802" spans="1:17" s="64" customFormat="1" ht="24" outlineLevel="4">
      <c r="A802" s="11">
        <v>3</v>
      </c>
      <c r="B802" s="29" t="s">
        <v>619</v>
      </c>
      <c r="C802" s="30" t="s">
        <v>620</v>
      </c>
      <c r="D802" s="12" t="s">
        <v>4</v>
      </c>
      <c r="E802" s="31">
        <v>385.84</v>
      </c>
      <c r="F802" s="14">
        <v>0</v>
      </c>
      <c r="G802" s="31">
        <f>E802*(1+F802/100)</f>
        <v>385.84</v>
      </c>
      <c r="H802" s="511"/>
      <c r="I802" s="15">
        <f>G802*H802</f>
        <v>0</v>
      </c>
      <c r="J802" s="32">
        <v>2.0000000000000002E-5</v>
      </c>
      <c r="K802" s="33">
        <f>G802*J802</f>
        <v>7.7168000000000002E-3</v>
      </c>
      <c r="L802" s="32"/>
      <c r="M802" s="33">
        <f>G802*L802</f>
        <v>0</v>
      </c>
      <c r="N802" s="15">
        <v>21</v>
      </c>
      <c r="O802" s="15">
        <f>I802*(N802/100)</f>
        <v>0</v>
      </c>
      <c r="P802" s="15">
        <f>I802+O802</f>
        <v>0</v>
      </c>
      <c r="Q802" s="184" t="s">
        <v>1881</v>
      </c>
    </row>
    <row r="803" spans="1:17" s="34" customFormat="1" ht="11.25" outlineLevel="5">
      <c r="A803" s="35"/>
      <c r="B803" s="36"/>
      <c r="C803" s="37" t="s">
        <v>621</v>
      </c>
      <c r="D803" s="36"/>
      <c r="E803" s="38">
        <v>0</v>
      </c>
      <c r="F803" s="39"/>
      <c r="G803" s="40"/>
      <c r="H803" s="39"/>
      <c r="I803" s="41"/>
      <c r="J803" s="42"/>
      <c r="K803" s="39"/>
      <c r="L803" s="39"/>
      <c r="M803" s="39"/>
      <c r="N803" s="44" t="s">
        <v>3</v>
      </c>
      <c r="O803" s="39"/>
      <c r="P803" s="39"/>
      <c r="Q803" s="42"/>
    </row>
    <row r="804" spans="1:17" s="34" customFormat="1" ht="11.25" outlineLevel="5">
      <c r="A804" s="35"/>
      <c r="B804" s="36"/>
      <c r="C804" s="37" t="s">
        <v>739</v>
      </c>
      <c r="D804" s="36"/>
      <c r="E804" s="38">
        <v>57.81</v>
      </c>
      <c r="F804" s="39"/>
      <c r="G804" s="40"/>
      <c r="H804" s="39"/>
      <c r="I804" s="41"/>
      <c r="J804" s="42"/>
      <c r="K804" s="39"/>
      <c r="L804" s="39"/>
      <c r="M804" s="39"/>
      <c r="N804" s="44" t="s">
        <v>3</v>
      </c>
      <c r="O804" s="39"/>
      <c r="P804" s="39"/>
      <c r="Q804" s="42"/>
    </row>
    <row r="805" spans="1:17" s="34" customFormat="1" ht="11.25" outlineLevel="5">
      <c r="A805" s="35"/>
      <c r="B805" s="36"/>
      <c r="C805" s="37" t="s">
        <v>740</v>
      </c>
      <c r="D805" s="36"/>
      <c r="E805" s="38">
        <v>21.08</v>
      </c>
      <c r="F805" s="39"/>
      <c r="G805" s="40"/>
      <c r="H805" s="39"/>
      <c r="I805" s="41"/>
      <c r="J805" s="42"/>
      <c r="K805" s="39"/>
      <c r="L805" s="39"/>
      <c r="M805" s="39"/>
      <c r="N805" s="44" t="s">
        <v>3</v>
      </c>
      <c r="O805" s="39"/>
      <c r="P805" s="39"/>
      <c r="Q805" s="42"/>
    </row>
    <row r="806" spans="1:17" s="34" customFormat="1" ht="11.25" outlineLevel="5">
      <c r="A806" s="35"/>
      <c r="B806" s="36"/>
      <c r="C806" s="37" t="s">
        <v>741</v>
      </c>
      <c r="D806" s="36"/>
      <c r="E806" s="38">
        <v>82.18</v>
      </c>
      <c r="F806" s="39"/>
      <c r="G806" s="40"/>
      <c r="H806" s="39"/>
      <c r="I806" s="41"/>
      <c r="J806" s="42"/>
      <c r="K806" s="39"/>
      <c r="L806" s="39"/>
      <c r="M806" s="39"/>
      <c r="N806" s="44" t="s">
        <v>3</v>
      </c>
      <c r="O806" s="39"/>
      <c r="P806" s="39"/>
      <c r="Q806" s="42"/>
    </row>
    <row r="807" spans="1:17" s="34" customFormat="1" ht="11.25" outlineLevel="5">
      <c r="A807" s="35"/>
      <c r="B807" s="36"/>
      <c r="C807" s="37" t="s">
        <v>742</v>
      </c>
      <c r="D807" s="36"/>
      <c r="E807" s="38">
        <v>8.14</v>
      </c>
      <c r="F807" s="39"/>
      <c r="G807" s="40"/>
      <c r="H807" s="39"/>
      <c r="I807" s="41"/>
      <c r="J807" s="42"/>
      <c r="K807" s="39"/>
      <c r="L807" s="39"/>
      <c r="M807" s="39"/>
      <c r="N807" s="44" t="s">
        <v>3</v>
      </c>
      <c r="O807" s="39"/>
      <c r="P807" s="39"/>
      <c r="Q807" s="42"/>
    </row>
    <row r="808" spans="1:17" s="34" customFormat="1" ht="11.25" outlineLevel="5">
      <c r="A808" s="35"/>
      <c r="B808" s="36"/>
      <c r="C808" s="37" t="s">
        <v>743</v>
      </c>
      <c r="D808" s="36"/>
      <c r="E808" s="38">
        <v>8.02</v>
      </c>
      <c r="F808" s="39"/>
      <c r="G808" s="40"/>
      <c r="H808" s="39"/>
      <c r="I808" s="41"/>
      <c r="J808" s="42"/>
      <c r="K808" s="39"/>
      <c r="L808" s="39"/>
      <c r="M808" s="39"/>
      <c r="N808" s="44" t="s">
        <v>3</v>
      </c>
      <c r="O808" s="39"/>
      <c r="P808" s="39"/>
      <c r="Q808" s="42"/>
    </row>
    <row r="809" spans="1:17" s="34" customFormat="1" ht="11.25" outlineLevel="5">
      <c r="A809" s="35"/>
      <c r="B809" s="36"/>
      <c r="C809" s="37" t="s">
        <v>744</v>
      </c>
      <c r="D809" s="36"/>
      <c r="E809" s="38">
        <v>22</v>
      </c>
      <c r="F809" s="39"/>
      <c r="G809" s="40"/>
      <c r="H809" s="39"/>
      <c r="I809" s="41"/>
      <c r="J809" s="42"/>
      <c r="K809" s="39"/>
      <c r="L809" s="39"/>
      <c r="M809" s="39"/>
      <c r="N809" s="44" t="s">
        <v>3</v>
      </c>
      <c r="O809" s="39"/>
      <c r="P809" s="39"/>
      <c r="Q809" s="42"/>
    </row>
    <row r="810" spans="1:17" s="34" customFormat="1" ht="11.25" outlineLevel="5">
      <c r="A810" s="35"/>
      <c r="B810" s="36"/>
      <c r="C810" s="37" t="s">
        <v>745</v>
      </c>
      <c r="D810" s="36"/>
      <c r="E810" s="38">
        <v>22.23</v>
      </c>
      <c r="F810" s="39"/>
      <c r="G810" s="40"/>
      <c r="H810" s="39"/>
      <c r="I810" s="41"/>
      <c r="J810" s="42"/>
      <c r="K810" s="39"/>
      <c r="L810" s="39"/>
      <c r="M810" s="39"/>
      <c r="N810" s="44" t="s">
        <v>3</v>
      </c>
      <c r="O810" s="39"/>
      <c r="P810" s="39"/>
      <c r="Q810" s="42"/>
    </row>
    <row r="811" spans="1:17" s="34" customFormat="1" ht="11.25" outlineLevel="5">
      <c r="A811" s="35"/>
      <c r="B811" s="36"/>
      <c r="C811" s="37" t="s">
        <v>746</v>
      </c>
      <c r="D811" s="36"/>
      <c r="E811" s="38">
        <v>5.57</v>
      </c>
      <c r="F811" s="39"/>
      <c r="G811" s="40"/>
      <c r="H811" s="39"/>
      <c r="I811" s="41"/>
      <c r="J811" s="42"/>
      <c r="K811" s="39"/>
      <c r="L811" s="39"/>
      <c r="M811" s="39"/>
      <c r="N811" s="44" t="s">
        <v>3</v>
      </c>
      <c r="O811" s="39"/>
      <c r="P811" s="39"/>
      <c r="Q811" s="42"/>
    </row>
    <row r="812" spans="1:17" s="34" customFormat="1" ht="11.25" outlineLevel="5">
      <c r="A812" s="35"/>
      <c r="B812" s="36"/>
      <c r="C812" s="37" t="s">
        <v>747</v>
      </c>
      <c r="D812" s="36"/>
      <c r="E812" s="38">
        <v>15.7</v>
      </c>
      <c r="F812" s="39"/>
      <c r="G812" s="40"/>
      <c r="H812" s="39"/>
      <c r="I812" s="41"/>
      <c r="J812" s="42"/>
      <c r="K812" s="39"/>
      <c r="L812" s="39"/>
      <c r="M812" s="39"/>
      <c r="N812" s="44" t="s">
        <v>3</v>
      </c>
      <c r="O812" s="39"/>
      <c r="P812" s="39"/>
      <c r="Q812" s="42"/>
    </row>
    <row r="813" spans="1:17" s="34" customFormat="1" ht="11.25" outlineLevel="5">
      <c r="A813" s="35"/>
      <c r="B813" s="36"/>
      <c r="C813" s="37" t="s">
        <v>748</v>
      </c>
      <c r="D813" s="36"/>
      <c r="E813" s="38">
        <v>14.6</v>
      </c>
      <c r="F813" s="39"/>
      <c r="G813" s="40"/>
      <c r="H813" s="39"/>
      <c r="I813" s="41"/>
      <c r="J813" s="42"/>
      <c r="K813" s="39"/>
      <c r="L813" s="39"/>
      <c r="M813" s="39"/>
      <c r="N813" s="44" t="s">
        <v>3</v>
      </c>
      <c r="O813" s="39"/>
      <c r="P813" s="39"/>
      <c r="Q813" s="42"/>
    </row>
    <row r="814" spans="1:17" s="34" customFormat="1" ht="11.25" outlineLevel="5">
      <c r="A814" s="35"/>
      <c r="B814" s="36"/>
      <c r="C814" s="37" t="s">
        <v>749</v>
      </c>
      <c r="D814" s="36"/>
      <c r="E814" s="38">
        <v>14.6</v>
      </c>
      <c r="F814" s="39"/>
      <c r="G814" s="40"/>
      <c r="H814" s="39"/>
      <c r="I814" s="41"/>
      <c r="J814" s="42"/>
      <c r="K814" s="39"/>
      <c r="L814" s="39"/>
      <c r="M814" s="39"/>
      <c r="N814" s="44" t="s">
        <v>3</v>
      </c>
      <c r="O814" s="39"/>
      <c r="P814" s="39"/>
      <c r="Q814" s="42"/>
    </row>
    <row r="815" spans="1:17" s="34" customFormat="1" ht="11.25" outlineLevel="5">
      <c r="A815" s="35"/>
      <c r="B815" s="36"/>
      <c r="C815" s="37" t="s">
        <v>750</v>
      </c>
      <c r="D815" s="36"/>
      <c r="E815" s="38">
        <v>15.65</v>
      </c>
      <c r="F815" s="39"/>
      <c r="G815" s="40"/>
      <c r="H815" s="39"/>
      <c r="I815" s="41"/>
      <c r="J815" s="42"/>
      <c r="K815" s="39"/>
      <c r="L815" s="39"/>
      <c r="M815" s="39"/>
      <c r="N815" s="44" t="s">
        <v>3</v>
      </c>
      <c r="O815" s="39"/>
      <c r="P815" s="39"/>
      <c r="Q815" s="42"/>
    </row>
    <row r="816" spans="1:17" s="34" customFormat="1" ht="11.25" outlineLevel="5">
      <c r="A816" s="35"/>
      <c r="B816" s="36"/>
      <c r="C816" s="37" t="s">
        <v>751</v>
      </c>
      <c r="D816" s="36"/>
      <c r="E816" s="38">
        <v>14.52</v>
      </c>
      <c r="F816" s="39"/>
      <c r="G816" s="40"/>
      <c r="H816" s="39"/>
      <c r="I816" s="41"/>
      <c r="J816" s="42"/>
      <c r="K816" s="39"/>
      <c r="L816" s="39"/>
      <c r="M816" s="39"/>
      <c r="N816" s="44" t="s">
        <v>3</v>
      </c>
      <c r="O816" s="39"/>
      <c r="P816" s="39"/>
      <c r="Q816" s="42"/>
    </row>
    <row r="817" spans="1:17" s="34" customFormat="1" ht="11.25" outlineLevel="5">
      <c r="A817" s="35"/>
      <c r="B817" s="36"/>
      <c r="C817" s="37" t="s">
        <v>752</v>
      </c>
      <c r="D817" s="36"/>
      <c r="E817" s="38">
        <v>15.69</v>
      </c>
      <c r="F817" s="39"/>
      <c r="G817" s="40"/>
      <c r="H817" s="39"/>
      <c r="I817" s="41"/>
      <c r="J817" s="42"/>
      <c r="K817" s="39"/>
      <c r="L817" s="39"/>
      <c r="M817" s="39"/>
      <c r="N817" s="44" t="s">
        <v>3</v>
      </c>
      <c r="O817" s="39"/>
      <c r="P817" s="39"/>
      <c r="Q817" s="42"/>
    </row>
    <row r="818" spans="1:17" s="34" customFormat="1" ht="11.25" outlineLevel="5">
      <c r="A818" s="35"/>
      <c r="B818" s="36"/>
      <c r="C818" s="37" t="s">
        <v>753</v>
      </c>
      <c r="D818" s="36"/>
      <c r="E818" s="38">
        <v>13.06</v>
      </c>
      <c r="F818" s="39"/>
      <c r="G818" s="40"/>
      <c r="H818" s="39"/>
      <c r="I818" s="41"/>
      <c r="J818" s="42"/>
      <c r="K818" s="39"/>
      <c r="L818" s="39"/>
      <c r="M818" s="39"/>
      <c r="N818" s="44" t="s">
        <v>3</v>
      </c>
      <c r="O818" s="39"/>
      <c r="P818" s="39"/>
      <c r="Q818" s="42"/>
    </row>
    <row r="819" spans="1:17" s="34" customFormat="1" ht="11.25" outlineLevel="5">
      <c r="A819" s="35"/>
      <c r="B819" s="36"/>
      <c r="C819" s="37" t="s">
        <v>754</v>
      </c>
      <c r="D819" s="36"/>
      <c r="E819" s="38">
        <v>13.06</v>
      </c>
      <c r="F819" s="39"/>
      <c r="G819" s="40"/>
      <c r="H819" s="39"/>
      <c r="I819" s="41"/>
      <c r="J819" s="42"/>
      <c r="K819" s="39"/>
      <c r="L819" s="39"/>
      <c r="M819" s="39"/>
      <c r="N819" s="44" t="s">
        <v>3</v>
      </c>
      <c r="O819" s="39"/>
      <c r="P819" s="39"/>
      <c r="Q819" s="42"/>
    </row>
    <row r="820" spans="1:17" s="34" customFormat="1" ht="11.25" outlineLevel="5">
      <c r="A820" s="35"/>
      <c r="B820" s="36"/>
      <c r="C820" s="37" t="s">
        <v>755</v>
      </c>
      <c r="D820" s="36"/>
      <c r="E820" s="38">
        <v>14.85</v>
      </c>
      <c r="F820" s="39"/>
      <c r="G820" s="40"/>
      <c r="H820" s="39"/>
      <c r="I820" s="41"/>
      <c r="J820" s="42"/>
      <c r="K820" s="39"/>
      <c r="L820" s="39"/>
      <c r="M820" s="39"/>
      <c r="N820" s="44" t="s">
        <v>3</v>
      </c>
      <c r="O820" s="39"/>
      <c r="P820" s="39"/>
      <c r="Q820" s="42"/>
    </row>
    <row r="821" spans="1:17" s="34" customFormat="1" ht="11.25" outlineLevel="5">
      <c r="A821" s="35"/>
      <c r="B821" s="36"/>
      <c r="C821" s="37" t="s">
        <v>756</v>
      </c>
      <c r="D821" s="36"/>
      <c r="E821" s="38">
        <v>14.47</v>
      </c>
      <c r="F821" s="39"/>
      <c r="G821" s="40"/>
      <c r="H821" s="39"/>
      <c r="I821" s="41"/>
      <c r="J821" s="42"/>
      <c r="K821" s="39"/>
      <c r="L821" s="39"/>
      <c r="M821" s="39"/>
      <c r="N821" s="44" t="s">
        <v>3</v>
      </c>
      <c r="O821" s="39"/>
      <c r="P821" s="39"/>
      <c r="Q821" s="42"/>
    </row>
    <row r="822" spans="1:17" s="34" customFormat="1" ht="11.25" outlineLevel="5">
      <c r="A822" s="35"/>
      <c r="B822" s="36"/>
      <c r="C822" s="37" t="s">
        <v>757</v>
      </c>
      <c r="D822" s="36"/>
      <c r="E822" s="38">
        <v>12.61</v>
      </c>
      <c r="F822" s="39"/>
      <c r="G822" s="40"/>
      <c r="H822" s="39"/>
      <c r="I822" s="41"/>
      <c r="J822" s="42"/>
      <c r="K822" s="39"/>
      <c r="L822" s="39"/>
      <c r="M822" s="39"/>
      <c r="N822" s="44" t="s">
        <v>3</v>
      </c>
      <c r="O822" s="39"/>
      <c r="P822" s="39"/>
      <c r="Q822" s="42"/>
    </row>
    <row r="823" spans="1:17" s="34" customFormat="1" ht="11.25" outlineLevel="5">
      <c r="A823" s="35"/>
      <c r="B823" s="36"/>
      <c r="C823" s="37" t="s">
        <v>2</v>
      </c>
      <c r="D823" s="36"/>
      <c r="E823" s="38">
        <v>385.84</v>
      </c>
      <c r="F823" s="39"/>
      <c r="G823" s="40"/>
      <c r="H823" s="39"/>
      <c r="I823" s="41"/>
      <c r="J823" s="42"/>
      <c r="K823" s="39"/>
      <c r="L823" s="39"/>
      <c r="M823" s="39"/>
      <c r="N823" s="44" t="s">
        <v>3</v>
      </c>
      <c r="O823" s="39"/>
      <c r="P823" s="39"/>
      <c r="Q823" s="42"/>
    </row>
    <row r="824" spans="1:17" s="64" customFormat="1" ht="12" outlineLevel="4">
      <c r="A824" s="11">
        <v>4</v>
      </c>
      <c r="B824" s="29" t="s">
        <v>622</v>
      </c>
      <c r="C824" s="30" t="s">
        <v>623</v>
      </c>
      <c r="D824" s="12" t="s">
        <v>8</v>
      </c>
      <c r="E824" s="31">
        <v>253.60000000000002</v>
      </c>
      <c r="F824" s="14">
        <v>0</v>
      </c>
      <c r="G824" s="31">
        <f>E824*(1+F824/100)</f>
        <v>253.60000000000002</v>
      </c>
      <c r="H824" s="511"/>
      <c r="I824" s="15">
        <f>G824*H824</f>
        <v>0</v>
      </c>
      <c r="J824" s="32">
        <v>1.2999999999999999E-4</v>
      </c>
      <c r="K824" s="33">
        <f>G824*J824</f>
        <v>3.2967999999999997E-2</v>
      </c>
      <c r="L824" s="32"/>
      <c r="M824" s="33">
        <f>G824*L824</f>
        <v>0</v>
      </c>
      <c r="N824" s="15">
        <v>21</v>
      </c>
      <c r="O824" s="15">
        <f>I824*(N824/100)</f>
        <v>0</v>
      </c>
      <c r="P824" s="15">
        <f>I824+O824</f>
        <v>0</v>
      </c>
      <c r="Q824" s="184" t="s">
        <v>1881</v>
      </c>
    </row>
    <row r="825" spans="1:17" s="34" customFormat="1" ht="11.25" outlineLevel="5">
      <c r="A825" s="35"/>
      <c r="B825" s="36"/>
      <c r="C825" s="37" t="s">
        <v>758</v>
      </c>
      <c r="D825" s="36"/>
      <c r="E825" s="38">
        <v>0</v>
      </c>
      <c r="F825" s="39"/>
      <c r="G825" s="40"/>
      <c r="H825" s="39"/>
      <c r="I825" s="41"/>
      <c r="J825" s="42"/>
      <c r="K825" s="39"/>
      <c r="L825" s="39"/>
      <c r="M825" s="39"/>
      <c r="N825" s="44" t="s">
        <v>3</v>
      </c>
      <c r="O825" s="39"/>
      <c r="P825" s="39"/>
      <c r="Q825" s="42"/>
    </row>
    <row r="826" spans="1:17" s="34" customFormat="1" ht="11.25" outlineLevel="5">
      <c r="A826" s="35"/>
      <c r="B826" s="36"/>
      <c r="C826" s="37" t="s">
        <v>703</v>
      </c>
      <c r="D826" s="36"/>
      <c r="E826" s="38">
        <v>0</v>
      </c>
      <c r="F826" s="39"/>
      <c r="G826" s="40"/>
      <c r="H826" s="39"/>
      <c r="I826" s="41"/>
      <c r="J826" s="42"/>
      <c r="K826" s="39"/>
      <c r="L826" s="39"/>
      <c r="M826" s="39"/>
      <c r="N826" s="44" t="s">
        <v>3</v>
      </c>
      <c r="O826" s="39"/>
      <c r="P826" s="39"/>
      <c r="Q826" s="42"/>
    </row>
    <row r="827" spans="1:17" s="34" customFormat="1" ht="11.25" outlineLevel="5">
      <c r="A827" s="35"/>
      <c r="B827" s="36"/>
      <c r="C827" s="37" t="s">
        <v>704</v>
      </c>
      <c r="D827" s="36"/>
      <c r="E827" s="38">
        <v>8.3000000000000007</v>
      </c>
      <c r="F827" s="39"/>
      <c r="G827" s="40"/>
      <c r="H827" s="39"/>
      <c r="I827" s="41"/>
      <c r="J827" s="42"/>
      <c r="K827" s="39"/>
      <c r="L827" s="39"/>
      <c r="M827" s="39"/>
      <c r="N827" s="44" t="s">
        <v>3</v>
      </c>
      <c r="O827" s="39"/>
      <c r="P827" s="39"/>
      <c r="Q827" s="42"/>
    </row>
    <row r="828" spans="1:17" s="34" customFormat="1" ht="11.25" outlineLevel="5">
      <c r="A828" s="35"/>
      <c r="B828" s="36"/>
      <c r="C828" s="37" t="s">
        <v>705</v>
      </c>
      <c r="D828" s="36"/>
      <c r="E828" s="38">
        <v>3.99</v>
      </c>
      <c r="F828" s="39"/>
      <c r="G828" s="40"/>
      <c r="H828" s="39"/>
      <c r="I828" s="41"/>
      <c r="J828" s="42"/>
      <c r="K828" s="39"/>
      <c r="L828" s="39"/>
      <c r="M828" s="39"/>
      <c r="N828" s="44" t="s">
        <v>3</v>
      </c>
      <c r="O828" s="39"/>
      <c r="P828" s="39"/>
      <c r="Q828" s="42"/>
    </row>
    <row r="829" spans="1:17" s="34" customFormat="1" ht="11.25" outlineLevel="5">
      <c r="A829" s="35"/>
      <c r="B829" s="36"/>
      <c r="C829" s="37" t="s">
        <v>706</v>
      </c>
      <c r="D829" s="36"/>
      <c r="E829" s="38">
        <v>11.71</v>
      </c>
      <c r="F829" s="39"/>
      <c r="G829" s="40"/>
      <c r="H829" s="39"/>
      <c r="I829" s="41"/>
      <c r="J829" s="42"/>
      <c r="K829" s="39"/>
      <c r="L829" s="39"/>
      <c r="M829" s="39"/>
      <c r="N829" s="44" t="s">
        <v>3</v>
      </c>
      <c r="O829" s="39"/>
      <c r="P829" s="39"/>
      <c r="Q829" s="42"/>
    </row>
    <row r="830" spans="1:17" s="34" customFormat="1" ht="11.25" outlineLevel="5">
      <c r="A830" s="35"/>
      <c r="B830" s="36"/>
      <c r="C830" s="37" t="s">
        <v>707</v>
      </c>
      <c r="D830" s="36"/>
      <c r="E830" s="38">
        <v>13.02</v>
      </c>
      <c r="F830" s="39"/>
      <c r="G830" s="40"/>
      <c r="H830" s="39"/>
      <c r="I830" s="41"/>
      <c r="J830" s="42"/>
      <c r="K830" s="39"/>
      <c r="L830" s="39"/>
      <c r="M830" s="39"/>
      <c r="N830" s="44" t="s">
        <v>3</v>
      </c>
      <c r="O830" s="39"/>
      <c r="P830" s="39"/>
      <c r="Q830" s="42"/>
    </row>
    <row r="831" spans="1:17" s="34" customFormat="1" ht="11.25" outlineLevel="5">
      <c r="A831" s="35"/>
      <c r="B831" s="36"/>
      <c r="C831" s="37" t="s">
        <v>708</v>
      </c>
      <c r="D831" s="36"/>
      <c r="E831" s="38">
        <v>1.86</v>
      </c>
      <c r="F831" s="39"/>
      <c r="G831" s="40"/>
      <c r="H831" s="39"/>
      <c r="I831" s="41"/>
      <c r="J831" s="42"/>
      <c r="K831" s="39"/>
      <c r="L831" s="39"/>
      <c r="M831" s="39"/>
      <c r="N831" s="44" t="s">
        <v>3</v>
      </c>
      <c r="O831" s="39"/>
      <c r="P831" s="39"/>
      <c r="Q831" s="42"/>
    </row>
    <row r="832" spans="1:17" s="34" customFormat="1" ht="11.25" outlineLevel="5">
      <c r="A832" s="35"/>
      <c r="B832" s="36"/>
      <c r="C832" s="37" t="s">
        <v>709</v>
      </c>
      <c r="D832" s="36"/>
      <c r="E832" s="38">
        <v>8.25</v>
      </c>
      <c r="F832" s="39"/>
      <c r="G832" s="40"/>
      <c r="H832" s="39"/>
      <c r="I832" s="41"/>
      <c r="J832" s="42"/>
      <c r="K832" s="39"/>
      <c r="L832" s="39"/>
      <c r="M832" s="39"/>
      <c r="N832" s="44" t="s">
        <v>3</v>
      </c>
      <c r="O832" s="39"/>
      <c r="P832" s="39"/>
      <c r="Q832" s="42"/>
    </row>
    <row r="833" spans="1:17" s="34" customFormat="1" ht="11.25" outlineLevel="5">
      <c r="A833" s="35"/>
      <c r="B833" s="36"/>
      <c r="C833" s="37" t="s">
        <v>710</v>
      </c>
      <c r="D833" s="36"/>
      <c r="E833" s="38">
        <v>8.25</v>
      </c>
      <c r="F833" s="39"/>
      <c r="G833" s="40"/>
      <c r="H833" s="39"/>
      <c r="I833" s="41"/>
      <c r="J833" s="42"/>
      <c r="K833" s="39"/>
      <c r="L833" s="39"/>
      <c r="M833" s="39"/>
      <c r="N833" s="44" t="s">
        <v>3</v>
      </c>
      <c r="O833" s="39"/>
      <c r="P833" s="39"/>
      <c r="Q833" s="42"/>
    </row>
    <row r="834" spans="1:17" s="34" customFormat="1" ht="11.25" outlineLevel="5">
      <c r="A834" s="35"/>
      <c r="B834" s="36"/>
      <c r="C834" s="37" t="s">
        <v>711</v>
      </c>
      <c r="D834" s="36"/>
      <c r="E834" s="38">
        <v>8.16</v>
      </c>
      <c r="F834" s="39"/>
      <c r="G834" s="40"/>
      <c r="H834" s="39"/>
      <c r="I834" s="41"/>
      <c r="J834" s="42"/>
      <c r="K834" s="39"/>
      <c r="L834" s="39"/>
      <c r="M834" s="39"/>
      <c r="N834" s="44" t="s">
        <v>3</v>
      </c>
      <c r="O834" s="39"/>
      <c r="P834" s="39"/>
      <c r="Q834" s="42"/>
    </row>
    <row r="835" spans="1:17" s="34" customFormat="1" ht="11.25" outlineLevel="5">
      <c r="A835" s="35"/>
      <c r="B835" s="36"/>
      <c r="C835" s="37" t="s">
        <v>712</v>
      </c>
      <c r="D835" s="36"/>
      <c r="E835" s="38">
        <v>12.36</v>
      </c>
      <c r="F835" s="39"/>
      <c r="G835" s="40"/>
      <c r="H835" s="39"/>
      <c r="I835" s="41"/>
      <c r="J835" s="42"/>
      <c r="K835" s="39"/>
      <c r="L835" s="39"/>
      <c r="M835" s="39"/>
      <c r="N835" s="44" t="s">
        <v>3</v>
      </c>
      <c r="O835" s="39"/>
      <c r="P835" s="39"/>
      <c r="Q835" s="42"/>
    </row>
    <row r="836" spans="1:17" s="34" customFormat="1" ht="11.25" outlineLevel="5">
      <c r="A836" s="35"/>
      <c r="B836" s="36"/>
      <c r="C836" s="37" t="s">
        <v>713</v>
      </c>
      <c r="D836" s="36"/>
      <c r="E836" s="38">
        <v>6.2</v>
      </c>
      <c r="F836" s="39"/>
      <c r="G836" s="40"/>
      <c r="H836" s="39"/>
      <c r="I836" s="41"/>
      <c r="J836" s="42"/>
      <c r="K836" s="39"/>
      <c r="L836" s="39"/>
      <c r="M836" s="39"/>
      <c r="N836" s="44" t="s">
        <v>3</v>
      </c>
      <c r="O836" s="39"/>
      <c r="P836" s="39"/>
      <c r="Q836" s="42"/>
    </row>
    <row r="837" spans="1:17" s="34" customFormat="1" ht="11.25" outlineLevel="5">
      <c r="A837" s="35"/>
      <c r="B837" s="36"/>
      <c r="C837" s="37" t="s">
        <v>2</v>
      </c>
      <c r="D837" s="36"/>
      <c r="E837" s="38">
        <v>82.1</v>
      </c>
      <c r="F837" s="39"/>
      <c r="G837" s="40"/>
      <c r="H837" s="39"/>
      <c r="I837" s="41"/>
      <c r="J837" s="42"/>
      <c r="K837" s="39"/>
      <c r="L837" s="39"/>
      <c r="M837" s="39"/>
      <c r="N837" s="44" t="s">
        <v>3</v>
      </c>
      <c r="O837" s="39"/>
      <c r="P837" s="39"/>
      <c r="Q837" s="42"/>
    </row>
    <row r="838" spans="1:17" s="34" customFormat="1" ht="11.25" outlineLevel="5">
      <c r="A838" s="35"/>
      <c r="B838" s="36"/>
      <c r="C838" s="37" t="s">
        <v>615</v>
      </c>
      <c r="D838" s="36"/>
      <c r="E838" s="38">
        <v>0</v>
      </c>
      <c r="F838" s="39"/>
      <c r="G838" s="40"/>
      <c r="H838" s="39"/>
      <c r="I838" s="41"/>
      <c r="J838" s="42"/>
      <c r="K838" s="39"/>
      <c r="L838" s="39"/>
      <c r="M838" s="39"/>
      <c r="N838" s="44" t="s">
        <v>3</v>
      </c>
      <c r="O838" s="39"/>
      <c r="P838" s="39"/>
      <c r="Q838" s="42"/>
    </row>
    <row r="839" spans="1:17" s="34" customFormat="1" ht="11.25" outlineLevel="5">
      <c r="A839" s="35"/>
      <c r="B839" s="36"/>
      <c r="C839" s="37" t="s">
        <v>714</v>
      </c>
      <c r="D839" s="36"/>
      <c r="E839" s="38">
        <v>15.18</v>
      </c>
      <c r="F839" s="39"/>
      <c r="G839" s="40"/>
      <c r="H839" s="39"/>
      <c r="I839" s="41"/>
      <c r="J839" s="42"/>
      <c r="K839" s="39"/>
      <c r="L839" s="39"/>
      <c r="M839" s="39"/>
      <c r="N839" s="44" t="s">
        <v>3</v>
      </c>
      <c r="O839" s="39"/>
      <c r="P839" s="39"/>
      <c r="Q839" s="42"/>
    </row>
    <row r="840" spans="1:17" s="34" customFormat="1" ht="11.25" outlineLevel="5">
      <c r="A840" s="35"/>
      <c r="B840" s="36"/>
      <c r="C840" s="37" t="s">
        <v>715</v>
      </c>
      <c r="D840" s="36"/>
      <c r="E840" s="38">
        <v>15.07</v>
      </c>
      <c r="F840" s="39"/>
      <c r="G840" s="40"/>
      <c r="H840" s="39"/>
      <c r="I840" s="41"/>
      <c r="J840" s="42"/>
      <c r="K840" s="39"/>
      <c r="L840" s="39"/>
      <c r="M840" s="39"/>
      <c r="N840" s="44" t="s">
        <v>3</v>
      </c>
      <c r="O840" s="39"/>
      <c r="P840" s="39"/>
      <c r="Q840" s="42"/>
    </row>
    <row r="841" spans="1:17" s="34" customFormat="1" ht="11.25" outlineLevel="5">
      <c r="A841" s="35"/>
      <c r="B841" s="36"/>
      <c r="C841" s="37" t="s">
        <v>716</v>
      </c>
      <c r="D841" s="36"/>
      <c r="E841" s="38">
        <v>15.16</v>
      </c>
      <c r="F841" s="39"/>
      <c r="G841" s="40"/>
      <c r="H841" s="39"/>
      <c r="I841" s="41"/>
      <c r="J841" s="42"/>
      <c r="K841" s="39"/>
      <c r="L841" s="39"/>
      <c r="M841" s="39"/>
      <c r="N841" s="44" t="s">
        <v>3</v>
      </c>
      <c r="O841" s="39"/>
      <c r="P841" s="39"/>
      <c r="Q841" s="42"/>
    </row>
    <row r="842" spans="1:17" s="34" customFormat="1" ht="11.25" outlineLevel="5">
      <c r="A842" s="35"/>
      <c r="B842" s="36"/>
      <c r="C842" s="37" t="s">
        <v>717</v>
      </c>
      <c r="D842" s="36"/>
      <c r="E842" s="38">
        <v>9.3699999999999992</v>
      </c>
      <c r="F842" s="39"/>
      <c r="G842" s="40"/>
      <c r="H842" s="39"/>
      <c r="I842" s="41"/>
      <c r="J842" s="42"/>
      <c r="K842" s="39"/>
      <c r="L842" s="39"/>
      <c r="M842" s="39"/>
      <c r="N842" s="44" t="s">
        <v>3</v>
      </c>
      <c r="O842" s="39"/>
      <c r="P842" s="39"/>
      <c r="Q842" s="42"/>
    </row>
    <row r="843" spans="1:17" s="34" customFormat="1" ht="11.25" outlineLevel="5">
      <c r="A843" s="35"/>
      <c r="B843" s="36"/>
      <c r="C843" s="37" t="s">
        <v>718</v>
      </c>
      <c r="D843" s="36"/>
      <c r="E843" s="38">
        <v>9.3699999999999992</v>
      </c>
      <c r="F843" s="39"/>
      <c r="G843" s="40"/>
      <c r="H843" s="39"/>
      <c r="I843" s="41"/>
      <c r="J843" s="42"/>
      <c r="K843" s="39"/>
      <c r="L843" s="39"/>
      <c r="M843" s="39"/>
      <c r="N843" s="44" t="s">
        <v>3</v>
      </c>
      <c r="O843" s="39"/>
      <c r="P843" s="39"/>
      <c r="Q843" s="42"/>
    </row>
    <row r="844" spans="1:17" s="34" customFormat="1" ht="11.25" outlineLevel="5">
      <c r="A844" s="35"/>
      <c r="B844" s="36"/>
      <c r="C844" s="37" t="s">
        <v>2</v>
      </c>
      <c r="D844" s="36"/>
      <c r="E844" s="38">
        <v>64.149999999999991</v>
      </c>
      <c r="F844" s="39"/>
      <c r="G844" s="40"/>
      <c r="H844" s="39"/>
      <c r="I844" s="41"/>
      <c r="J844" s="42"/>
      <c r="K844" s="39"/>
      <c r="L844" s="39"/>
      <c r="M844" s="39"/>
      <c r="N844" s="44" t="s">
        <v>3</v>
      </c>
      <c r="O844" s="39"/>
      <c r="P844" s="39"/>
      <c r="Q844" s="42"/>
    </row>
    <row r="845" spans="1:17" s="34" customFormat="1" ht="11.25" outlineLevel="5">
      <c r="A845" s="35"/>
      <c r="B845" s="36"/>
      <c r="C845" s="37" t="s">
        <v>720</v>
      </c>
      <c r="D845" s="36"/>
      <c r="E845" s="38">
        <v>0</v>
      </c>
      <c r="F845" s="39"/>
      <c r="G845" s="40"/>
      <c r="H845" s="39"/>
      <c r="I845" s="41"/>
      <c r="J845" s="42"/>
      <c r="K845" s="39"/>
      <c r="L845" s="39"/>
      <c r="M845" s="39"/>
      <c r="N845" s="44" t="s">
        <v>3</v>
      </c>
      <c r="O845" s="39"/>
      <c r="P845" s="39"/>
      <c r="Q845" s="42"/>
    </row>
    <row r="846" spans="1:17" s="34" customFormat="1" ht="11.25" outlineLevel="5">
      <c r="A846" s="35"/>
      <c r="B846" s="36"/>
      <c r="C846" s="37" t="s">
        <v>721</v>
      </c>
      <c r="D846" s="36"/>
      <c r="E846" s="38">
        <v>42.17</v>
      </c>
      <c r="F846" s="39"/>
      <c r="G846" s="40"/>
      <c r="H846" s="39"/>
      <c r="I846" s="41"/>
      <c r="J846" s="42"/>
      <c r="K846" s="39"/>
      <c r="L846" s="39"/>
      <c r="M846" s="39"/>
      <c r="N846" s="44" t="s">
        <v>3</v>
      </c>
      <c r="O846" s="39"/>
      <c r="P846" s="39"/>
      <c r="Q846" s="42"/>
    </row>
    <row r="847" spans="1:17" s="34" customFormat="1" ht="11.25" outlineLevel="5">
      <c r="A847" s="35"/>
      <c r="B847" s="36"/>
      <c r="C847" s="37" t="s">
        <v>722</v>
      </c>
      <c r="D847" s="36"/>
      <c r="E847" s="38">
        <v>49.81</v>
      </c>
      <c r="F847" s="39"/>
      <c r="G847" s="40"/>
      <c r="H847" s="39"/>
      <c r="I847" s="41"/>
      <c r="J847" s="42"/>
      <c r="K847" s="39"/>
      <c r="L847" s="39"/>
      <c r="M847" s="39"/>
      <c r="N847" s="44" t="s">
        <v>3</v>
      </c>
      <c r="O847" s="39"/>
      <c r="P847" s="39"/>
      <c r="Q847" s="42"/>
    </row>
    <row r="848" spans="1:17" s="34" customFormat="1" ht="11.25" outlineLevel="5">
      <c r="A848" s="35"/>
      <c r="B848" s="36"/>
      <c r="C848" s="37" t="s">
        <v>723</v>
      </c>
      <c r="D848" s="36"/>
      <c r="E848" s="38">
        <v>13.31</v>
      </c>
      <c r="F848" s="39"/>
      <c r="G848" s="40"/>
      <c r="H848" s="39"/>
      <c r="I848" s="41"/>
      <c r="J848" s="42"/>
      <c r="K848" s="39"/>
      <c r="L848" s="39"/>
      <c r="M848" s="39"/>
      <c r="N848" s="44" t="s">
        <v>3</v>
      </c>
      <c r="O848" s="39"/>
      <c r="P848" s="39"/>
      <c r="Q848" s="42"/>
    </row>
    <row r="849" spans="1:17" s="34" customFormat="1" ht="11.25" outlineLevel="5">
      <c r="A849" s="35"/>
      <c r="B849" s="36"/>
      <c r="C849" s="37" t="s">
        <v>2</v>
      </c>
      <c r="D849" s="36"/>
      <c r="E849" s="38">
        <v>105.29</v>
      </c>
      <c r="F849" s="39"/>
      <c r="G849" s="40"/>
      <c r="H849" s="39"/>
      <c r="I849" s="41"/>
      <c r="J849" s="42"/>
      <c r="K849" s="39"/>
      <c r="L849" s="39"/>
      <c r="M849" s="39"/>
      <c r="N849" s="44" t="s">
        <v>3</v>
      </c>
      <c r="O849" s="39"/>
      <c r="P849" s="39"/>
      <c r="Q849" s="42"/>
    </row>
    <row r="850" spans="1:17" s="34" customFormat="1" ht="11.25" outlineLevel="5">
      <c r="A850" s="35"/>
      <c r="B850" s="36"/>
      <c r="C850" s="37" t="s">
        <v>726</v>
      </c>
      <c r="D850" s="36"/>
      <c r="E850" s="38">
        <v>0</v>
      </c>
      <c r="F850" s="39"/>
      <c r="G850" s="40"/>
      <c r="H850" s="39"/>
      <c r="I850" s="41"/>
      <c r="J850" s="42"/>
      <c r="K850" s="39"/>
      <c r="L850" s="39"/>
      <c r="M850" s="39"/>
      <c r="N850" s="44" t="s">
        <v>3</v>
      </c>
      <c r="O850" s="39"/>
      <c r="P850" s="39"/>
      <c r="Q850" s="42"/>
    </row>
    <row r="851" spans="1:17" s="34" customFormat="1" ht="11.25" outlineLevel="5">
      <c r="A851" s="35"/>
      <c r="B851" s="36"/>
      <c r="C851" s="37" t="s">
        <v>727</v>
      </c>
      <c r="D851" s="36"/>
      <c r="E851" s="38">
        <v>2.06</v>
      </c>
      <c r="F851" s="39"/>
      <c r="G851" s="40"/>
      <c r="H851" s="39"/>
      <c r="I851" s="41"/>
      <c r="J851" s="42"/>
      <c r="K851" s="39"/>
      <c r="L851" s="39"/>
      <c r="M851" s="39"/>
      <c r="N851" s="44" t="s">
        <v>3</v>
      </c>
      <c r="O851" s="39"/>
      <c r="P851" s="39"/>
      <c r="Q851" s="42"/>
    </row>
    <row r="852" spans="1:17" s="34" customFormat="1" ht="11.25" outlineLevel="5">
      <c r="A852" s="35"/>
      <c r="B852" s="36"/>
      <c r="C852" s="37" t="s">
        <v>2</v>
      </c>
      <c r="D852" s="36"/>
      <c r="E852" s="38">
        <v>2.06</v>
      </c>
      <c r="F852" s="39"/>
      <c r="G852" s="40"/>
      <c r="H852" s="39"/>
      <c r="I852" s="41"/>
      <c r="J852" s="42"/>
      <c r="K852" s="39"/>
      <c r="L852" s="39"/>
      <c r="M852" s="39"/>
      <c r="N852" s="44" t="s">
        <v>3</v>
      </c>
      <c r="O852" s="39"/>
      <c r="P852" s="39"/>
      <c r="Q852" s="42"/>
    </row>
    <row r="853" spans="1:17" s="45" customFormat="1" ht="12.75" customHeight="1" outlineLevel="4">
      <c r="A853" s="46"/>
      <c r="B853" s="47"/>
      <c r="C853" s="48"/>
      <c r="D853" s="47"/>
      <c r="E853" s="49"/>
      <c r="F853" s="50"/>
      <c r="G853" s="49"/>
      <c r="H853" s="50"/>
      <c r="I853" s="51"/>
      <c r="J853" s="52"/>
      <c r="K853" s="50"/>
      <c r="L853" s="50"/>
      <c r="M853" s="50"/>
      <c r="N853" s="53" t="s">
        <v>3</v>
      </c>
      <c r="O853" s="50"/>
      <c r="P853" s="50"/>
      <c r="Q853" s="52"/>
    </row>
    <row r="854" spans="1:17" s="20" customFormat="1" ht="16.5" customHeight="1" outlineLevel="3">
      <c r="A854" s="21"/>
      <c r="B854" s="22"/>
      <c r="C854" s="22" t="s">
        <v>624</v>
      </c>
      <c r="D854" s="6"/>
      <c r="E854" s="23"/>
      <c r="F854" s="24"/>
      <c r="G854" s="23"/>
      <c r="H854" s="24"/>
      <c r="I854" s="25">
        <f>SUBTOTAL(9,I855:I856)</f>
        <v>0</v>
      </c>
      <c r="J854" s="26"/>
      <c r="K854" s="27">
        <f>SUBTOTAL(9,K855:K856)</f>
        <v>0</v>
      </c>
      <c r="L854" s="24"/>
      <c r="M854" s="27">
        <f>SUBTOTAL(9,M855:M856)</f>
        <v>0</v>
      </c>
      <c r="N854" s="43" t="s">
        <v>3</v>
      </c>
      <c r="O854" s="25">
        <f>SUBTOTAL(9,O855:O856)</f>
        <v>0</v>
      </c>
      <c r="P854" s="25">
        <f>SUBTOTAL(9,P855:P856)</f>
        <v>0</v>
      </c>
      <c r="Q854" s="26"/>
    </row>
    <row r="855" spans="1:17" s="64" customFormat="1" ht="12" outlineLevel="4">
      <c r="A855" s="11">
        <v>1</v>
      </c>
      <c r="B855" s="29" t="s">
        <v>759</v>
      </c>
      <c r="C855" s="30" t="s">
        <v>760</v>
      </c>
      <c r="D855" s="12" t="s">
        <v>5</v>
      </c>
      <c r="E855" s="31">
        <v>48.366943689999999</v>
      </c>
      <c r="F855" s="14">
        <v>0</v>
      </c>
      <c r="G855" s="31">
        <f>E855*(1+F855/100)</f>
        <v>48.366943689999999</v>
      </c>
      <c r="H855" s="511"/>
      <c r="I855" s="15">
        <f>G855*H855</f>
        <v>0</v>
      </c>
      <c r="J855" s="32"/>
      <c r="K855" s="33">
        <f>G855*J855</f>
        <v>0</v>
      </c>
      <c r="L855" s="32"/>
      <c r="M855" s="33">
        <f>G855*L855</f>
        <v>0</v>
      </c>
      <c r="N855" s="15">
        <v>21</v>
      </c>
      <c r="O855" s="15">
        <f>I855*(N855/100)</f>
        <v>0</v>
      </c>
      <c r="P855" s="15">
        <f>I855+O855</f>
        <v>0</v>
      </c>
      <c r="Q855" s="184" t="s">
        <v>1881</v>
      </c>
    </row>
    <row r="856" spans="1:17" s="45" customFormat="1" ht="12.75" customHeight="1" outlineLevel="4">
      <c r="A856" s="46"/>
      <c r="B856" s="47"/>
      <c r="C856" s="48"/>
      <c r="D856" s="47"/>
      <c r="E856" s="49"/>
      <c r="F856" s="50"/>
      <c r="G856" s="49"/>
      <c r="H856" s="50"/>
      <c r="I856" s="51"/>
      <c r="J856" s="52"/>
      <c r="K856" s="50"/>
      <c r="L856" s="50"/>
      <c r="M856" s="50"/>
      <c r="N856" s="53" t="s">
        <v>3</v>
      </c>
      <c r="O856" s="50"/>
      <c r="P856" s="50"/>
      <c r="Q856" s="52"/>
    </row>
    <row r="857" spans="1:17" s="20" customFormat="1" ht="16.5" customHeight="1" outlineLevel="3">
      <c r="A857" s="21"/>
      <c r="B857" s="22"/>
      <c r="C857" s="22" t="s">
        <v>625</v>
      </c>
      <c r="D857" s="6"/>
      <c r="E857" s="23"/>
      <c r="F857" s="24"/>
      <c r="G857" s="23"/>
      <c r="H857" s="24"/>
      <c r="I857" s="25">
        <f>SUBTOTAL(9,I858:I965)</f>
        <v>0</v>
      </c>
      <c r="J857" s="26"/>
      <c r="K857" s="27">
        <f>SUBTOTAL(9,K858:K965)</f>
        <v>2.4623325300000003</v>
      </c>
      <c r="L857" s="24"/>
      <c r="M857" s="27">
        <f>SUBTOTAL(9,M858:M965)</f>
        <v>0</v>
      </c>
      <c r="N857" s="43" t="s">
        <v>3</v>
      </c>
      <c r="O857" s="25">
        <f>SUBTOTAL(9,O858:O965)</f>
        <v>0</v>
      </c>
      <c r="P857" s="25">
        <f>SUBTOTAL(9,P858:P965)</f>
        <v>0</v>
      </c>
      <c r="Q857" s="26"/>
    </row>
    <row r="858" spans="1:17" s="64" customFormat="1" ht="24" outlineLevel="4">
      <c r="A858" s="11">
        <v>1</v>
      </c>
      <c r="B858" s="29" t="s">
        <v>626</v>
      </c>
      <c r="C858" s="30" t="s">
        <v>627</v>
      </c>
      <c r="D858" s="12" t="s">
        <v>8</v>
      </c>
      <c r="E858" s="31">
        <v>344.47999999999996</v>
      </c>
      <c r="F858" s="14">
        <v>0</v>
      </c>
      <c r="G858" s="31">
        <f>E858*(1+F858/100)</f>
        <v>344.47999999999996</v>
      </c>
      <c r="H858" s="511"/>
      <c r="I858" s="15">
        <f>G858*H858</f>
        <v>0</v>
      </c>
      <c r="J858" s="32"/>
      <c r="K858" s="33">
        <f>G858*J858</f>
        <v>0</v>
      </c>
      <c r="L858" s="32"/>
      <c r="M858" s="33">
        <f>G858*L858</f>
        <v>0</v>
      </c>
      <c r="N858" s="15">
        <v>21</v>
      </c>
      <c r="O858" s="15">
        <f>I858*(N858/100)</f>
        <v>0</v>
      </c>
      <c r="P858" s="15">
        <f>I858+O858</f>
        <v>0</v>
      </c>
      <c r="Q858" s="184" t="s">
        <v>1881</v>
      </c>
    </row>
    <row r="859" spans="1:17" s="34" customFormat="1" ht="11.25" outlineLevel="5">
      <c r="A859" s="35"/>
      <c r="B859" s="36"/>
      <c r="C859" s="37" t="s">
        <v>761</v>
      </c>
      <c r="D859" s="36"/>
      <c r="E859" s="38">
        <v>0</v>
      </c>
      <c r="F859" s="39"/>
      <c r="G859" s="40"/>
      <c r="H859" s="39"/>
      <c r="I859" s="41"/>
      <c r="J859" s="42"/>
      <c r="K859" s="39"/>
      <c r="L859" s="39"/>
      <c r="M859" s="39"/>
      <c r="N859" s="44" t="s">
        <v>3</v>
      </c>
      <c r="O859" s="39"/>
      <c r="P859" s="39"/>
      <c r="Q859" s="42"/>
    </row>
    <row r="860" spans="1:17" s="34" customFormat="1" ht="11.25" outlineLevel="5">
      <c r="A860" s="35"/>
      <c r="B860" s="36"/>
      <c r="C860" s="37" t="s">
        <v>704</v>
      </c>
      <c r="D860" s="36"/>
      <c r="E860" s="38">
        <v>8.3000000000000007</v>
      </c>
      <c r="F860" s="39"/>
      <c r="G860" s="40"/>
      <c r="H860" s="39"/>
      <c r="I860" s="41"/>
      <c r="J860" s="42"/>
      <c r="K860" s="39"/>
      <c r="L860" s="39"/>
      <c r="M860" s="39"/>
      <c r="N860" s="44" t="s">
        <v>3</v>
      </c>
      <c r="O860" s="39"/>
      <c r="P860" s="39"/>
      <c r="Q860" s="42"/>
    </row>
    <row r="861" spans="1:17" s="34" customFormat="1" ht="11.25" outlineLevel="5">
      <c r="A861" s="35"/>
      <c r="B861" s="36"/>
      <c r="C861" s="37" t="s">
        <v>705</v>
      </c>
      <c r="D861" s="36"/>
      <c r="E861" s="38">
        <v>3.99</v>
      </c>
      <c r="F861" s="39"/>
      <c r="G861" s="40"/>
      <c r="H861" s="39"/>
      <c r="I861" s="41"/>
      <c r="J861" s="42"/>
      <c r="K861" s="39"/>
      <c r="L861" s="39"/>
      <c r="M861" s="39"/>
      <c r="N861" s="44" t="s">
        <v>3</v>
      </c>
      <c r="O861" s="39"/>
      <c r="P861" s="39"/>
      <c r="Q861" s="42"/>
    </row>
    <row r="862" spans="1:17" s="34" customFormat="1" ht="11.25" outlineLevel="5">
      <c r="A862" s="35"/>
      <c r="B862" s="36"/>
      <c r="C862" s="37" t="s">
        <v>706</v>
      </c>
      <c r="D862" s="36"/>
      <c r="E862" s="38">
        <v>11.71</v>
      </c>
      <c r="F862" s="39"/>
      <c r="G862" s="40"/>
      <c r="H862" s="39"/>
      <c r="I862" s="41"/>
      <c r="J862" s="42"/>
      <c r="K862" s="39"/>
      <c r="L862" s="39"/>
      <c r="M862" s="39"/>
      <c r="N862" s="44" t="s">
        <v>3</v>
      </c>
      <c r="O862" s="39"/>
      <c r="P862" s="39"/>
      <c r="Q862" s="42"/>
    </row>
    <row r="863" spans="1:17" s="34" customFormat="1" ht="11.25" outlineLevel="5">
      <c r="A863" s="35"/>
      <c r="B863" s="36"/>
      <c r="C863" s="37" t="s">
        <v>707</v>
      </c>
      <c r="D863" s="36"/>
      <c r="E863" s="38">
        <v>13.02</v>
      </c>
      <c r="F863" s="39"/>
      <c r="G863" s="40"/>
      <c r="H863" s="39"/>
      <c r="I863" s="41"/>
      <c r="J863" s="42"/>
      <c r="K863" s="39"/>
      <c r="L863" s="39"/>
      <c r="M863" s="39"/>
      <c r="N863" s="44" t="s">
        <v>3</v>
      </c>
      <c r="O863" s="39"/>
      <c r="P863" s="39"/>
      <c r="Q863" s="42"/>
    </row>
    <row r="864" spans="1:17" s="34" customFormat="1" ht="11.25" outlineLevel="5">
      <c r="A864" s="35"/>
      <c r="B864" s="36"/>
      <c r="C864" s="37" t="s">
        <v>708</v>
      </c>
      <c r="D864" s="36"/>
      <c r="E864" s="38">
        <v>1.86</v>
      </c>
      <c r="F864" s="39"/>
      <c r="G864" s="40"/>
      <c r="H864" s="39"/>
      <c r="I864" s="41"/>
      <c r="J864" s="42"/>
      <c r="K864" s="39"/>
      <c r="L864" s="39"/>
      <c r="M864" s="39"/>
      <c r="N864" s="44" t="s">
        <v>3</v>
      </c>
      <c r="O864" s="39"/>
      <c r="P864" s="39"/>
      <c r="Q864" s="42"/>
    </row>
    <row r="865" spans="1:17" s="34" customFormat="1" ht="11.25" outlineLevel="5">
      <c r="A865" s="35"/>
      <c r="B865" s="36"/>
      <c r="C865" s="37" t="s">
        <v>709</v>
      </c>
      <c r="D865" s="36"/>
      <c r="E865" s="38">
        <v>8.25</v>
      </c>
      <c r="F865" s="39"/>
      <c r="G865" s="40"/>
      <c r="H865" s="39"/>
      <c r="I865" s="41"/>
      <c r="J865" s="42"/>
      <c r="K865" s="39"/>
      <c r="L865" s="39"/>
      <c r="M865" s="39"/>
      <c r="N865" s="44" t="s">
        <v>3</v>
      </c>
      <c r="O865" s="39"/>
      <c r="P865" s="39"/>
      <c r="Q865" s="42"/>
    </row>
    <row r="866" spans="1:17" s="34" customFormat="1" ht="11.25" outlineLevel="5">
      <c r="A866" s="35"/>
      <c r="B866" s="36"/>
      <c r="C866" s="37" t="s">
        <v>710</v>
      </c>
      <c r="D866" s="36"/>
      <c r="E866" s="38">
        <v>8.25</v>
      </c>
      <c r="F866" s="39"/>
      <c r="G866" s="40"/>
      <c r="H866" s="39"/>
      <c r="I866" s="41"/>
      <c r="J866" s="42"/>
      <c r="K866" s="39"/>
      <c r="L866" s="39"/>
      <c r="M866" s="39"/>
      <c r="N866" s="44" t="s">
        <v>3</v>
      </c>
      <c r="O866" s="39"/>
      <c r="P866" s="39"/>
      <c r="Q866" s="42"/>
    </row>
    <row r="867" spans="1:17" s="34" customFormat="1" ht="11.25" outlineLevel="5">
      <c r="A867" s="35"/>
      <c r="B867" s="36"/>
      <c r="C867" s="37" t="s">
        <v>711</v>
      </c>
      <c r="D867" s="36"/>
      <c r="E867" s="38">
        <v>8.16</v>
      </c>
      <c r="F867" s="39"/>
      <c r="G867" s="40"/>
      <c r="H867" s="39"/>
      <c r="I867" s="41"/>
      <c r="J867" s="42"/>
      <c r="K867" s="39"/>
      <c r="L867" s="39"/>
      <c r="M867" s="39"/>
      <c r="N867" s="44" t="s">
        <v>3</v>
      </c>
      <c r="O867" s="39"/>
      <c r="P867" s="39"/>
      <c r="Q867" s="42"/>
    </row>
    <row r="868" spans="1:17" s="34" customFormat="1" ht="11.25" outlineLevel="5">
      <c r="A868" s="35"/>
      <c r="B868" s="36"/>
      <c r="C868" s="37" t="s">
        <v>712</v>
      </c>
      <c r="D868" s="36"/>
      <c r="E868" s="38">
        <v>12.36</v>
      </c>
      <c r="F868" s="39"/>
      <c r="G868" s="40"/>
      <c r="H868" s="39"/>
      <c r="I868" s="41"/>
      <c r="J868" s="42"/>
      <c r="K868" s="39"/>
      <c r="L868" s="39"/>
      <c r="M868" s="39"/>
      <c r="N868" s="44" t="s">
        <v>3</v>
      </c>
      <c r="O868" s="39"/>
      <c r="P868" s="39"/>
      <c r="Q868" s="42"/>
    </row>
    <row r="869" spans="1:17" s="34" customFormat="1" ht="11.25" outlineLevel="5">
      <c r="A869" s="35"/>
      <c r="B869" s="36"/>
      <c r="C869" s="37" t="s">
        <v>713</v>
      </c>
      <c r="D869" s="36"/>
      <c r="E869" s="38">
        <v>6.2</v>
      </c>
      <c r="F869" s="39"/>
      <c r="G869" s="40"/>
      <c r="H869" s="39"/>
      <c r="I869" s="41"/>
      <c r="J869" s="42"/>
      <c r="K869" s="39"/>
      <c r="L869" s="39"/>
      <c r="M869" s="39"/>
      <c r="N869" s="44" t="s">
        <v>3</v>
      </c>
      <c r="O869" s="39"/>
      <c r="P869" s="39"/>
      <c r="Q869" s="42"/>
    </row>
    <row r="870" spans="1:17" s="34" customFormat="1" ht="11.25" outlineLevel="5">
      <c r="A870" s="35"/>
      <c r="B870" s="36"/>
      <c r="C870" s="37" t="s">
        <v>2</v>
      </c>
      <c r="D870" s="36"/>
      <c r="E870" s="38">
        <v>82.1</v>
      </c>
      <c r="F870" s="39"/>
      <c r="G870" s="40"/>
      <c r="H870" s="39"/>
      <c r="I870" s="41"/>
      <c r="J870" s="42"/>
      <c r="K870" s="39"/>
      <c r="L870" s="39"/>
      <c r="M870" s="39"/>
      <c r="N870" s="44" t="s">
        <v>3</v>
      </c>
      <c r="O870" s="39"/>
      <c r="P870" s="39"/>
      <c r="Q870" s="42"/>
    </row>
    <row r="871" spans="1:17" s="34" customFormat="1" ht="11.25" outlineLevel="5">
      <c r="A871" s="35"/>
      <c r="B871" s="36"/>
      <c r="C871" s="37" t="s">
        <v>762</v>
      </c>
      <c r="D871" s="36"/>
      <c r="E871" s="38">
        <v>0</v>
      </c>
      <c r="F871" s="39"/>
      <c r="G871" s="40"/>
      <c r="H871" s="39"/>
      <c r="I871" s="41"/>
      <c r="J871" s="42"/>
      <c r="K871" s="39"/>
      <c r="L871" s="39"/>
      <c r="M871" s="39"/>
      <c r="N871" s="44" t="s">
        <v>3</v>
      </c>
      <c r="O871" s="39"/>
      <c r="P871" s="39"/>
      <c r="Q871" s="42"/>
    </row>
    <row r="872" spans="1:17" s="34" customFormat="1" ht="11.25" outlineLevel="5">
      <c r="A872" s="35"/>
      <c r="B872" s="36"/>
      <c r="C872" s="37" t="s">
        <v>714</v>
      </c>
      <c r="D872" s="36"/>
      <c r="E872" s="38">
        <v>15.18</v>
      </c>
      <c r="F872" s="39"/>
      <c r="G872" s="40"/>
      <c r="H872" s="39"/>
      <c r="I872" s="41"/>
      <c r="J872" s="42"/>
      <c r="K872" s="39"/>
      <c r="L872" s="39"/>
      <c r="M872" s="39"/>
      <c r="N872" s="44" t="s">
        <v>3</v>
      </c>
      <c r="O872" s="39"/>
      <c r="P872" s="39"/>
      <c r="Q872" s="42"/>
    </row>
    <row r="873" spans="1:17" s="34" customFormat="1" ht="11.25" outlineLevel="5">
      <c r="A873" s="35"/>
      <c r="B873" s="36"/>
      <c r="C873" s="37" t="s">
        <v>715</v>
      </c>
      <c r="D873" s="36"/>
      <c r="E873" s="38">
        <v>15.07</v>
      </c>
      <c r="F873" s="39"/>
      <c r="G873" s="40"/>
      <c r="H873" s="39"/>
      <c r="I873" s="41"/>
      <c r="J873" s="42"/>
      <c r="K873" s="39"/>
      <c r="L873" s="39"/>
      <c r="M873" s="39"/>
      <c r="N873" s="44" t="s">
        <v>3</v>
      </c>
      <c r="O873" s="39"/>
      <c r="P873" s="39"/>
      <c r="Q873" s="42"/>
    </row>
    <row r="874" spans="1:17" s="34" customFormat="1" ht="11.25" outlineLevel="5">
      <c r="A874" s="35"/>
      <c r="B874" s="36"/>
      <c r="C874" s="37" t="s">
        <v>716</v>
      </c>
      <c r="D874" s="36"/>
      <c r="E874" s="38">
        <v>15.16</v>
      </c>
      <c r="F874" s="39"/>
      <c r="G874" s="40"/>
      <c r="H874" s="39"/>
      <c r="I874" s="41"/>
      <c r="J874" s="42"/>
      <c r="K874" s="39"/>
      <c r="L874" s="39"/>
      <c r="M874" s="39"/>
      <c r="N874" s="44" t="s">
        <v>3</v>
      </c>
      <c r="O874" s="39"/>
      <c r="P874" s="39"/>
      <c r="Q874" s="42"/>
    </row>
    <row r="875" spans="1:17" s="34" customFormat="1" ht="11.25" outlineLevel="5">
      <c r="A875" s="35"/>
      <c r="B875" s="36"/>
      <c r="C875" s="37" t="s">
        <v>717</v>
      </c>
      <c r="D875" s="36"/>
      <c r="E875" s="38">
        <v>9.3699999999999992</v>
      </c>
      <c r="F875" s="39"/>
      <c r="G875" s="40"/>
      <c r="H875" s="39"/>
      <c r="I875" s="41"/>
      <c r="J875" s="42"/>
      <c r="K875" s="39"/>
      <c r="L875" s="39"/>
      <c r="M875" s="39"/>
      <c r="N875" s="44" t="s">
        <v>3</v>
      </c>
      <c r="O875" s="39"/>
      <c r="P875" s="39"/>
      <c r="Q875" s="42"/>
    </row>
    <row r="876" spans="1:17" s="34" customFormat="1" ht="11.25" outlineLevel="5">
      <c r="A876" s="35"/>
      <c r="B876" s="36"/>
      <c r="C876" s="37" t="s">
        <v>718</v>
      </c>
      <c r="D876" s="36"/>
      <c r="E876" s="38">
        <v>9.3699999999999992</v>
      </c>
      <c r="F876" s="39"/>
      <c r="G876" s="40"/>
      <c r="H876" s="39"/>
      <c r="I876" s="41"/>
      <c r="J876" s="42"/>
      <c r="K876" s="39"/>
      <c r="L876" s="39"/>
      <c r="M876" s="39"/>
      <c r="N876" s="44" t="s">
        <v>3</v>
      </c>
      <c r="O876" s="39"/>
      <c r="P876" s="39"/>
      <c r="Q876" s="42"/>
    </row>
    <row r="877" spans="1:17" s="34" customFormat="1" ht="11.25" outlineLevel="5">
      <c r="A877" s="35"/>
      <c r="B877" s="36"/>
      <c r="C877" s="37" t="s">
        <v>2</v>
      </c>
      <c r="D877" s="36"/>
      <c r="E877" s="38">
        <v>64.149999999999991</v>
      </c>
      <c r="F877" s="39"/>
      <c r="G877" s="40"/>
      <c r="H877" s="39"/>
      <c r="I877" s="41"/>
      <c r="J877" s="42"/>
      <c r="K877" s="39"/>
      <c r="L877" s="39"/>
      <c r="M877" s="39"/>
      <c r="N877" s="44" t="s">
        <v>3</v>
      </c>
      <c r="O877" s="39"/>
      <c r="P877" s="39"/>
      <c r="Q877" s="42"/>
    </row>
    <row r="878" spans="1:17" s="34" customFormat="1" ht="11.25" outlineLevel="5">
      <c r="A878" s="35"/>
      <c r="B878" s="36"/>
      <c r="C878" s="37" t="s">
        <v>763</v>
      </c>
      <c r="D878" s="36"/>
      <c r="E878" s="38">
        <v>0</v>
      </c>
      <c r="F878" s="39"/>
      <c r="G878" s="40"/>
      <c r="H878" s="39"/>
      <c r="I878" s="41"/>
      <c r="J878" s="42"/>
      <c r="K878" s="39"/>
      <c r="L878" s="39"/>
      <c r="M878" s="39"/>
      <c r="N878" s="44" t="s">
        <v>3</v>
      </c>
      <c r="O878" s="39"/>
      <c r="P878" s="39"/>
      <c r="Q878" s="42"/>
    </row>
    <row r="879" spans="1:17" s="34" customFormat="1" ht="11.25" outlineLevel="5">
      <c r="A879" s="35"/>
      <c r="B879" s="36"/>
      <c r="C879" s="37" t="s">
        <v>719</v>
      </c>
      <c r="D879" s="36"/>
      <c r="E879" s="38">
        <v>68.88</v>
      </c>
      <c r="F879" s="39"/>
      <c r="G879" s="40"/>
      <c r="H879" s="39"/>
      <c r="I879" s="41"/>
      <c r="J879" s="42"/>
      <c r="K879" s="39"/>
      <c r="L879" s="39"/>
      <c r="M879" s="39"/>
      <c r="N879" s="44" t="s">
        <v>3</v>
      </c>
      <c r="O879" s="39"/>
      <c r="P879" s="39"/>
      <c r="Q879" s="42"/>
    </row>
    <row r="880" spans="1:17" s="34" customFormat="1" ht="11.25" outlineLevel="5">
      <c r="A880" s="35"/>
      <c r="B880" s="36"/>
      <c r="C880" s="37" t="s">
        <v>2</v>
      </c>
      <c r="D880" s="36"/>
      <c r="E880" s="38">
        <v>68.88</v>
      </c>
      <c r="F880" s="39"/>
      <c r="G880" s="40"/>
      <c r="H880" s="39"/>
      <c r="I880" s="41"/>
      <c r="J880" s="42"/>
      <c r="K880" s="39"/>
      <c r="L880" s="39"/>
      <c r="M880" s="39"/>
      <c r="N880" s="44" t="s">
        <v>3</v>
      </c>
      <c r="O880" s="39"/>
      <c r="P880" s="39"/>
      <c r="Q880" s="42"/>
    </row>
    <row r="881" spans="1:17" s="34" customFormat="1" ht="11.25" outlineLevel="5">
      <c r="A881" s="35"/>
      <c r="B881" s="36"/>
      <c r="C881" s="37" t="s">
        <v>764</v>
      </c>
      <c r="D881" s="36"/>
      <c r="E881" s="38">
        <v>0</v>
      </c>
      <c r="F881" s="39"/>
      <c r="G881" s="40"/>
      <c r="H881" s="39"/>
      <c r="I881" s="41"/>
      <c r="J881" s="42"/>
      <c r="K881" s="39"/>
      <c r="L881" s="39"/>
      <c r="M881" s="39"/>
      <c r="N881" s="44" t="s">
        <v>3</v>
      </c>
      <c r="O881" s="39"/>
      <c r="P881" s="39"/>
      <c r="Q881" s="42"/>
    </row>
    <row r="882" spans="1:17" s="34" customFormat="1" ht="11.25" outlineLevel="5">
      <c r="A882" s="35"/>
      <c r="B882" s="36"/>
      <c r="C882" s="37" t="s">
        <v>721</v>
      </c>
      <c r="D882" s="36"/>
      <c r="E882" s="38">
        <v>42.17</v>
      </c>
      <c r="F882" s="39"/>
      <c r="G882" s="40"/>
      <c r="H882" s="39"/>
      <c r="I882" s="41"/>
      <c r="J882" s="42"/>
      <c r="K882" s="39"/>
      <c r="L882" s="39"/>
      <c r="M882" s="39"/>
      <c r="N882" s="44" t="s">
        <v>3</v>
      </c>
      <c r="O882" s="39"/>
      <c r="P882" s="39"/>
      <c r="Q882" s="42"/>
    </row>
    <row r="883" spans="1:17" s="34" customFormat="1" ht="11.25" outlineLevel="5">
      <c r="A883" s="35"/>
      <c r="B883" s="36"/>
      <c r="C883" s="37" t="s">
        <v>722</v>
      </c>
      <c r="D883" s="36"/>
      <c r="E883" s="38">
        <v>49.81</v>
      </c>
      <c r="F883" s="39"/>
      <c r="G883" s="40"/>
      <c r="H883" s="39"/>
      <c r="I883" s="41"/>
      <c r="J883" s="42"/>
      <c r="K883" s="39"/>
      <c r="L883" s="39"/>
      <c r="M883" s="39"/>
      <c r="N883" s="44" t="s">
        <v>3</v>
      </c>
      <c r="O883" s="39"/>
      <c r="P883" s="39"/>
      <c r="Q883" s="42"/>
    </row>
    <row r="884" spans="1:17" s="34" customFormat="1" ht="11.25" outlineLevel="5">
      <c r="A884" s="35"/>
      <c r="B884" s="36"/>
      <c r="C884" s="37" t="s">
        <v>723</v>
      </c>
      <c r="D884" s="36"/>
      <c r="E884" s="38">
        <v>13.31</v>
      </c>
      <c r="F884" s="39"/>
      <c r="G884" s="40"/>
      <c r="H884" s="39"/>
      <c r="I884" s="41"/>
      <c r="J884" s="42"/>
      <c r="K884" s="39"/>
      <c r="L884" s="39"/>
      <c r="M884" s="39"/>
      <c r="N884" s="44" t="s">
        <v>3</v>
      </c>
      <c r="O884" s="39"/>
      <c r="P884" s="39"/>
      <c r="Q884" s="42"/>
    </row>
    <row r="885" spans="1:17" s="34" customFormat="1" ht="11.25" outlineLevel="5">
      <c r="A885" s="35"/>
      <c r="B885" s="36"/>
      <c r="C885" s="37" t="s">
        <v>2</v>
      </c>
      <c r="D885" s="36"/>
      <c r="E885" s="38">
        <v>105.29</v>
      </c>
      <c r="F885" s="39"/>
      <c r="G885" s="40"/>
      <c r="H885" s="39"/>
      <c r="I885" s="41"/>
      <c r="J885" s="42"/>
      <c r="K885" s="39"/>
      <c r="L885" s="39"/>
      <c r="M885" s="39"/>
      <c r="N885" s="44" t="s">
        <v>3</v>
      </c>
      <c r="O885" s="39"/>
      <c r="P885" s="39"/>
      <c r="Q885" s="42"/>
    </row>
    <row r="886" spans="1:17" s="34" customFormat="1" ht="11.25" outlineLevel="5">
      <c r="A886" s="35"/>
      <c r="B886" s="36"/>
      <c r="C886" s="37" t="s">
        <v>765</v>
      </c>
      <c r="D886" s="36"/>
      <c r="E886" s="38">
        <v>0</v>
      </c>
      <c r="F886" s="39"/>
      <c r="G886" s="40"/>
      <c r="H886" s="39"/>
      <c r="I886" s="41"/>
      <c r="J886" s="42"/>
      <c r="K886" s="39"/>
      <c r="L886" s="39"/>
      <c r="M886" s="39"/>
      <c r="N886" s="44" t="s">
        <v>3</v>
      </c>
      <c r="O886" s="39"/>
      <c r="P886" s="39"/>
      <c r="Q886" s="42"/>
    </row>
    <row r="887" spans="1:17" s="34" customFormat="1" ht="11.25" outlineLevel="5">
      <c r="A887" s="35"/>
      <c r="B887" s="36"/>
      <c r="C887" s="37" t="s">
        <v>725</v>
      </c>
      <c r="D887" s="36"/>
      <c r="E887" s="38">
        <v>19.22</v>
      </c>
      <c r="F887" s="39"/>
      <c r="G887" s="40"/>
      <c r="H887" s="39"/>
      <c r="I887" s="41"/>
      <c r="J887" s="42"/>
      <c r="K887" s="39"/>
      <c r="L887" s="39"/>
      <c r="M887" s="39"/>
      <c r="N887" s="44" t="s">
        <v>3</v>
      </c>
      <c r="O887" s="39"/>
      <c r="P887" s="39"/>
      <c r="Q887" s="42"/>
    </row>
    <row r="888" spans="1:17" s="34" customFormat="1" ht="11.25" outlineLevel="5">
      <c r="A888" s="35"/>
      <c r="B888" s="36"/>
      <c r="C888" s="37" t="s">
        <v>2</v>
      </c>
      <c r="D888" s="36"/>
      <c r="E888" s="38">
        <v>19.22</v>
      </c>
      <c r="F888" s="39"/>
      <c r="G888" s="40"/>
      <c r="H888" s="39"/>
      <c r="I888" s="41"/>
      <c r="J888" s="42"/>
      <c r="K888" s="39"/>
      <c r="L888" s="39"/>
      <c r="M888" s="39"/>
      <c r="N888" s="44" t="s">
        <v>3</v>
      </c>
      <c r="O888" s="39"/>
      <c r="P888" s="39"/>
      <c r="Q888" s="42"/>
    </row>
    <row r="889" spans="1:17" s="34" customFormat="1" ht="11.25" outlineLevel="5">
      <c r="A889" s="35"/>
      <c r="B889" s="36"/>
      <c r="C889" s="37" t="s">
        <v>766</v>
      </c>
      <c r="D889" s="36"/>
      <c r="E889" s="38">
        <v>0</v>
      </c>
      <c r="F889" s="39"/>
      <c r="G889" s="40"/>
      <c r="H889" s="39"/>
      <c r="I889" s="41"/>
      <c r="J889" s="42"/>
      <c r="K889" s="39"/>
      <c r="L889" s="39"/>
      <c r="M889" s="39"/>
      <c r="N889" s="44" t="s">
        <v>3</v>
      </c>
      <c r="O889" s="39"/>
      <c r="P889" s="39"/>
      <c r="Q889" s="42"/>
    </row>
    <row r="890" spans="1:17" s="34" customFormat="1" ht="11.25" outlineLevel="5">
      <c r="A890" s="35"/>
      <c r="B890" s="36"/>
      <c r="C890" s="37" t="s">
        <v>727</v>
      </c>
      <c r="D890" s="36"/>
      <c r="E890" s="38">
        <v>2.06</v>
      </c>
      <c r="F890" s="39"/>
      <c r="G890" s="40"/>
      <c r="H890" s="39"/>
      <c r="I890" s="41"/>
      <c r="J890" s="42"/>
      <c r="K890" s="39"/>
      <c r="L890" s="39"/>
      <c r="M890" s="39"/>
      <c r="N890" s="44" t="s">
        <v>3</v>
      </c>
      <c r="O890" s="39"/>
      <c r="P890" s="39"/>
      <c r="Q890" s="42"/>
    </row>
    <row r="891" spans="1:17" s="34" customFormat="1" ht="11.25" outlineLevel="5">
      <c r="A891" s="35"/>
      <c r="B891" s="36"/>
      <c r="C891" s="37" t="s">
        <v>2</v>
      </c>
      <c r="D891" s="36"/>
      <c r="E891" s="38">
        <v>2.06</v>
      </c>
      <c r="F891" s="39"/>
      <c r="G891" s="40"/>
      <c r="H891" s="39"/>
      <c r="I891" s="41"/>
      <c r="J891" s="42"/>
      <c r="K891" s="39"/>
      <c r="L891" s="39"/>
      <c r="M891" s="39"/>
      <c r="N891" s="44" t="s">
        <v>3</v>
      </c>
      <c r="O891" s="39"/>
      <c r="P891" s="39"/>
      <c r="Q891" s="42"/>
    </row>
    <row r="892" spans="1:17" s="34" customFormat="1" ht="11.25" outlineLevel="5">
      <c r="A892" s="35"/>
      <c r="B892" s="36"/>
      <c r="C892" s="37" t="s">
        <v>767</v>
      </c>
      <c r="D892" s="36"/>
      <c r="E892" s="38">
        <v>0</v>
      </c>
      <c r="F892" s="39"/>
      <c r="G892" s="40"/>
      <c r="H892" s="39"/>
      <c r="I892" s="41"/>
      <c r="J892" s="42"/>
      <c r="K892" s="39"/>
      <c r="L892" s="39"/>
      <c r="M892" s="39"/>
      <c r="N892" s="44" t="s">
        <v>3</v>
      </c>
      <c r="O892" s="39"/>
      <c r="P892" s="39"/>
      <c r="Q892" s="42"/>
    </row>
    <row r="893" spans="1:17" s="34" customFormat="1" ht="11.25" outlineLevel="5">
      <c r="A893" s="35"/>
      <c r="B893" s="36"/>
      <c r="C893" s="37" t="s">
        <v>729</v>
      </c>
      <c r="D893" s="36"/>
      <c r="E893" s="38">
        <v>2.78</v>
      </c>
      <c r="F893" s="39"/>
      <c r="G893" s="40"/>
      <c r="H893" s="39"/>
      <c r="I893" s="41"/>
      <c r="J893" s="42"/>
      <c r="K893" s="39"/>
      <c r="L893" s="39"/>
      <c r="M893" s="39"/>
      <c r="N893" s="44" t="s">
        <v>3</v>
      </c>
      <c r="O893" s="39"/>
      <c r="P893" s="39"/>
      <c r="Q893" s="42"/>
    </row>
    <row r="894" spans="1:17" s="34" customFormat="1" ht="11.25" outlineLevel="5">
      <c r="A894" s="35"/>
      <c r="B894" s="36"/>
      <c r="C894" s="37" t="s">
        <v>2</v>
      </c>
      <c r="D894" s="36"/>
      <c r="E894" s="38">
        <v>2.78</v>
      </c>
      <c r="F894" s="39"/>
      <c r="G894" s="40"/>
      <c r="H894" s="39"/>
      <c r="I894" s="41"/>
      <c r="J894" s="42"/>
      <c r="K894" s="39"/>
      <c r="L894" s="39"/>
      <c r="M894" s="39"/>
      <c r="N894" s="44" t="s">
        <v>3</v>
      </c>
      <c r="O894" s="39"/>
      <c r="P894" s="39"/>
      <c r="Q894" s="42"/>
    </row>
    <row r="895" spans="1:17" s="64" customFormat="1" ht="12" outlineLevel="4">
      <c r="A895" s="11">
        <v>2</v>
      </c>
      <c r="B895" s="29" t="s">
        <v>768</v>
      </c>
      <c r="C895" s="30" t="s">
        <v>769</v>
      </c>
      <c r="D895" s="12" t="s">
        <v>8</v>
      </c>
      <c r="E895" s="31">
        <v>2.78</v>
      </c>
      <c r="F895" s="14">
        <v>2</v>
      </c>
      <c r="G895" s="31">
        <f>E895*(1+F895/100)</f>
        <v>2.8355999999999999</v>
      </c>
      <c r="H895" s="511"/>
      <c r="I895" s="15">
        <f>G895*H895</f>
        <v>0</v>
      </c>
      <c r="J895" s="32">
        <v>2.4500000000000004E-3</v>
      </c>
      <c r="K895" s="33">
        <f>G895*J895</f>
        <v>6.9472200000000005E-3</v>
      </c>
      <c r="L895" s="32"/>
      <c r="M895" s="33">
        <f>G895*L895</f>
        <v>0</v>
      </c>
      <c r="N895" s="15">
        <v>21</v>
      </c>
      <c r="O895" s="15">
        <f>I895*(N895/100)</f>
        <v>0</v>
      </c>
      <c r="P895" s="15">
        <f>I895+O895</f>
        <v>0</v>
      </c>
      <c r="Q895" s="184" t="s">
        <v>1881</v>
      </c>
    </row>
    <row r="896" spans="1:17" s="34" customFormat="1" ht="11.25" outlineLevel="5">
      <c r="A896" s="35"/>
      <c r="B896" s="36"/>
      <c r="C896" s="37" t="s">
        <v>767</v>
      </c>
      <c r="D896" s="36"/>
      <c r="E896" s="38">
        <v>0</v>
      </c>
      <c r="F896" s="39"/>
      <c r="G896" s="40"/>
      <c r="H896" s="39"/>
      <c r="I896" s="41"/>
      <c r="J896" s="42"/>
      <c r="K896" s="39"/>
      <c r="L896" s="39"/>
      <c r="M896" s="39"/>
      <c r="N896" s="44" t="s">
        <v>3</v>
      </c>
      <c r="O896" s="39"/>
      <c r="P896" s="39"/>
      <c r="Q896" s="42"/>
    </row>
    <row r="897" spans="1:17" s="34" customFormat="1" ht="11.25" outlineLevel="5">
      <c r="A897" s="35"/>
      <c r="B897" s="36"/>
      <c r="C897" s="37" t="s">
        <v>729</v>
      </c>
      <c r="D897" s="36"/>
      <c r="E897" s="38">
        <v>2.78</v>
      </c>
      <c r="F897" s="39"/>
      <c r="G897" s="40"/>
      <c r="H897" s="39"/>
      <c r="I897" s="41"/>
      <c r="J897" s="42"/>
      <c r="K897" s="39"/>
      <c r="L897" s="39"/>
      <c r="M897" s="39"/>
      <c r="N897" s="44" t="s">
        <v>3</v>
      </c>
      <c r="O897" s="39"/>
      <c r="P897" s="39"/>
      <c r="Q897" s="42"/>
    </row>
    <row r="898" spans="1:17" s="34" customFormat="1" ht="11.25" outlineLevel="5">
      <c r="A898" s="35"/>
      <c r="B898" s="36"/>
      <c r="C898" s="37" t="s">
        <v>2</v>
      </c>
      <c r="D898" s="36"/>
      <c r="E898" s="38">
        <v>2.78</v>
      </c>
      <c r="F898" s="39"/>
      <c r="G898" s="40"/>
      <c r="H898" s="39"/>
      <c r="I898" s="41"/>
      <c r="J898" s="42"/>
      <c r="K898" s="39"/>
      <c r="L898" s="39"/>
      <c r="M898" s="39"/>
      <c r="N898" s="44" t="s">
        <v>3</v>
      </c>
      <c r="O898" s="39"/>
      <c r="P898" s="39"/>
      <c r="Q898" s="42"/>
    </row>
    <row r="899" spans="1:17" s="64" customFormat="1" ht="12" outlineLevel="4">
      <c r="A899" s="11">
        <v>3</v>
      </c>
      <c r="B899" s="29" t="s">
        <v>628</v>
      </c>
      <c r="C899" s="30" t="s">
        <v>629</v>
      </c>
      <c r="D899" s="12" t="s">
        <v>8</v>
      </c>
      <c r="E899" s="31">
        <v>159.76</v>
      </c>
      <c r="F899" s="14">
        <v>2</v>
      </c>
      <c r="G899" s="31">
        <f>E899*(1+F899/100)</f>
        <v>162.95519999999999</v>
      </c>
      <c r="H899" s="511"/>
      <c r="I899" s="15">
        <f>G899*H899</f>
        <v>0</v>
      </c>
      <c r="J899" s="32">
        <v>2.8E-3</v>
      </c>
      <c r="K899" s="33">
        <f>G899*J899</f>
        <v>0.45627456</v>
      </c>
      <c r="L899" s="32"/>
      <c r="M899" s="33">
        <f>G899*L899</f>
        <v>0</v>
      </c>
      <c r="N899" s="15">
        <v>21</v>
      </c>
      <c r="O899" s="15">
        <f>I899*(N899/100)</f>
        <v>0</v>
      </c>
      <c r="P899" s="15">
        <f>I899+O899</f>
        <v>0</v>
      </c>
      <c r="Q899" s="184" t="s">
        <v>1881</v>
      </c>
    </row>
    <row r="900" spans="1:17" s="34" customFormat="1" ht="11.25" outlineLevel="5">
      <c r="A900" s="35"/>
      <c r="B900" s="36"/>
      <c r="C900" s="37" t="s">
        <v>763</v>
      </c>
      <c r="D900" s="36"/>
      <c r="E900" s="38">
        <v>0</v>
      </c>
      <c r="F900" s="39"/>
      <c r="G900" s="40"/>
      <c r="H900" s="39"/>
      <c r="I900" s="41"/>
      <c r="J900" s="42"/>
      <c r="K900" s="39"/>
      <c r="L900" s="39"/>
      <c r="M900" s="39"/>
      <c r="N900" s="44" t="s">
        <v>3</v>
      </c>
      <c r="O900" s="39"/>
      <c r="P900" s="39"/>
      <c r="Q900" s="42"/>
    </row>
    <row r="901" spans="1:17" s="34" customFormat="1" ht="11.25" outlineLevel="5">
      <c r="A901" s="35"/>
      <c r="B901" s="36"/>
      <c r="C901" s="37" t="s">
        <v>733</v>
      </c>
      <c r="D901" s="36"/>
      <c r="E901" s="38">
        <v>137.76</v>
      </c>
      <c r="F901" s="39"/>
      <c r="G901" s="40"/>
      <c r="H901" s="39"/>
      <c r="I901" s="41"/>
      <c r="J901" s="42"/>
      <c r="K901" s="39"/>
      <c r="L901" s="39"/>
      <c r="M901" s="39"/>
      <c r="N901" s="44" t="s">
        <v>3</v>
      </c>
      <c r="O901" s="39"/>
      <c r="P901" s="39"/>
      <c r="Q901" s="42"/>
    </row>
    <row r="902" spans="1:17" s="34" customFormat="1" ht="11.25" outlineLevel="5">
      <c r="A902" s="35"/>
      <c r="B902" s="36"/>
      <c r="C902" s="37" t="s">
        <v>2</v>
      </c>
      <c r="D902" s="36"/>
      <c r="E902" s="38">
        <v>137.76</v>
      </c>
      <c r="F902" s="39"/>
      <c r="G902" s="40"/>
      <c r="H902" s="39"/>
      <c r="I902" s="41"/>
      <c r="J902" s="42"/>
      <c r="K902" s="39"/>
      <c r="L902" s="39"/>
      <c r="M902" s="39"/>
      <c r="N902" s="44" t="s">
        <v>3</v>
      </c>
      <c r="O902" s="39"/>
      <c r="P902" s="39"/>
      <c r="Q902" s="42"/>
    </row>
    <row r="903" spans="1:17" s="34" customFormat="1" ht="11.25" outlineLevel="5">
      <c r="A903" s="35"/>
      <c r="B903" s="36"/>
      <c r="C903" s="37" t="s">
        <v>765</v>
      </c>
      <c r="D903" s="36"/>
      <c r="E903" s="38">
        <v>0</v>
      </c>
      <c r="F903" s="39"/>
      <c r="G903" s="40"/>
      <c r="H903" s="39"/>
      <c r="I903" s="41"/>
      <c r="J903" s="42"/>
      <c r="K903" s="39"/>
      <c r="L903" s="39"/>
      <c r="M903" s="39"/>
      <c r="N903" s="44" t="s">
        <v>3</v>
      </c>
      <c r="O903" s="39"/>
      <c r="P903" s="39"/>
      <c r="Q903" s="42"/>
    </row>
    <row r="904" spans="1:17" s="34" customFormat="1" ht="11.25" outlineLevel="5">
      <c r="A904" s="35"/>
      <c r="B904" s="36"/>
      <c r="C904" s="37" t="s">
        <v>725</v>
      </c>
      <c r="D904" s="36"/>
      <c r="E904" s="38">
        <v>19.22</v>
      </c>
      <c r="F904" s="39"/>
      <c r="G904" s="40"/>
      <c r="H904" s="39"/>
      <c r="I904" s="41"/>
      <c r="J904" s="42"/>
      <c r="K904" s="39"/>
      <c r="L904" s="39"/>
      <c r="M904" s="39"/>
      <c r="N904" s="44" t="s">
        <v>3</v>
      </c>
      <c r="O904" s="39"/>
      <c r="P904" s="39"/>
      <c r="Q904" s="42"/>
    </row>
    <row r="905" spans="1:17" s="34" customFormat="1" ht="11.25" outlineLevel="5">
      <c r="A905" s="35"/>
      <c r="B905" s="36"/>
      <c r="C905" s="37" t="s">
        <v>2</v>
      </c>
      <c r="D905" s="36"/>
      <c r="E905" s="38">
        <v>19.22</v>
      </c>
      <c r="F905" s="39"/>
      <c r="G905" s="40"/>
      <c r="H905" s="39"/>
      <c r="I905" s="41"/>
      <c r="J905" s="42"/>
      <c r="K905" s="39"/>
      <c r="L905" s="39"/>
      <c r="M905" s="39"/>
      <c r="N905" s="44" t="s">
        <v>3</v>
      </c>
      <c r="O905" s="39"/>
      <c r="P905" s="39"/>
      <c r="Q905" s="42"/>
    </row>
    <row r="906" spans="1:17" s="34" customFormat="1" ht="11.25" outlineLevel="5">
      <c r="A906" s="35"/>
      <c r="B906" s="36"/>
      <c r="C906" s="37" t="s">
        <v>767</v>
      </c>
      <c r="D906" s="36"/>
      <c r="E906" s="38">
        <v>0</v>
      </c>
      <c r="F906" s="39"/>
      <c r="G906" s="40"/>
      <c r="H906" s="39"/>
      <c r="I906" s="41"/>
      <c r="J906" s="42"/>
      <c r="K906" s="39"/>
      <c r="L906" s="39"/>
      <c r="M906" s="39"/>
      <c r="N906" s="44" t="s">
        <v>3</v>
      </c>
      <c r="O906" s="39"/>
      <c r="P906" s="39"/>
      <c r="Q906" s="42"/>
    </row>
    <row r="907" spans="1:17" s="34" customFormat="1" ht="11.25" outlineLevel="5">
      <c r="A907" s="35"/>
      <c r="B907" s="36"/>
      <c r="C907" s="37" t="s">
        <v>729</v>
      </c>
      <c r="D907" s="36"/>
      <c r="E907" s="38">
        <v>2.78</v>
      </c>
      <c r="F907" s="39"/>
      <c r="G907" s="40"/>
      <c r="H907" s="39"/>
      <c r="I907" s="41"/>
      <c r="J907" s="42"/>
      <c r="K907" s="39"/>
      <c r="L907" s="39"/>
      <c r="M907" s="39"/>
      <c r="N907" s="44" t="s">
        <v>3</v>
      </c>
      <c r="O907" s="39"/>
      <c r="P907" s="39"/>
      <c r="Q907" s="42"/>
    </row>
    <row r="908" spans="1:17" s="34" customFormat="1" ht="11.25" outlineLevel="5">
      <c r="A908" s="35"/>
      <c r="B908" s="36"/>
      <c r="C908" s="37" t="s">
        <v>2</v>
      </c>
      <c r="D908" s="36"/>
      <c r="E908" s="38">
        <v>2.78</v>
      </c>
      <c r="F908" s="39"/>
      <c r="G908" s="40"/>
      <c r="H908" s="39"/>
      <c r="I908" s="41"/>
      <c r="J908" s="42"/>
      <c r="K908" s="39"/>
      <c r="L908" s="39"/>
      <c r="M908" s="39"/>
      <c r="N908" s="44" t="s">
        <v>3</v>
      </c>
      <c r="O908" s="39"/>
      <c r="P908" s="39"/>
      <c r="Q908" s="42"/>
    </row>
    <row r="909" spans="1:17" s="64" customFormat="1" ht="12" outlineLevel="4">
      <c r="A909" s="11">
        <v>4</v>
      </c>
      <c r="B909" s="29" t="s">
        <v>630</v>
      </c>
      <c r="C909" s="30" t="s">
        <v>631</v>
      </c>
      <c r="D909" s="12" t="s">
        <v>8</v>
      </c>
      <c r="E909" s="31">
        <v>21.279999999999998</v>
      </c>
      <c r="F909" s="14">
        <v>2</v>
      </c>
      <c r="G909" s="31">
        <f>E909*(1+F909/100)</f>
        <v>21.705599999999997</v>
      </c>
      <c r="H909" s="511"/>
      <c r="I909" s="15">
        <f>G909*H909</f>
        <v>0</v>
      </c>
      <c r="J909" s="32">
        <v>3.1500000000000005E-3</v>
      </c>
      <c r="K909" s="33">
        <f>G909*J909</f>
        <v>6.8372639999999998E-2</v>
      </c>
      <c r="L909" s="32"/>
      <c r="M909" s="33">
        <f>G909*L909</f>
        <v>0</v>
      </c>
      <c r="N909" s="15">
        <v>21</v>
      </c>
      <c r="O909" s="15">
        <f>I909*(N909/100)</f>
        <v>0</v>
      </c>
      <c r="P909" s="15">
        <f>I909+O909</f>
        <v>0</v>
      </c>
      <c r="Q909" s="184" t="s">
        <v>1881</v>
      </c>
    </row>
    <row r="910" spans="1:17" s="34" customFormat="1" ht="11.25" outlineLevel="5">
      <c r="A910" s="35"/>
      <c r="B910" s="36"/>
      <c r="C910" s="37" t="s">
        <v>765</v>
      </c>
      <c r="D910" s="36"/>
      <c r="E910" s="38">
        <v>0</v>
      </c>
      <c r="F910" s="39"/>
      <c r="G910" s="40"/>
      <c r="H910" s="39"/>
      <c r="I910" s="41"/>
      <c r="J910" s="42"/>
      <c r="K910" s="39"/>
      <c r="L910" s="39"/>
      <c r="M910" s="39"/>
      <c r="N910" s="44" t="s">
        <v>3</v>
      </c>
      <c r="O910" s="39"/>
      <c r="P910" s="39"/>
      <c r="Q910" s="42"/>
    </row>
    <row r="911" spans="1:17" s="34" customFormat="1" ht="11.25" outlineLevel="5">
      <c r="A911" s="35"/>
      <c r="B911" s="36"/>
      <c r="C911" s="37" t="s">
        <v>725</v>
      </c>
      <c r="D911" s="36"/>
      <c r="E911" s="38">
        <v>19.22</v>
      </c>
      <c r="F911" s="39"/>
      <c r="G911" s="40"/>
      <c r="H911" s="39"/>
      <c r="I911" s="41"/>
      <c r="J911" s="42"/>
      <c r="K911" s="39"/>
      <c r="L911" s="39"/>
      <c r="M911" s="39"/>
      <c r="N911" s="44" t="s">
        <v>3</v>
      </c>
      <c r="O911" s="39"/>
      <c r="P911" s="39"/>
      <c r="Q911" s="42"/>
    </row>
    <row r="912" spans="1:17" s="34" customFormat="1" ht="11.25" outlineLevel="5">
      <c r="A912" s="35"/>
      <c r="B912" s="36"/>
      <c r="C912" s="37" t="s">
        <v>2</v>
      </c>
      <c r="D912" s="36"/>
      <c r="E912" s="38">
        <v>19.22</v>
      </c>
      <c r="F912" s="39"/>
      <c r="G912" s="40"/>
      <c r="H912" s="39"/>
      <c r="I912" s="41"/>
      <c r="J912" s="42"/>
      <c r="K912" s="39"/>
      <c r="L912" s="39"/>
      <c r="M912" s="39"/>
      <c r="N912" s="44" t="s">
        <v>3</v>
      </c>
      <c r="O912" s="39"/>
      <c r="P912" s="39"/>
      <c r="Q912" s="42"/>
    </row>
    <row r="913" spans="1:17" s="34" customFormat="1" ht="11.25" outlineLevel="5">
      <c r="A913" s="35"/>
      <c r="B913" s="36"/>
      <c r="C913" s="37" t="s">
        <v>766</v>
      </c>
      <c r="D913" s="36"/>
      <c r="E913" s="38">
        <v>0</v>
      </c>
      <c r="F913" s="39"/>
      <c r="G913" s="40"/>
      <c r="H913" s="39"/>
      <c r="I913" s="41"/>
      <c r="J913" s="42"/>
      <c r="K913" s="39"/>
      <c r="L913" s="39"/>
      <c r="M913" s="39"/>
      <c r="N913" s="44" t="s">
        <v>3</v>
      </c>
      <c r="O913" s="39"/>
      <c r="P913" s="39"/>
      <c r="Q913" s="42"/>
    </row>
    <row r="914" spans="1:17" s="34" customFormat="1" ht="11.25" outlineLevel="5">
      <c r="A914" s="35"/>
      <c r="B914" s="36"/>
      <c r="C914" s="37" t="s">
        <v>727</v>
      </c>
      <c r="D914" s="36"/>
      <c r="E914" s="38">
        <v>2.06</v>
      </c>
      <c r="F914" s="39"/>
      <c r="G914" s="40"/>
      <c r="H914" s="39"/>
      <c r="I914" s="41"/>
      <c r="J914" s="42"/>
      <c r="K914" s="39"/>
      <c r="L914" s="39"/>
      <c r="M914" s="39"/>
      <c r="N914" s="44" t="s">
        <v>3</v>
      </c>
      <c r="O914" s="39"/>
      <c r="P914" s="39"/>
      <c r="Q914" s="42"/>
    </row>
    <row r="915" spans="1:17" s="34" customFormat="1" ht="11.25" outlineLevel="5">
      <c r="A915" s="35"/>
      <c r="B915" s="36"/>
      <c r="C915" s="37" t="s">
        <v>2</v>
      </c>
      <c r="D915" s="36"/>
      <c r="E915" s="38">
        <v>2.06</v>
      </c>
      <c r="F915" s="39"/>
      <c r="G915" s="40"/>
      <c r="H915" s="39"/>
      <c r="I915" s="41"/>
      <c r="J915" s="42"/>
      <c r="K915" s="39"/>
      <c r="L915" s="39"/>
      <c r="M915" s="39"/>
      <c r="N915" s="44" t="s">
        <v>3</v>
      </c>
      <c r="O915" s="39"/>
      <c r="P915" s="39"/>
      <c r="Q915" s="42"/>
    </row>
    <row r="916" spans="1:17" s="64" customFormat="1" ht="12" outlineLevel="4">
      <c r="A916" s="11">
        <v>5</v>
      </c>
      <c r="B916" s="29" t="s">
        <v>632</v>
      </c>
      <c r="C916" s="30" t="s">
        <v>633</v>
      </c>
      <c r="D916" s="12" t="s">
        <v>8</v>
      </c>
      <c r="E916" s="31">
        <v>148.31</v>
      </c>
      <c r="F916" s="14">
        <v>2</v>
      </c>
      <c r="G916" s="31">
        <f>E916*(1+F916/100)</f>
        <v>151.27620000000002</v>
      </c>
      <c r="H916" s="511"/>
      <c r="I916" s="15">
        <f>G916*H916</f>
        <v>0</v>
      </c>
      <c r="J916" s="32">
        <v>3.5000000000000001E-3</v>
      </c>
      <c r="K916" s="33">
        <f>G916*J916</f>
        <v>0.52946670000000007</v>
      </c>
      <c r="L916" s="32"/>
      <c r="M916" s="33">
        <f>G916*L916</f>
        <v>0</v>
      </c>
      <c r="N916" s="15">
        <v>21</v>
      </c>
      <c r="O916" s="15">
        <f>I916*(N916/100)</f>
        <v>0</v>
      </c>
      <c r="P916" s="15">
        <f>I916+O916</f>
        <v>0</v>
      </c>
      <c r="Q916" s="184" t="s">
        <v>1881</v>
      </c>
    </row>
    <row r="917" spans="1:17" s="34" customFormat="1" ht="11.25" outlineLevel="5">
      <c r="A917" s="35"/>
      <c r="B917" s="36"/>
      <c r="C917" s="37" t="s">
        <v>761</v>
      </c>
      <c r="D917" s="36"/>
      <c r="E917" s="38">
        <v>0</v>
      </c>
      <c r="F917" s="39"/>
      <c r="G917" s="40"/>
      <c r="H917" s="39"/>
      <c r="I917" s="41"/>
      <c r="J917" s="42"/>
      <c r="K917" s="39"/>
      <c r="L917" s="39"/>
      <c r="M917" s="39"/>
      <c r="N917" s="44" t="s">
        <v>3</v>
      </c>
      <c r="O917" s="39"/>
      <c r="P917" s="39"/>
      <c r="Q917" s="42"/>
    </row>
    <row r="918" spans="1:17" s="34" customFormat="1" ht="11.25" outlineLevel="5">
      <c r="A918" s="35"/>
      <c r="B918" s="36"/>
      <c r="C918" s="37" t="s">
        <v>704</v>
      </c>
      <c r="D918" s="36"/>
      <c r="E918" s="38">
        <v>8.3000000000000007</v>
      </c>
      <c r="F918" s="39"/>
      <c r="G918" s="40"/>
      <c r="H918" s="39"/>
      <c r="I918" s="41"/>
      <c r="J918" s="42"/>
      <c r="K918" s="39"/>
      <c r="L918" s="39"/>
      <c r="M918" s="39"/>
      <c r="N918" s="44" t="s">
        <v>3</v>
      </c>
      <c r="O918" s="39"/>
      <c r="P918" s="39"/>
      <c r="Q918" s="42"/>
    </row>
    <row r="919" spans="1:17" s="34" customFormat="1" ht="11.25" outlineLevel="5">
      <c r="A919" s="35"/>
      <c r="B919" s="36"/>
      <c r="C919" s="37" t="s">
        <v>705</v>
      </c>
      <c r="D919" s="36"/>
      <c r="E919" s="38">
        <v>3.99</v>
      </c>
      <c r="F919" s="39"/>
      <c r="G919" s="40"/>
      <c r="H919" s="39"/>
      <c r="I919" s="41"/>
      <c r="J919" s="42"/>
      <c r="K919" s="39"/>
      <c r="L919" s="39"/>
      <c r="M919" s="39"/>
      <c r="N919" s="44" t="s">
        <v>3</v>
      </c>
      <c r="O919" s="39"/>
      <c r="P919" s="39"/>
      <c r="Q919" s="42"/>
    </row>
    <row r="920" spans="1:17" s="34" customFormat="1" ht="11.25" outlineLevel="5">
      <c r="A920" s="35"/>
      <c r="B920" s="36"/>
      <c r="C920" s="37" t="s">
        <v>706</v>
      </c>
      <c r="D920" s="36"/>
      <c r="E920" s="38">
        <v>11.71</v>
      </c>
      <c r="F920" s="39"/>
      <c r="G920" s="40"/>
      <c r="H920" s="39"/>
      <c r="I920" s="41"/>
      <c r="J920" s="42"/>
      <c r="K920" s="39"/>
      <c r="L920" s="39"/>
      <c r="M920" s="39"/>
      <c r="N920" s="44" t="s">
        <v>3</v>
      </c>
      <c r="O920" s="39"/>
      <c r="P920" s="39"/>
      <c r="Q920" s="42"/>
    </row>
    <row r="921" spans="1:17" s="34" customFormat="1" ht="11.25" outlineLevel="5">
      <c r="A921" s="35"/>
      <c r="B921" s="36"/>
      <c r="C921" s="37" t="s">
        <v>707</v>
      </c>
      <c r="D921" s="36"/>
      <c r="E921" s="38">
        <v>13.02</v>
      </c>
      <c r="F921" s="39"/>
      <c r="G921" s="40"/>
      <c r="H921" s="39"/>
      <c r="I921" s="41"/>
      <c r="J921" s="42"/>
      <c r="K921" s="39"/>
      <c r="L921" s="39"/>
      <c r="M921" s="39"/>
      <c r="N921" s="44" t="s">
        <v>3</v>
      </c>
      <c r="O921" s="39"/>
      <c r="P921" s="39"/>
      <c r="Q921" s="42"/>
    </row>
    <row r="922" spans="1:17" s="34" customFormat="1" ht="11.25" outlineLevel="5">
      <c r="A922" s="35"/>
      <c r="B922" s="36"/>
      <c r="C922" s="37" t="s">
        <v>708</v>
      </c>
      <c r="D922" s="36"/>
      <c r="E922" s="38">
        <v>1.86</v>
      </c>
      <c r="F922" s="39"/>
      <c r="G922" s="40"/>
      <c r="H922" s="39"/>
      <c r="I922" s="41"/>
      <c r="J922" s="42"/>
      <c r="K922" s="39"/>
      <c r="L922" s="39"/>
      <c r="M922" s="39"/>
      <c r="N922" s="44" t="s">
        <v>3</v>
      </c>
      <c r="O922" s="39"/>
      <c r="P922" s="39"/>
      <c r="Q922" s="42"/>
    </row>
    <row r="923" spans="1:17" s="34" customFormat="1" ht="11.25" outlineLevel="5">
      <c r="A923" s="35"/>
      <c r="B923" s="36"/>
      <c r="C923" s="37" t="s">
        <v>709</v>
      </c>
      <c r="D923" s="36"/>
      <c r="E923" s="38">
        <v>8.25</v>
      </c>
      <c r="F923" s="39"/>
      <c r="G923" s="40"/>
      <c r="H923" s="39"/>
      <c r="I923" s="41"/>
      <c r="J923" s="42"/>
      <c r="K923" s="39"/>
      <c r="L923" s="39"/>
      <c r="M923" s="39"/>
      <c r="N923" s="44" t="s">
        <v>3</v>
      </c>
      <c r="O923" s="39"/>
      <c r="P923" s="39"/>
      <c r="Q923" s="42"/>
    </row>
    <row r="924" spans="1:17" s="34" customFormat="1" ht="11.25" outlineLevel="5">
      <c r="A924" s="35"/>
      <c r="B924" s="36"/>
      <c r="C924" s="37" t="s">
        <v>710</v>
      </c>
      <c r="D924" s="36"/>
      <c r="E924" s="38">
        <v>8.25</v>
      </c>
      <c r="F924" s="39"/>
      <c r="G924" s="40"/>
      <c r="H924" s="39"/>
      <c r="I924" s="41"/>
      <c r="J924" s="42"/>
      <c r="K924" s="39"/>
      <c r="L924" s="39"/>
      <c r="M924" s="39"/>
      <c r="N924" s="44" t="s">
        <v>3</v>
      </c>
      <c r="O924" s="39"/>
      <c r="P924" s="39"/>
      <c r="Q924" s="42"/>
    </row>
    <row r="925" spans="1:17" s="34" customFormat="1" ht="11.25" outlineLevel="5">
      <c r="A925" s="35"/>
      <c r="B925" s="36"/>
      <c r="C925" s="37" t="s">
        <v>711</v>
      </c>
      <c r="D925" s="36"/>
      <c r="E925" s="38">
        <v>8.16</v>
      </c>
      <c r="F925" s="39"/>
      <c r="G925" s="40"/>
      <c r="H925" s="39"/>
      <c r="I925" s="41"/>
      <c r="J925" s="42"/>
      <c r="K925" s="39"/>
      <c r="L925" s="39"/>
      <c r="M925" s="39"/>
      <c r="N925" s="44" t="s">
        <v>3</v>
      </c>
      <c r="O925" s="39"/>
      <c r="P925" s="39"/>
      <c r="Q925" s="42"/>
    </row>
    <row r="926" spans="1:17" s="34" customFormat="1" ht="11.25" outlineLevel="5">
      <c r="A926" s="35"/>
      <c r="B926" s="36"/>
      <c r="C926" s="37" t="s">
        <v>712</v>
      </c>
      <c r="D926" s="36"/>
      <c r="E926" s="38">
        <v>12.36</v>
      </c>
      <c r="F926" s="39"/>
      <c r="G926" s="40"/>
      <c r="H926" s="39"/>
      <c r="I926" s="41"/>
      <c r="J926" s="42"/>
      <c r="K926" s="39"/>
      <c r="L926" s="39"/>
      <c r="M926" s="39"/>
      <c r="N926" s="44" t="s">
        <v>3</v>
      </c>
      <c r="O926" s="39"/>
      <c r="P926" s="39"/>
      <c r="Q926" s="42"/>
    </row>
    <row r="927" spans="1:17" s="34" customFormat="1" ht="11.25" outlineLevel="5">
      <c r="A927" s="35"/>
      <c r="B927" s="36"/>
      <c r="C927" s="37" t="s">
        <v>713</v>
      </c>
      <c r="D927" s="36"/>
      <c r="E927" s="38">
        <v>6.2</v>
      </c>
      <c r="F927" s="39"/>
      <c r="G927" s="40"/>
      <c r="H927" s="39"/>
      <c r="I927" s="41"/>
      <c r="J927" s="42"/>
      <c r="K927" s="39"/>
      <c r="L927" s="39"/>
      <c r="M927" s="39"/>
      <c r="N927" s="44" t="s">
        <v>3</v>
      </c>
      <c r="O927" s="39"/>
      <c r="P927" s="39"/>
      <c r="Q927" s="42"/>
    </row>
    <row r="928" spans="1:17" s="34" customFormat="1" ht="11.25" outlineLevel="5">
      <c r="A928" s="35"/>
      <c r="B928" s="36"/>
      <c r="C928" s="37" t="s">
        <v>2</v>
      </c>
      <c r="D928" s="36"/>
      <c r="E928" s="38">
        <v>82.1</v>
      </c>
      <c r="F928" s="39"/>
      <c r="G928" s="40"/>
      <c r="H928" s="39"/>
      <c r="I928" s="41"/>
      <c r="J928" s="42"/>
      <c r="K928" s="39"/>
      <c r="L928" s="39"/>
      <c r="M928" s="39"/>
      <c r="N928" s="44" t="s">
        <v>3</v>
      </c>
      <c r="O928" s="39"/>
      <c r="P928" s="39"/>
      <c r="Q928" s="42"/>
    </row>
    <row r="929" spans="1:17" s="34" customFormat="1" ht="11.25" outlineLevel="5">
      <c r="A929" s="35"/>
      <c r="B929" s="36"/>
      <c r="C929" s="37" t="s">
        <v>762</v>
      </c>
      <c r="D929" s="36"/>
      <c r="E929" s="38">
        <v>0</v>
      </c>
      <c r="F929" s="39"/>
      <c r="G929" s="40"/>
      <c r="H929" s="39"/>
      <c r="I929" s="41"/>
      <c r="J929" s="42"/>
      <c r="K929" s="39"/>
      <c r="L929" s="39"/>
      <c r="M929" s="39"/>
      <c r="N929" s="44" t="s">
        <v>3</v>
      </c>
      <c r="O929" s="39"/>
      <c r="P929" s="39"/>
      <c r="Q929" s="42"/>
    </row>
    <row r="930" spans="1:17" s="34" customFormat="1" ht="11.25" outlineLevel="5">
      <c r="A930" s="35"/>
      <c r="B930" s="36"/>
      <c r="C930" s="37" t="s">
        <v>714</v>
      </c>
      <c r="D930" s="36"/>
      <c r="E930" s="38">
        <v>15.18</v>
      </c>
      <c r="F930" s="39"/>
      <c r="G930" s="40"/>
      <c r="H930" s="39"/>
      <c r="I930" s="41"/>
      <c r="J930" s="42"/>
      <c r="K930" s="39"/>
      <c r="L930" s="39"/>
      <c r="M930" s="39"/>
      <c r="N930" s="44" t="s">
        <v>3</v>
      </c>
      <c r="O930" s="39"/>
      <c r="P930" s="39"/>
      <c r="Q930" s="42"/>
    </row>
    <row r="931" spans="1:17" s="34" customFormat="1" ht="11.25" outlineLevel="5">
      <c r="A931" s="35"/>
      <c r="B931" s="36"/>
      <c r="C931" s="37" t="s">
        <v>715</v>
      </c>
      <c r="D931" s="36"/>
      <c r="E931" s="38">
        <v>15.07</v>
      </c>
      <c r="F931" s="39"/>
      <c r="G931" s="40"/>
      <c r="H931" s="39"/>
      <c r="I931" s="41"/>
      <c r="J931" s="42"/>
      <c r="K931" s="39"/>
      <c r="L931" s="39"/>
      <c r="M931" s="39"/>
      <c r="N931" s="44" t="s">
        <v>3</v>
      </c>
      <c r="O931" s="39"/>
      <c r="P931" s="39"/>
      <c r="Q931" s="42"/>
    </row>
    <row r="932" spans="1:17" s="34" customFormat="1" ht="11.25" outlineLevel="5">
      <c r="A932" s="35"/>
      <c r="B932" s="36"/>
      <c r="C932" s="37" t="s">
        <v>716</v>
      </c>
      <c r="D932" s="36"/>
      <c r="E932" s="38">
        <v>15.16</v>
      </c>
      <c r="F932" s="39"/>
      <c r="G932" s="40"/>
      <c r="H932" s="39"/>
      <c r="I932" s="41"/>
      <c r="J932" s="42"/>
      <c r="K932" s="39"/>
      <c r="L932" s="39"/>
      <c r="M932" s="39"/>
      <c r="N932" s="44" t="s">
        <v>3</v>
      </c>
      <c r="O932" s="39"/>
      <c r="P932" s="39"/>
      <c r="Q932" s="42"/>
    </row>
    <row r="933" spans="1:17" s="34" customFormat="1" ht="11.25" outlineLevel="5">
      <c r="A933" s="35"/>
      <c r="B933" s="36"/>
      <c r="C933" s="37" t="s">
        <v>717</v>
      </c>
      <c r="D933" s="36"/>
      <c r="E933" s="38">
        <v>9.3699999999999992</v>
      </c>
      <c r="F933" s="39"/>
      <c r="G933" s="40"/>
      <c r="H933" s="39"/>
      <c r="I933" s="41"/>
      <c r="J933" s="42"/>
      <c r="K933" s="39"/>
      <c r="L933" s="39"/>
      <c r="M933" s="39"/>
      <c r="N933" s="44" t="s">
        <v>3</v>
      </c>
      <c r="O933" s="39"/>
      <c r="P933" s="39"/>
      <c r="Q933" s="42"/>
    </row>
    <row r="934" spans="1:17" s="34" customFormat="1" ht="11.25" outlineLevel="5">
      <c r="A934" s="35"/>
      <c r="B934" s="36"/>
      <c r="C934" s="37" t="s">
        <v>718</v>
      </c>
      <c r="D934" s="36"/>
      <c r="E934" s="38">
        <v>9.3699999999999992</v>
      </c>
      <c r="F934" s="39"/>
      <c r="G934" s="40"/>
      <c r="H934" s="39"/>
      <c r="I934" s="41"/>
      <c r="J934" s="42"/>
      <c r="K934" s="39"/>
      <c r="L934" s="39"/>
      <c r="M934" s="39"/>
      <c r="N934" s="44" t="s">
        <v>3</v>
      </c>
      <c r="O934" s="39"/>
      <c r="P934" s="39"/>
      <c r="Q934" s="42"/>
    </row>
    <row r="935" spans="1:17" s="34" customFormat="1" ht="11.25" outlineLevel="5">
      <c r="A935" s="35"/>
      <c r="B935" s="36"/>
      <c r="C935" s="37" t="s">
        <v>2</v>
      </c>
      <c r="D935" s="36"/>
      <c r="E935" s="38">
        <v>64.149999999999991</v>
      </c>
      <c r="F935" s="39"/>
      <c r="G935" s="40"/>
      <c r="H935" s="39"/>
      <c r="I935" s="41"/>
      <c r="J935" s="42"/>
      <c r="K935" s="39"/>
      <c r="L935" s="39"/>
      <c r="M935" s="39"/>
      <c r="N935" s="44" t="s">
        <v>3</v>
      </c>
      <c r="O935" s="39"/>
      <c r="P935" s="39"/>
      <c r="Q935" s="42"/>
    </row>
    <row r="936" spans="1:17" s="34" customFormat="1" ht="11.25" outlineLevel="5">
      <c r="A936" s="35"/>
      <c r="B936" s="36"/>
      <c r="C936" s="37" t="s">
        <v>766</v>
      </c>
      <c r="D936" s="36"/>
      <c r="E936" s="38">
        <v>0</v>
      </c>
      <c r="F936" s="39"/>
      <c r="G936" s="40"/>
      <c r="H936" s="39"/>
      <c r="I936" s="41"/>
      <c r="J936" s="42"/>
      <c r="K936" s="39"/>
      <c r="L936" s="39"/>
      <c r="M936" s="39"/>
      <c r="N936" s="44" t="s">
        <v>3</v>
      </c>
      <c r="O936" s="39"/>
      <c r="P936" s="39"/>
      <c r="Q936" s="42"/>
    </row>
    <row r="937" spans="1:17" s="34" customFormat="1" ht="11.25" outlineLevel="5">
      <c r="A937" s="35"/>
      <c r="B937" s="36"/>
      <c r="C937" s="37" t="s">
        <v>727</v>
      </c>
      <c r="D937" s="36"/>
      <c r="E937" s="38">
        <v>2.06</v>
      </c>
      <c r="F937" s="39"/>
      <c r="G937" s="40"/>
      <c r="H937" s="39"/>
      <c r="I937" s="41"/>
      <c r="J937" s="42"/>
      <c r="K937" s="39"/>
      <c r="L937" s="39"/>
      <c r="M937" s="39"/>
      <c r="N937" s="44" t="s">
        <v>3</v>
      </c>
      <c r="O937" s="39"/>
      <c r="P937" s="39"/>
      <c r="Q937" s="42"/>
    </row>
    <row r="938" spans="1:17" s="34" customFormat="1" ht="11.25" outlineLevel="5">
      <c r="A938" s="35"/>
      <c r="B938" s="36"/>
      <c r="C938" s="37" t="s">
        <v>2</v>
      </c>
      <c r="D938" s="36"/>
      <c r="E938" s="38">
        <v>2.06</v>
      </c>
      <c r="F938" s="39"/>
      <c r="G938" s="40"/>
      <c r="H938" s="39"/>
      <c r="I938" s="41"/>
      <c r="J938" s="42"/>
      <c r="K938" s="39"/>
      <c r="L938" s="39"/>
      <c r="M938" s="39"/>
      <c r="N938" s="44" t="s">
        <v>3</v>
      </c>
      <c r="O938" s="39"/>
      <c r="P938" s="39"/>
      <c r="Q938" s="42"/>
    </row>
    <row r="939" spans="1:17" s="64" customFormat="1" ht="12" outlineLevel="4">
      <c r="A939" s="11">
        <v>6</v>
      </c>
      <c r="B939" s="29" t="s">
        <v>634</v>
      </c>
      <c r="C939" s="30" t="s">
        <v>635</v>
      </c>
      <c r="D939" s="12" t="s">
        <v>8</v>
      </c>
      <c r="E939" s="31">
        <v>356.83000000000004</v>
      </c>
      <c r="F939" s="14">
        <v>2</v>
      </c>
      <c r="G939" s="31">
        <f>E939*(1+F939/100)</f>
        <v>363.96660000000003</v>
      </c>
      <c r="H939" s="511"/>
      <c r="I939" s="15">
        <f>G939*H939</f>
        <v>0</v>
      </c>
      <c r="J939" s="32">
        <v>3.8500000000000001E-3</v>
      </c>
      <c r="K939" s="33">
        <f>G939*J939</f>
        <v>1.4012714100000001</v>
      </c>
      <c r="L939" s="32"/>
      <c r="M939" s="33">
        <f>G939*L939</f>
        <v>0</v>
      </c>
      <c r="N939" s="15">
        <v>21</v>
      </c>
      <c r="O939" s="15">
        <f>I939*(N939/100)</f>
        <v>0</v>
      </c>
      <c r="P939" s="15">
        <f>I939+O939</f>
        <v>0</v>
      </c>
      <c r="Q939" s="184" t="s">
        <v>1881</v>
      </c>
    </row>
    <row r="940" spans="1:17" s="34" customFormat="1" ht="11.25" outlineLevel="5">
      <c r="A940" s="35"/>
      <c r="B940" s="36"/>
      <c r="C940" s="37" t="s">
        <v>761</v>
      </c>
      <c r="D940" s="36"/>
      <c r="E940" s="38">
        <v>0</v>
      </c>
      <c r="F940" s="39"/>
      <c r="G940" s="40"/>
      <c r="H940" s="39"/>
      <c r="I940" s="41"/>
      <c r="J940" s="42"/>
      <c r="K940" s="39"/>
      <c r="L940" s="39"/>
      <c r="M940" s="39"/>
      <c r="N940" s="44" t="s">
        <v>3</v>
      </c>
      <c r="O940" s="39"/>
      <c r="P940" s="39"/>
      <c r="Q940" s="42"/>
    </row>
    <row r="941" spans="1:17" s="34" customFormat="1" ht="11.25" outlineLevel="5">
      <c r="A941" s="35"/>
      <c r="B941" s="36"/>
      <c r="C941" s="37" t="s">
        <v>704</v>
      </c>
      <c r="D941" s="36"/>
      <c r="E941" s="38">
        <v>8.3000000000000007</v>
      </c>
      <c r="F941" s="39"/>
      <c r="G941" s="40"/>
      <c r="H941" s="39"/>
      <c r="I941" s="41"/>
      <c r="J941" s="42"/>
      <c r="K941" s="39"/>
      <c r="L941" s="39"/>
      <c r="M941" s="39"/>
      <c r="N941" s="44" t="s">
        <v>3</v>
      </c>
      <c r="O941" s="39"/>
      <c r="P941" s="39"/>
      <c r="Q941" s="42"/>
    </row>
    <row r="942" spans="1:17" s="34" customFormat="1" ht="11.25" outlineLevel="5">
      <c r="A942" s="35"/>
      <c r="B942" s="36"/>
      <c r="C942" s="37" t="s">
        <v>705</v>
      </c>
      <c r="D942" s="36"/>
      <c r="E942" s="38">
        <v>3.99</v>
      </c>
      <c r="F942" s="39"/>
      <c r="G942" s="40"/>
      <c r="H942" s="39"/>
      <c r="I942" s="41"/>
      <c r="J942" s="42"/>
      <c r="K942" s="39"/>
      <c r="L942" s="39"/>
      <c r="M942" s="39"/>
      <c r="N942" s="44" t="s">
        <v>3</v>
      </c>
      <c r="O942" s="39"/>
      <c r="P942" s="39"/>
      <c r="Q942" s="42"/>
    </row>
    <row r="943" spans="1:17" s="34" customFormat="1" ht="11.25" outlineLevel="5">
      <c r="A943" s="35"/>
      <c r="B943" s="36"/>
      <c r="C943" s="37" t="s">
        <v>706</v>
      </c>
      <c r="D943" s="36"/>
      <c r="E943" s="38">
        <v>11.71</v>
      </c>
      <c r="F943" s="39"/>
      <c r="G943" s="40"/>
      <c r="H943" s="39"/>
      <c r="I943" s="41"/>
      <c r="J943" s="42"/>
      <c r="K943" s="39"/>
      <c r="L943" s="39"/>
      <c r="M943" s="39"/>
      <c r="N943" s="44" t="s">
        <v>3</v>
      </c>
      <c r="O943" s="39"/>
      <c r="P943" s="39"/>
      <c r="Q943" s="42"/>
    </row>
    <row r="944" spans="1:17" s="34" customFormat="1" ht="11.25" outlineLevel="5">
      <c r="A944" s="35"/>
      <c r="B944" s="36"/>
      <c r="C944" s="37" t="s">
        <v>707</v>
      </c>
      <c r="D944" s="36"/>
      <c r="E944" s="38">
        <v>13.02</v>
      </c>
      <c r="F944" s="39"/>
      <c r="G944" s="40"/>
      <c r="H944" s="39"/>
      <c r="I944" s="41"/>
      <c r="J944" s="42"/>
      <c r="K944" s="39"/>
      <c r="L944" s="39"/>
      <c r="M944" s="39"/>
      <c r="N944" s="44" t="s">
        <v>3</v>
      </c>
      <c r="O944" s="39"/>
      <c r="P944" s="39"/>
      <c r="Q944" s="42"/>
    </row>
    <row r="945" spans="1:17" s="34" customFormat="1" ht="11.25" outlineLevel="5">
      <c r="A945" s="35"/>
      <c r="B945" s="36"/>
      <c r="C945" s="37" t="s">
        <v>708</v>
      </c>
      <c r="D945" s="36"/>
      <c r="E945" s="38">
        <v>1.86</v>
      </c>
      <c r="F945" s="39"/>
      <c r="G945" s="40"/>
      <c r="H945" s="39"/>
      <c r="I945" s="41"/>
      <c r="J945" s="42"/>
      <c r="K945" s="39"/>
      <c r="L945" s="39"/>
      <c r="M945" s="39"/>
      <c r="N945" s="44" t="s">
        <v>3</v>
      </c>
      <c r="O945" s="39"/>
      <c r="P945" s="39"/>
      <c r="Q945" s="42"/>
    </row>
    <row r="946" spans="1:17" s="34" customFormat="1" ht="11.25" outlineLevel="5">
      <c r="A946" s="35"/>
      <c r="B946" s="36"/>
      <c r="C946" s="37" t="s">
        <v>709</v>
      </c>
      <c r="D946" s="36"/>
      <c r="E946" s="38">
        <v>8.25</v>
      </c>
      <c r="F946" s="39"/>
      <c r="G946" s="40"/>
      <c r="H946" s="39"/>
      <c r="I946" s="41"/>
      <c r="J946" s="42"/>
      <c r="K946" s="39"/>
      <c r="L946" s="39"/>
      <c r="M946" s="39"/>
      <c r="N946" s="44" t="s">
        <v>3</v>
      </c>
      <c r="O946" s="39"/>
      <c r="P946" s="39"/>
      <c r="Q946" s="42"/>
    </row>
    <row r="947" spans="1:17" s="34" customFormat="1" ht="11.25" outlineLevel="5">
      <c r="A947" s="35"/>
      <c r="B947" s="36"/>
      <c r="C947" s="37" t="s">
        <v>710</v>
      </c>
      <c r="D947" s="36"/>
      <c r="E947" s="38">
        <v>8.25</v>
      </c>
      <c r="F947" s="39"/>
      <c r="G947" s="40"/>
      <c r="H947" s="39"/>
      <c r="I947" s="41"/>
      <c r="J947" s="42"/>
      <c r="K947" s="39"/>
      <c r="L947" s="39"/>
      <c r="M947" s="39"/>
      <c r="N947" s="44" t="s">
        <v>3</v>
      </c>
      <c r="O947" s="39"/>
      <c r="P947" s="39"/>
      <c r="Q947" s="42"/>
    </row>
    <row r="948" spans="1:17" s="34" customFormat="1" ht="11.25" outlineLevel="5">
      <c r="A948" s="35"/>
      <c r="B948" s="36"/>
      <c r="C948" s="37" t="s">
        <v>711</v>
      </c>
      <c r="D948" s="36"/>
      <c r="E948" s="38">
        <v>8.16</v>
      </c>
      <c r="F948" s="39"/>
      <c r="G948" s="40"/>
      <c r="H948" s="39"/>
      <c r="I948" s="41"/>
      <c r="J948" s="42"/>
      <c r="K948" s="39"/>
      <c r="L948" s="39"/>
      <c r="M948" s="39"/>
      <c r="N948" s="44" t="s">
        <v>3</v>
      </c>
      <c r="O948" s="39"/>
      <c r="P948" s="39"/>
      <c r="Q948" s="42"/>
    </row>
    <row r="949" spans="1:17" s="34" customFormat="1" ht="11.25" outlineLevel="5">
      <c r="A949" s="35"/>
      <c r="B949" s="36"/>
      <c r="C949" s="37" t="s">
        <v>712</v>
      </c>
      <c r="D949" s="36"/>
      <c r="E949" s="38">
        <v>12.36</v>
      </c>
      <c r="F949" s="39"/>
      <c r="G949" s="40"/>
      <c r="H949" s="39"/>
      <c r="I949" s="41"/>
      <c r="J949" s="42"/>
      <c r="K949" s="39"/>
      <c r="L949" s="39"/>
      <c r="M949" s="39"/>
      <c r="N949" s="44" t="s">
        <v>3</v>
      </c>
      <c r="O949" s="39"/>
      <c r="P949" s="39"/>
      <c r="Q949" s="42"/>
    </row>
    <row r="950" spans="1:17" s="34" customFormat="1" ht="11.25" outlineLevel="5">
      <c r="A950" s="35"/>
      <c r="B950" s="36"/>
      <c r="C950" s="37" t="s">
        <v>713</v>
      </c>
      <c r="D950" s="36"/>
      <c r="E950" s="38">
        <v>6.2</v>
      </c>
      <c r="F950" s="39"/>
      <c r="G950" s="40"/>
      <c r="H950" s="39"/>
      <c r="I950" s="41"/>
      <c r="J950" s="42"/>
      <c r="K950" s="39"/>
      <c r="L950" s="39"/>
      <c r="M950" s="39"/>
      <c r="N950" s="44" t="s">
        <v>3</v>
      </c>
      <c r="O950" s="39"/>
      <c r="P950" s="39"/>
      <c r="Q950" s="42"/>
    </row>
    <row r="951" spans="1:17" s="34" customFormat="1" ht="11.25" outlineLevel="5">
      <c r="A951" s="35"/>
      <c r="B951" s="36"/>
      <c r="C951" s="37" t="s">
        <v>2</v>
      </c>
      <c r="D951" s="36"/>
      <c r="E951" s="38">
        <v>82.1</v>
      </c>
      <c r="F951" s="39"/>
      <c r="G951" s="40"/>
      <c r="H951" s="39"/>
      <c r="I951" s="41"/>
      <c r="J951" s="42"/>
      <c r="K951" s="39"/>
      <c r="L951" s="39"/>
      <c r="M951" s="39"/>
      <c r="N951" s="44" t="s">
        <v>3</v>
      </c>
      <c r="O951" s="39"/>
      <c r="P951" s="39"/>
      <c r="Q951" s="42"/>
    </row>
    <row r="952" spans="1:17" s="34" customFormat="1" ht="11.25" outlineLevel="5">
      <c r="A952" s="35"/>
      <c r="B952" s="36"/>
      <c r="C952" s="37" t="s">
        <v>762</v>
      </c>
      <c r="D952" s="36"/>
      <c r="E952" s="38">
        <v>0</v>
      </c>
      <c r="F952" s="39"/>
      <c r="G952" s="40"/>
      <c r="H952" s="39"/>
      <c r="I952" s="41"/>
      <c r="J952" s="42"/>
      <c r="K952" s="39"/>
      <c r="L952" s="39"/>
      <c r="M952" s="39"/>
      <c r="N952" s="44" t="s">
        <v>3</v>
      </c>
      <c r="O952" s="39"/>
      <c r="P952" s="39"/>
      <c r="Q952" s="42"/>
    </row>
    <row r="953" spans="1:17" s="34" customFormat="1" ht="11.25" outlineLevel="5">
      <c r="A953" s="35"/>
      <c r="B953" s="36"/>
      <c r="C953" s="37" t="s">
        <v>714</v>
      </c>
      <c r="D953" s="36"/>
      <c r="E953" s="38">
        <v>15.18</v>
      </c>
      <c r="F953" s="39"/>
      <c r="G953" s="40"/>
      <c r="H953" s="39"/>
      <c r="I953" s="41"/>
      <c r="J953" s="42"/>
      <c r="K953" s="39"/>
      <c r="L953" s="39"/>
      <c r="M953" s="39"/>
      <c r="N953" s="44" t="s">
        <v>3</v>
      </c>
      <c r="O953" s="39"/>
      <c r="P953" s="39"/>
      <c r="Q953" s="42"/>
    </row>
    <row r="954" spans="1:17" s="34" customFormat="1" ht="11.25" outlineLevel="5">
      <c r="A954" s="35"/>
      <c r="B954" s="36"/>
      <c r="C954" s="37" t="s">
        <v>715</v>
      </c>
      <c r="D954" s="36"/>
      <c r="E954" s="38">
        <v>15.07</v>
      </c>
      <c r="F954" s="39"/>
      <c r="G954" s="40"/>
      <c r="H954" s="39"/>
      <c r="I954" s="41"/>
      <c r="J954" s="42"/>
      <c r="K954" s="39"/>
      <c r="L954" s="39"/>
      <c r="M954" s="39"/>
      <c r="N954" s="44" t="s">
        <v>3</v>
      </c>
      <c r="O954" s="39"/>
      <c r="P954" s="39"/>
      <c r="Q954" s="42"/>
    </row>
    <row r="955" spans="1:17" s="34" customFormat="1" ht="11.25" outlineLevel="5">
      <c r="A955" s="35"/>
      <c r="B955" s="36"/>
      <c r="C955" s="37" t="s">
        <v>716</v>
      </c>
      <c r="D955" s="36"/>
      <c r="E955" s="38">
        <v>15.16</v>
      </c>
      <c r="F955" s="39"/>
      <c r="G955" s="40"/>
      <c r="H955" s="39"/>
      <c r="I955" s="41"/>
      <c r="J955" s="42"/>
      <c r="K955" s="39"/>
      <c r="L955" s="39"/>
      <c r="M955" s="39"/>
      <c r="N955" s="44" t="s">
        <v>3</v>
      </c>
      <c r="O955" s="39"/>
      <c r="P955" s="39"/>
      <c r="Q955" s="42"/>
    </row>
    <row r="956" spans="1:17" s="34" customFormat="1" ht="11.25" outlineLevel="5">
      <c r="A956" s="35"/>
      <c r="B956" s="36"/>
      <c r="C956" s="37" t="s">
        <v>717</v>
      </c>
      <c r="D956" s="36"/>
      <c r="E956" s="38">
        <v>9.3699999999999992</v>
      </c>
      <c r="F956" s="39"/>
      <c r="G956" s="40"/>
      <c r="H956" s="39"/>
      <c r="I956" s="41"/>
      <c r="J956" s="42"/>
      <c r="K956" s="39"/>
      <c r="L956" s="39"/>
      <c r="M956" s="39"/>
      <c r="N956" s="44" t="s">
        <v>3</v>
      </c>
      <c r="O956" s="39"/>
      <c r="P956" s="39"/>
      <c r="Q956" s="42"/>
    </row>
    <row r="957" spans="1:17" s="34" customFormat="1" ht="11.25" outlineLevel="5">
      <c r="A957" s="35"/>
      <c r="B957" s="36"/>
      <c r="C957" s="37" t="s">
        <v>718</v>
      </c>
      <c r="D957" s="36"/>
      <c r="E957" s="38">
        <v>9.3699999999999992</v>
      </c>
      <c r="F957" s="39"/>
      <c r="G957" s="40"/>
      <c r="H957" s="39"/>
      <c r="I957" s="41"/>
      <c r="J957" s="42"/>
      <c r="K957" s="39"/>
      <c r="L957" s="39"/>
      <c r="M957" s="39"/>
      <c r="N957" s="44" t="s">
        <v>3</v>
      </c>
      <c r="O957" s="39"/>
      <c r="P957" s="39"/>
      <c r="Q957" s="42"/>
    </row>
    <row r="958" spans="1:17" s="34" customFormat="1" ht="11.25" outlineLevel="5">
      <c r="A958" s="35"/>
      <c r="B958" s="36"/>
      <c r="C958" s="37" t="s">
        <v>2</v>
      </c>
      <c r="D958" s="36"/>
      <c r="E958" s="38">
        <v>64.149999999999991</v>
      </c>
      <c r="F958" s="39"/>
      <c r="G958" s="40"/>
      <c r="H958" s="39"/>
      <c r="I958" s="41"/>
      <c r="J958" s="42"/>
      <c r="K958" s="39"/>
      <c r="L958" s="39"/>
      <c r="M958" s="39"/>
      <c r="N958" s="44" t="s">
        <v>3</v>
      </c>
      <c r="O958" s="39"/>
      <c r="P958" s="39"/>
      <c r="Q958" s="42"/>
    </row>
    <row r="959" spans="1:17" s="34" customFormat="1" ht="11.25" outlineLevel="5">
      <c r="A959" s="35"/>
      <c r="B959" s="36"/>
      <c r="C959" s="37" t="s">
        <v>764</v>
      </c>
      <c r="D959" s="36"/>
      <c r="E959" s="38">
        <v>0</v>
      </c>
      <c r="F959" s="39"/>
      <c r="G959" s="40"/>
      <c r="H959" s="39"/>
      <c r="I959" s="41"/>
      <c r="J959" s="42"/>
      <c r="K959" s="39"/>
      <c r="L959" s="39"/>
      <c r="M959" s="39"/>
      <c r="N959" s="44" t="s">
        <v>3</v>
      </c>
      <c r="O959" s="39"/>
      <c r="P959" s="39"/>
      <c r="Q959" s="42"/>
    </row>
    <row r="960" spans="1:17" s="34" customFormat="1" ht="11.25" outlineLevel="5">
      <c r="A960" s="35"/>
      <c r="B960" s="36"/>
      <c r="C960" s="37" t="s">
        <v>770</v>
      </c>
      <c r="D960" s="36"/>
      <c r="E960" s="38">
        <v>84.34</v>
      </c>
      <c r="F960" s="39"/>
      <c r="G960" s="40"/>
      <c r="H960" s="39"/>
      <c r="I960" s="41"/>
      <c r="J960" s="42"/>
      <c r="K960" s="39"/>
      <c r="L960" s="39"/>
      <c r="M960" s="39"/>
      <c r="N960" s="44" t="s">
        <v>3</v>
      </c>
      <c r="O960" s="39"/>
      <c r="P960" s="39"/>
      <c r="Q960" s="42"/>
    </row>
    <row r="961" spans="1:17" s="34" customFormat="1" ht="11.25" outlineLevel="5">
      <c r="A961" s="35"/>
      <c r="B961" s="36"/>
      <c r="C961" s="37" t="s">
        <v>771</v>
      </c>
      <c r="D961" s="36"/>
      <c r="E961" s="38">
        <v>99.62</v>
      </c>
      <c r="F961" s="39"/>
      <c r="G961" s="40"/>
      <c r="H961" s="39"/>
      <c r="I961" s="41"/>
      <c r="J961" s="42"/>
      <c r="K961" s="39"/>
      <c r="L961" s="39"/>
      <c r="M961" s="39"/>
      <c r="N961" s="44" t="s">
        <v>3</v>
      </c>
      <c r="O961" s="39"/>
      <c r="P961" s="39"/>
      <c r="Q961" s="42"/>
    </row>
    <row r="962" spans="1:17" s="34" customFormat="1" ht="11.25" outlineLevel="5">
      <c r="A962" s="35"/>
      <c r="B962" s="36"/>
      <c r="C962" s="37" t="s">
        <v>772</v>
      </c>
      <c r="D962" s="36"/>
      <c r="E962" s="38">
        <v>26.62</v>
      </c>
      <c r="F962" s="39"/>
      <c r="G962" s="40"/>
      <c r="H962" s="39"/>
      <c r="I962" s="41"/>
      <c r="J962" s="42"/>
      <c r="K962" s="39"/>
      <c r="L962" s="39"/>
      <c r="M962" s="39"/>
      <c r="N962" s="44" t="s">
        <v>3</v>
      </c>
      <c r="O962" s="39"/>
      <c r="P962" s="39"/>
      <c r="Q962" s="42"/>
    </row>
    <row r="963" spans="1:17" s="34" customFormat="1" ht="11.25" outlineLevel="5">
      <c r="A963" s="35"/>
      <c r="B963" s="36"/>
      <c r="C963" s="37" t="s">
        <v>2</v>
      </c>
      <c r="D963" s="36"/>
      <c r="E963" s="38">
        <v>210.58</v>
      </c>
      <c r="F963" s="39"/>
      <c r="G963" s="40"/>
      <c r="H963" s="39"/>
      <c r="I963" s="41"/>
      <c r="J963" s="42"/>
      <c r="K963" s="39"/>
      <c r="L963" s="39"/>
      <c r="M963" s="39"/>
      <c r="N963" s="44" t="s">
        <v>3</v>
      </c>
      <c r="O963" s="39"/>
      <c r="P963" s="39"/>
      <c r="Q963" s="42"/>
    </row>
    <row r="964" spans="1:17" s="64" customFormat="1" ht="12" outlineLevel="4">
      <c r="A964" s="11">
        <v>7</v>
      </c>
      <c r="B964" s="29" t="s">
        <v>773</v>
      </c>
      <c r="C964" s="30" t="s">
        <v>774</v>
      </c>
      <c r="D964" s="12" t="s">
        <v>0</v>
      </c>
      <c r="E964" s="31">
        <v>1.77</v>
      </c>
      <c r="F964" s="14">
        <v>0</v>
      </c>
      <c r="G964" s="31">
        <f>E964*(1+F964/100)</f>
        <v>1.77</v>
      </c>
      <c r="H964" s="511"/>
      <c r="I964" s="15">
        <f>G964*H964</f>
        <v>0</v>
      </c>
      <c r="J964" s="32"/>
      <c r="K964" s="33">
        <f>G964*J964</f>
        <v>0</v>
      </c>
      <c r="L964" s="32"/>
      <c r="M964" s="33">
        <f>G964*L964</f>
        <v>0</v>
      </c>
      <c r="N964" s="15">
        <v>21</v>
      </c>
      <c r="O964" s="15">
        <f>I964*(N964/100)</f>
        <v>0</v>
      </c>
      <c r="P964" s="15">
        <f>I964+O964</f>
        <v>0</v>
      </c>
      <c r="Q964" s="184" t="s">
        <v>1881</v>
      </c>
    </row>
    <row r="965" spans="1:17" s="45" customFormat="1" ht="12.75" customHeight="1" outlineLevel="4">
      <c r="A965" s="46"/>
      <c r="B965" s="47"/>
      <c r="C965" s="48"/>
      <c r="D965" s="47"/>
      <c r="E965" s="49"/>
      <c r="F965" s="50"/>
      <c r="G965" s="49"/>
      <c r="H965" s="50"/>
      <c r="I965" s="51"/>
      <c r="J965" s="52"/>
      <c r="K965" s="50"/>
      <c r="L965" s="50"/>
      <c r="M965" s="50"/>
      <c r="N965" s="53" t="s">
        <v>3</v>
      </c>
      <c r="O965" s="50"/>
      <c r="P965" s="50"/>
      <c r="Q965" s="52"/>
    </row>
    <row r="966" spans="1:17" s="20" customFormat="1" ht="16.5" customHeight="1" outlineLevel="3">
      <c r="A966" s="21"/>
      <c r="B966" s="22"/>
      <c r="C966" s="22" t="s">
        <v>639</v>
      </c>
      <c r="D966" s="6"/>
      <c r="E966" s="23"/>
      <c r="F966" s="24"/>
      <c r="G966" s="23"/>
      <c r="H966" s="24"/>
      <c r="I966" s="25">
        <f>SUBTOTAL(9,I967:I1106)</f>
        <v>0</v>
      </c>
      <c r="J966" s="26"/>
      <c r="K966" s="27">
        <f>SUBTOTAL(9,K967:K1106)</f>
        <v>2.3757456599999998</v>
      </c>
      <c r="L966" s="24"/>
      <c r="M966" s="27">
        <f>SUBTOTAL(9,M967:M1106)</f>
        <v>0</v>
      </c>
      <c r="N966" s="43" t="s">
        <v>3</v>
      </c>
      <c r="O966" s="25">
        <f>SUBTOTAL(9,O967:O1106)</f>
        <v>0</v>
      </c>
      <c r="P966" s="25">
        <f>SUBTOTAL(9,P967:P1106)</f>
        <v>0</v>
      </c>
      <c r="Q966" s="26"/>
    </row>
    <row r="967" spans="1:17" s="64" customFormat="1" ht="12" outlineLevel="4">
      <c r="A967" s="11">
        <v>1</v>
      </c>
      <c r="B967" s="29" t="s">
        <v>640</v>
      </c>
      <c r="C967" s="30" t="s">
        <v>641</v>
      </c>
      <c r="D967" s="12" t="s">
        <v>8</v>
      </c>
      <c r="E967" s="31">
        <v>215.13</v>
      </c>
      <c r="F967" s="14">
        <v>0</v>
      </c>
      <c r="G967" s="31">
        <f>E967*(1+F967/100)</f>
        <v>215.13</v>
      </c>
      <c r="H967" s="511"/>
      <c r="I967" s="15">
        <f>G967*H967</f>
        <v>0</v>
      </c>
      <c r="J967" s="32"/>
      <c r="K967" s="33">
        <f>G967*J967</f>
        <v>0</v>
      </c>
      <c r="L967" s="32"/>
      <c r="M967" s="33">
        <f>G967*L967</f>
        <v>0</v>
      </c>
      <c r="N967" s="15">
        <v>21</v>
      </c>
      <c r="O967" s="15">
        <f>I967*(N967/100)</f>
        <v>0</v>
      </c>
      <c r="P967" s="15">
        <f>I967+O967</f>
        <v>0</v>
      </c>
      <c r="Q967" s="184" t="s">
        <v>1881</v>
      </c>
    </row>
    <row r="968" spans="1:17" s="34" customFormat="1" ht="11.25" outlineLevel="5">
      <c r="A968" s="35"/>
      <c r="B968" s="36"/>
      <c r="C968" s="37" t="s">
        <v>775</v>
      </c>
      <c r="D968" s="36"/>
      <c r="E968" s="38">
        <v>0</v>
      </c>
      <c r="F968" s="39"/>
      <c r="G968" s="40"/>
      <c r="H968" s="39"/>
      <c r="I968" s="41"/>
      <c r="J968" s="42"/>
      <c r="K968" s="39"/>
      <c r="L968" s="39"/>
      <c r="M968" s="39"/>
      <c r="N968" s="44" t="s">
        <v>3</v>
      </c>
      <c r="O968" s="39"/>
      <c r="P968" s="39"/>
      <c r="Q968" s="42"/>
    </row>
    <row r="969" spans="1:17" s="34" customFormat="1" ht="11.25" outlineLevel="5">
      <c r="A969" s="35"/>
      <c r="B969" s="36"/>
      <c r="C969" s="37" t="s">
        <v>704</v>
      </c>
      <c r="D969" s="36"/>
      <c r="E969" s="38">
        <v>8.3000000000000007</v>
      </c>
      <c r="F969" s="39"/>
      <c r="G969" s="40"/>
      <c r="H969" s="39"/>
      <c r="I969" s="41"/>
      <c r="J969" s="42"/>
      <c r="K969" s="39"/>
      <c r="L969" s="39"/>
      <c r="M969" s="39"/>
      <c r="N969" s="44" t="s">
        <v>3</v>
      </c>
      <c r="O969" s="39"/>
      <c r="P969" s="39"/>
      <c r="Q969" s="42"/>
    </row>
    <row r="970" spans="1:17" s="34" customFormat="1" ht="11.25" outlineLevel="5">
      <c r="A970" s="35"/>
      <c r="B970" s="36"/>
      <c r="C970" s="37" t="s">
        <v>705</v>
      </c>
      <c r="D970" s="36"/>
      <c r="E970" s="38">
        <v>3.99</v>
      </c>
      <c r="F970" s="39"/>
      <c r="G970" s="40"/>
      <c r="H970" s="39"/>
      <c r="I970" s="41"/>
      <c r="J970" s="42"/>
      <c r="K970" s="39"/>
      <c r="L970" s="39"/>
      <c r="M970" s="39"/>
      <c r="N970" s="44" t="s">
        <v>3</v>
      </c>
      <c r="O970" s="39"/>
      <c r="P970" s="39"/>
      <c r="Q970" s="42"/>
    </row>
    <row r="971" spans="1:17" s="34" customFormat="1" ht="11.25" outlineLevel="5">
      <c r="A971" s="35"/>
      <c r="B971" s="36"/>
      <c r="C971" s="37" t="s">
        <v>706</v>
      </c>
      <c r="D971" s="36"/>
      <c r="E971" s="38">
        <v>11.71</v>
      </c>
      <c r="F971" s="39"/>
      <c r="G971" s="40"/>
      <c r="H971" s="39"/>
      <c r="I971" s="41"/>
      <c r="J971" s="42"/>
      <c r="K971" s="39"/>
      <c r="L971" s="39"/>
      <c r="M971" s="39"/>
      <c r="N971" s="44" t="s">
        <v>3</v>
      </c>
      <c r="O971" s="39"/>
      <c r="P971" s="39"/>
      <c r="Q971" s="42"/>
    </row>
    <row r="972" spans="1:17" s="34" customFormat="1" ht="11.25" outlineLevel="5">
      <c r="A972" s="35"/>
      <c r="B972" s="36"/>
      <c r="C972" s="37" t="s">
        <v>707</v>
      </c>
      <c r="D972" s="36"/>
      <c r="E972" s="38">
        <v>13.02</v>
      </c>
      <c r="F972" s="39"/>
      <c r="G972" s="40"/>
      <c r="H972" s="39"/>
      <c r="I972" s="41"/>
      <c r="J972" s="42"/>
      <c r="K972" s="39"/>
      <c r="L972" s="39"/>
      <c r="M972" s="39"/>
      <c r="N972" s="44" t="s">
        <v>3</v>
      </c>
      <c r="O972" s="39"/>
      <c r="P972" s="39"/>
      <c r="Q972" s="42"/>
    </row>
    <row r="973" spans="1:17" s="34" customFormat="1" ht="11.25" outlineLevel="5">
      <c r="A973" s="35"/>
      <c r="B973" s="36"/>
      <c r="C973" s="37" t="s">
        <v>708</v>
      </c>
      <c r="D973" s="36"/>
      <c r="E973" s="38">
        <v>1.86</v>
      </c>
      <c r="F973" s="39"/>
      <c r="G973" s="40"/>
      <c r="H973" s="39"/>
      <c r="I973" s="41"/>
      <c r="J973" s="42"/>
      <c r="K973" s="39"/>
      <c r="L973" s="39"/>
      <c r="M973" s="39"/>
      <c r="N973" s="44" t="s">
        <v>3</v>
      </c>
      <c r="O973" s="39"/>
      <c r="P973" s="39"/>
      <c r="Q973" s="42"/>
    </row>
    <row r="974" spans="1:17" s="34" customFormat="1" ht="11.25" outlineLevel="5">
      <c r="A974" s="35"/>
      <c r="B974" s="36"/>
      <c r="C974" s="37" t="s">
        <v>709</v>
      </c>
      <c r="D974" s="36"/>
      <c r="E974" s="38">
        <v>8.25</v>
      </c>
      <c r="F974" s="39"/>
      <c r="G974" s="40"/>
      <c r="H974" s="39"/>
      <c r="I974" s="41"/>
      <c r="J974" s="42"/>
      <c r="K974" s="39"/>
      <c r="L974" s="39"/>
      <c r="M974" s="39"/>
      <c r="N974" s="44" t="s">
        <v>3</v>
      </c>
      <c r="O974" s="39"/>
      <c r="P974" s="39"/>
      <c r="Q974" s="42"/>
    </row>
    <row r="975" spans="1:17" s="34" customFormat="1" ht="11.25" outlineLevel="5">
      <c r="A975" s="35"/>
      <c r="B975" s="36"/>
      <c r="C975" s="37" t="s">
        <v>710</v>
      </c>
      <c r="D975" s="36"/>
      <c r="E975" s="38">
        <v>8.25</v>
      </c>
      <c r="F975" s="39"/>
      <c r="G975" s="40"/>
      <c r="H975" s="39"/>
      <c r="I975" s="41"/>
      <c r="J975" s="42"/>
      <c r="K975" s="39"/>
      <c r="L975" s="39"/>
      <c r="M975" s="39"/>
      <c r="N975" s="44" t="s">
        <v>3</v>
      </c>
      <c r="O975" s="39"/>
      <c r="P975" s="39"/>
      <c r="Q975" s="42"/>
    </row>
    <row r="976" spans="1:17" s="34" customFormat="1" ht="11.25" outlineLevel="5">
      <c r="A976" s="35"/>
      <c r="B976" s="36"/>
      <c r="C976" s="37" t="s">
        <v>711</v>
      </c>
      <c r="D976" s="36"/>
      <c r="E976" s="38">
        <v>8.16</v>
      </c>
      <c r="F976" s="39"/>
      <c r="G976" s="40"/>
      <c r="H976" s="39"/>
      <c r="I976" s="41"/>
      <c r="J976" s="42"/>
      <c r="K976" s="39"/>
      <c r="L976" s="39"/>
      <c r="M976" s="39"/>
      <c r="N976" s="44" t="s">
        <v>3</v>
      </c>
      <c r="O976" s="39"/>
      <c r="P976" s="39"/>
      <c r="Q976" s="42"/>
    </row>
    <row r="977" spans="1:17" s="34" customFormat="1" ht="11.25" outlineLevel="5">
      <c r="A977" s="35"/>
      <c r="B977" s="36"/>
      <c r="C977" s="37" t="s">
        <v>712</v>
      </c>
      <c r="D977" s="36"/>
      <c r="E977" s="38">
        <v>12.36</v>
      </c>
      <c r="F977" s="39"/>
      <c r="G977" s="40"/>
      <c r="H977" s="39"/>
      <c r="I977" s="41"/>
      <c r="J977" s="42"/>
      <c r="K977" s="39"/>
      <c r="L977" s="39"/>
      <c r="M977" s="39"/>
      <c r="N977" s="44" t="s">
        <v>3</v>
      </c>
      <c r="O977" s="39"/>
      <c r="P977" s="39"/>
      <c r="Q977" s="42"/>
    </row>
    <row r="978" spans="1:17" s="34" customFormat="1" ht="11.25" outlineLevel="5">
      <c r="A978" s="35"/>
      <c r="B978" s="36"/>
      <c r="C978" s="37" t="s">
        <v>713</v>
      </c>
      <c r="D978" s="36"/>
      <c r="E978" s="38">
        <v>6.2</v>
      </c>
      <c r="F978" s="39"/>
      <c r="G978" s="40"/>
      <c r="H978" s="39"/>
      <c r="I978" s="41"/>
      <c r="J978" s="42"/>
      <c r="K978" s="39"/>
      <c r="L978" s="39"/>
      <c r="M978" s="39"/>
      <c r="N978" s="44" t="s">
        <v>3</v>
      </c>
      <c r="O978" s="39"/>
      <c r="P978" s="39"/>
      <c r="Q978" s="42"/>
    </row>
    <row r="979" spans="1:17" s="34" customFormat="1" ht="11.25" outlineLevel="5">
      <c r="A979" s="35"/>
      <c r="B979" s="36"/>
      <c r="C979" s="37" t="s">
        <v>2</v>
      </c>
      <c r="D979" s="36"/>
      <c r="E979" s="38">
        <v>82.1</v>
      </c>
      <c r="F979" s="39"/>
      <c r="G979" s="40"/>
      <c r="H979" s="39"/>
      <c r="I979" s="41"/>
      <c r="J979" s="42"/>
      <c r="K979" s="39"/>
      <c r="L979" s="39"/>
      <c r="M979" s="39"/>
      <c r="N979" s="44" t="s">
        <v>3</v>
      </c>
      <c r="O979" s="39"/>
      <c r="P979" s="39"/>
      <c r="Q979" s="42"/>
    </row>
    <row r="980" spans="1:17" s="34" customFormat="1" ht="11.25" outlineLevel="5">
      <c r="A980" s="35"/>
      <c r="B980" s="36"/>
      <c r="C980" s="37" t="s">
        <v>776</v>
      </c>
      <c r="D980" s="36"/>
      <c r="E980" s="38">
        <v>0</v>
      </c>
      <c r="F980" s="39"/>
      <c r="G980" s="40"/>
      <c r="H980" s="39"/>
      <c r="I980" s="41"/>
      <c r="J980" s="42"/>
      <c r="K980" s="39"/>
      <c r="L980" s="39"/>
      <c r="M980" s="39"/>
      <c r="N980" s="44" t="s">
        <v>3</v>
      </c>
      <c r="O980" s="39"/>
      <c r="P980" s="39"/>
      <c r="Q980" s="42"/>
    </row>
    <row r="981" spans="1:17" s="34" customFormat="1" ht="11.25" outlineLevel="5">
      <c r="A981" s="35"/>
      <c r="B981" s="36"/>
      <c r="C981" s="37" t="s">
        <v>714</v>
      </c>
      <c r="D981" s="36"/>
      <c r="E981" s="38">
        <v>15.18</v>
      </c>
      <c r="F981" s="39"/>
      <c r="G981" s="40"/>
      <c r="H981" s="39"/>
      <c r="I981" s="41"/>
      <c r="J981" s="42"/>
      <c r="K981" s="39"/>
      <c r="L981" s="39"/>
      <c r="M981" s="39"/>
      <c r="N981" s="44" t="s">
        <v>3</v>
      </c>
      <c r="O981" s="39"/>
      <c r="P981" s="39"/>
      <c r="Q981" s="42"/>
    </row>
    <row r="982" spans="1:17" s="34" customFormat="1" ht="11.25" outlineLevel="5">
      <c r="A982" s="35"/>
      <c r="B982" s="36"/>
      <c r="C982" s="37" t="s">
        <v>715</v>
      </c>
      <c r="D982" s="36"/>
      <c r="E982" s="38">
        <v>15.07</v>
      </c>
      <c r="F982" s="39"/>
      <c r="G982" s="40"/>
      <c r="H982" s="39"/>
      <c r="I982" s="41"/>
      <c r="J982" s="42"/>
      <c r="K982" s="39"/>
      <c r="L982" s="39"/>
      <c r="M982" s="39"/>
      <c r="N982" s="44" t="s">
        <v>3</v>
      </c>
      <c r="O982" s="39"/>
      <c r="P982" s="39"/>
      <c r="Q982" s="42"/>
    </row>
    <row r="983" spans="1:17" s="34" customFormat="1" ht="11.25" outlineLevel="5">
      <c r="A983" s="35"/>
      <c r="B983" s="36"/>
      <c r="C983" s="37" t="s">
        <v>716</v>
      </c>
      <c r="D983" s="36"/>
      <c r="E983" s="38">
        <v>15.16</v>
      </c>
      <c r="F983" s="39"/>
      <c r="G983" s="40"/>
      <c r="H983" s="39"/>
      <c r="I983" s="41"/>
      <c r="J983" s="42"/>
      <c r="K983" s="39"/>
      <c r="L983" s="39"/>
      <c r="M983" s="39"/>
      <c r="N983" s="44" t="s">
        <v>3</v>
      </c>
      <c r="O983" s="39"/>
      <c r="P983" s="39"/>
      <c r="Q983" s="42"/>
    </row>
    <row r="984" spans="1:17" s="34" customFormat="1" ht="11.25" outlineLevel="5">
      <c r="A984" s="35"/>
      <c r="B984" s="36"/>
      <c r="C984" s="37" t="s">
        <v>717</v>
      </c>
      <c r="D984" s="36"/>
      <c r="E984" s="38">
        <v>9.3699999999999992</v>
      </c>
      <c r="F984" s="39"/>
      <c r="G984" s="40"/>
      <c r="H984" s="39"/>
      <c r="I984" s="41"/>
      <c r="J984" s="42"/>
      <c r="K984" s="39"/>
      <c r="L984" s="39"/>
      <c r="M984" s="39"/>
      <c r="N984" s="44" t="s">
        <v>3</v>
      </c>
      <c r="O984" s="39"/>
      <c r="P984" s="39"/>
      <c r="Q984" s="42"/>
    </row>
    <row r="985" spans="1:17" s="34" customFormat="1" ht="11.25" outlineLevel="5">
      <c r="A985" s="35"/>
      <c r="B985" s="36"/>
      <c r="C985" s="37" t="s">
        <v>718</v>
      </c>
      <c r="D985" s="36"/>
      <c r="E985" s="38">
        <v>9.3699999999999992</v>
      </c>
      <c r="F985" s="39"/>
      <c r="G985" s="40"/>
      <c r="H985" s="39"/>
      <c r="I985" s="41"/>
      <c r="J985" s="42"/>
      <c r="K985" s="39"/>
      <c r="L985" s="39"/>
      <c r="M985" s="39"/>
      <c r="N985" s="44" t="s">
        <v>3</v>
      </c>
      <c r="O985" s="39"/>
      <c r="P985" s="39"/>
      <c r="Q985" s="42"/>
    </row>
    <row r="986" spans="1:17" s="34" customFormat="1" ht="11.25" outlineLevel="5">
      <c r="A986" s="35"/>
      <c r="B986" s="36"/>
      <c r="C986" s="37" t="s">
        <v>2</v>
      </c>
      <c r="D986" s="36"/>
      <c r="E986" s="38">
        <v>64.149999999999991</v>
      </c>
      <c r="F986" s="39"/>
      <c r="G986" s="40"/>
      <c r="H986" s="39"/>
      <c r="I986" s="41"/>
      <c r="J986" s="42"/>
      <c r="K986" s="39"/>
      <c r="L986" s="39"/>
      <c r="M986" s="39"/>
      <c r="N986" s="44" t="s">
        <v>3</v>
      </c>
      <c r="O986" s="39"/>
      <c r="P986" s="39"/>
      <c r="Q986" s="42"/>
    </row>
    <row r="987" spans="1:17" s="34" customFormat="1" ht="11.25" outlineLevel="5">
      <c r="A987" s="35"/>
      <c r="B987" s="36"/>
      <c r="C987" s="37" t="s">
        <v>777</v>
      </c>
      <c r="D987" s="36"/>
      <c r="E987" s="38">
        <v>0</v>
      </c>
      <c r="F987" s="39"/>
      <c r="G987" s="40"/>
      <c r="H987" s="39"/>
      <c r="I987" s="41"/>
      <c r="J987" s="42"/>
      <c r="K987" s="39"/>
      <c r="L987" s="39"/>
      <c r="M987" s="39"/>
      <c r="N987" s="44" t="s">
        <v>3</v>
      </c>
      <c r="O987" s="39"/>
      <c r="P987" s="39"/>
      <c r="Q987" s="42"/>
    </row>
    <row r="988" spans="1:17" s="34" customFormat="1" ht="11.25" outlineLevel="5">
      <c r="A988" s="35"/>
      <c r="B988" s="36"/>
      <c r="C988" s="37" t="s">
        <v>719</v>
      </c>
      <c r="D988" s="36"/>
      <c r="E988" s="38">
        <v>68.88</v>
      </c>
      <c r="F988" s="39"/>
      <c r="G988" s="40"/>
      <c r="H988" s="39"/>
      <c r="I988" s="41"/>
      <c r="J988" s="42"/>
      <c r="K988" s="39"/>
      <c r="L988" s="39"/>
      <c r="M988" s="39"/>
      <c r="N988" s="44" t="s">
        <v>3</v>
      </c>
      <c r="O988" s="39"/>
      <c r="P988" s="39"/>
      <c r="Q988" s="42"/>
    </row>
    <row r="989" spans="1:17" s="34" customFormat="1" ht="11.25" outlineLevel="5">
      <c r="A989" s="35"/>
      <c r="B989" s="36"/>
      <c r="C989" s="37" t="s">
        <v>2</v>
      </c>
      <c r="D989" s="36"/>
      <c r="E989" s="38">
        <v>68.88</v>
      </c>
      <c r="F989" s="39"/>
      <c r="G989" s="40"/>
      <c r="H989" s="39"/>
      <c r="I989" s="41"/>
      <c r="J989" s="42"/>
      <c r="K989" s="39"/>
      <c r="L989" s="39"/>
      <c r="M989" s="39"/>
      <c r="N989" s="44" t="s">
        <v>3</v>
      </c>
      <c r="O989" s="39"/>
      <c r="P989" s="39"/>
      <c r="Q989" s="42"/>
    </row>
    <row r="990" spans="1:17" s="64" customFormat="1" ht="12" outlineLevel="4">
      <c r="A990" s="11">
        <v>2</v>
      </c>
      <c r="B990" s="29" t="s">
        <v>642</v>
      </c>
      <c r="C990" s="30" t="s">
        <v>643</v>
      </c>
      <c r="D990" s="12" t="s">
        <v>8</v>
      </c>
      <c r="E990" s="31">
        <v>215.13</v>
      </c>
      <c r="F990" s="14">
        <v>0</v>
      </c>
      <c r="G990" s="31">
        <f>E990*(1+F990/100)</f>
        <v>215.13</v>
      </c>
      <c r="H990" s="511"/>
      <c r="I990" s="15">
        <f>G990*H990</f>
        <v>0</v>
      </c>
      <c r="J990" s="32">
        <v>2.9999999999999997E-4</v>
      </c>
      <c r="K990" s="33">
        <f>G990*J990</f>
        <v>6.4538999999999999E-2</v>
      </c>
      <c r="L990" s="32"/>
      <c r="M990" s="33">
        <f>G990*L990</f>
        <v>0</v>
      </c>
      <c r="N990" s="15">
        <v>21</v>
      </c>
      <c r="O990" s="15">
        <f>I990*(N990/100)</f>
        <v>0</v>
      </c>
      <c r="P990" s="15">
        <f>I990+O990</f>
        <v>0</v>
      </c>
      <c r="Q990" s="184" t="s">
        <v>1881</v>
      </c>
    </row>
    <row r="991" spans="1:17" s="64" customFormat="1" ht="12" outlineLevel="4">
      <c r="A991" s="11">
        <v>3</v>
      </c>
      <c r="B991" s="29" t="s">
        <v>644</v>
      </c>
      <c r="C991" s="30" t="s">
        <v>645</v>
      </c>
      <c r="D991" s="12" t="s">
        <v>8</v>
      </c>
      <c r="E991" s="31">
        <v>82.1</v>
      </c>
      <c r="F991" s="14">
        <v>0</v>
      </c>
      <c r="G991" s="31">
        <f>E991*(1+F991/100)</f>
        <v>82.1</v>
      </c>
      <c r="H991" s="511"/>
      <c r="I991" s="15">
        <f>G991*H991</f>
        <v>0</v>
      </c>
      <c r="J991" s="32">
        <v>1.5E-3</v>
      </c>
      <c r="K991" s="33">
        <f>G991*J991</f>
        <v>0.12315</v>
      </c>
      <c r="L991" s="32"/>
      <c r="M991" s="33">
        <f>G991*L991</f>
        <v>0</v>
      </c>
      <c r="N991" s="15">
        <v>21</v>
      </c>
      <c r="O991" s="15">
        <f>I991*(N991/100)</f>
        <v>0</v>
      </c>
      <c r="P991" s="15">
        <f>I991+O991</f>
        <v>0</v>
      </c>
      <c r="Q991" s="184" t="s">
        <v>1881</v>
      </c>
    </row>
    <row r="992" spans="1:17" s="34" customFormat="1" ht="11.25" outlineLevel="5">
      <c r="A992" s="35"/>
      <c r="B992" s="36"/>
      <c r="C992" s="37" t="s">
        <v>778</v>
      </c>
      <c r="D992" s="36"/>
      <c r="E992" s="38">
        <v>0</v>
      </c>
      <c r="F992" s="39"/>
      <c r="G992" s="40"/>
      <c r="H992" s="39"/>
      <c r="I992" s="41"/>
      <c r="J992" s="42"/>
      <c r="K992" s="39"/>
      <c r="L992" s="39"/>
      <c r="M992" s="39"/>
      <c r="N992" s="44" t="s">
        <v>3</v>
      </c>
      <c r="O992" s="39"/>
      <c r="P992" s="39"/>
      <c r="Q992" s="42"/>
    </row>
    <row r="993" spans="1:17" s="34" customFormat="1" ht="11.25" outlineLevel="5">
      <c r="A993" s="35"/>
      <c r="B993" s="36"/>
      <c r="C993" s="37" t="s">
        <v>704</v>
      </c>
      <c r="D993" s="36"/>
      <c r="E993" s="38">
        <v>8.3000000000000007</v>
      </c>
      <c r="F993" s="39"/>
      <c r="G993" s="40"/>
      <c r="H993" s="39"/>
      <c r="I993" s="41"/>
      <c r="J993" s="42"/>
      <c r="K993" s="39"/>
      <c r="L993" s="39"/>
      <c r="M993" s="39"/>
      <c r="N993" s="44" t="s">
        <v>3</v>
      </c>
      <c r="O993" s="39"/>
      <c r="P993" s="39"/>
      <c r="Q993" s="42"/>
    </row>
    <row r="994" spans="1:17" s="34" customFormat="1" ht="11.25" outlineLevel="5">
      <c r="A994" s="35"/>
      <c r="B994" s="36"/>
      <c r="C994" s="37" t="s">
        <v>705</v>
      </c>
      <c r="D994" s="36"/>
      <c r="E994" s="38">
        <v>3.99</v>
      </c>
      <c r="F994" s="39"/>
      <c r="G994" s="40"/>
      <c r="H994" s="39"/>
      <c r="I994" s="41"/>
      <c r="J994" s="42"/>
      <c r="K994" s="39"/>
      <c r="L994" s="39"/>
      <c r="M994" s="39"/>
      <c r="N994" s="44" t="s">
        <v>3</v>
      </c>
      <c r="O994" s="39"/>
      <c r="P994" s="39"/>
      <c r="Q994" s="42"/>
    </row>
    <row r="995" spans="1:17" s="34" customFormat="1" ht="11.25" outlineLevel="5">
      <c r="A995" s="35"/>
      <c r="B995" s="36"/>
      <c r="C995" s="37" t="s">
        <v>706</v>
      </c>
      <c r="D995" s="36"/>
      <c r="E995" s="38">
        <v>11.71</v>
      </c>
      <c r="F995" s="39"/>
      <c r="G995" s="40"/>
      <c r="H995" s="39"/>
      <c r="I995" s="41"/>
      <c r="J995" s="42"/>
      <c r="K995" s="39"/>
      <c r="L995" s="39"/>
      <c r="M995" s="39"/>
      <c r="N995" s="44" t="s">
        <v>3</v>
      </c>
      <c r="O995" s="39"/>
      <c r="P995" s="39"/>
      <c r="Q995" s="42"/>
    </row>
    <row r="996" spans="1:17" s="34" customFormat="1" ht="11.25" outlineLevel="5">
      <c r="A996" s="35"/>
      <c r="B996" s="36"/>
      <c r="C996" s="37" t="s">
        <v>707</v>
      </c>
      <c r="D996" s="36"/>
      <c r="E996" s="38">
        <v>13.02</v>
      </c>
      <c r="F996" s="39"/>
      <c r="G996" s="40"/>
      <c r="H996" s="39"/>
      <c r="I996" s="41"/>
      <c r="J996" s="42"/>
      <c r="K996" s="39"/>
      <c r="L996" s="39"/>
      <c r="M996" s="39"/>
      <c r="N996" s="44" t="s">
        <v>3</v>
      </c>
      <c r="O996" s="39"/>
      <c r="P996" s="39"/>
      <c r="Q996" s="42"/>
    </row>
    <row r="997" spans="1:17" s="34" customFormat="1" ht="11.25" outlineLevel="5">
      <c r="A997" s="35"/>
      <c r="B997" s="36"/>
      <c r="C997" s="37" t="s">
        <v>708</v>
      </c>
      <c r="D997" s="36"/>
      <c r="E997" s="38">
        <v>1.86</v>
      </c>
      <c r="F997" s="39"/>
      <c r="G997" s="40"/>
      <c r="H997" s="39"/>
      <c r="I997" s="41"/>
      <c r="J997" s="42"/>
      <c r="K997" s="39"/>
      <c r="L997" s="39"/>
      <c r="M997" s="39"/>
      <c r="N997" s="44" t="s">
        <v>3</v>
      </c>
      <c r="O997" s="39"/>
      <c r="P997" s="39"/>
      <c r="Q997" s="42"/>
    </row>
    <row r="998" spans="1:17" s="34" customFormat="1" ht="11.25" outlineLevel="5">
      <c r="A998" s="35"/>
      <c r="B998" s="36"/>
      <c r="C998" s="37" t="s">
        <v>709</v>
      </c>
      <c r="D998" s="36"/>
      <c r="E998" s="38">
        <v>8.25</v>
      </c>
      <c r="F998" s="39"/>
      <c r="G998" s="40"/>
      <c r="H998" s="39"/>
      <c r="I998" s="41"/>
      <c r="J998" s="42"/>
      <c r="K998" s="39"/>
      <c r="L998" s="39"/>
      <c r="M998" s="39"/>
      <c r="N998" s="44" t="s">
        <v>3</v>
      </c>
      <c r="O998" s="39"/>
      <c r="P998" s="39"/>
      <c r="Q998" s="42"/>
    </row>
    <row r="999" spans="1:17" s="34" customFormat="1" ht="11.25" outlineLevel="5">
      <c r="A999" s="35"/>
      <c r="B999" s="36"/>
      <c r="C999" s="37" t="s">
        <v>710</v>
      </c>
      <c r="D999" s="36"/>
      <c r="E999" s="38">
        <v>8.25</v>
      </c>
      <c r="F999" s="39"/>
      <c r="G999" s="40"/>
      <c r="H999" s="39"/>
      <c r="I999" s="41"/>
      <c r="J999" s="42"/>
      <c r="K999" s="39"/>
      <c r="L999" s="39"/>
      <c r="M999" s="39"/>
      <c r="N999" s="44" t="s">
        <v>3</v>
      </c>
      <c r="O999" s="39"/>
      <c r="P999" s="39"/>
      <c r="Q999" s="42"/>
    </row>
    <row r="1000" spans="1:17" s="34" customFormat="1" ht="11.25" outlineLevel="5">
      <c r="A1000" s="35"/>
      <c r="B1000" s="36"/>
      <c r="C1000" s="37" t="s">
        <v>711</v>
      </c>
      <c r="D1000" s="36"/>
      <c r="E1000" s="38">
        <v>8.16</v>
      </c>
      <c r="F1000" s="39"/>
      <c r="G1000" s="40"/>
      <c r="H1000" s="39"/>
      <c r="I1000" s="41"/>
      <c r="J1000" s="42"/>
      <c r="K1000" s="39"/>
      <c r="L1000" s="39"/>
      <c r="M1000" s="39"/>
      <c r="N1000" s="44" t="s">
        <v>3</v>
      </c>
      <c r="O1000" s="39"/>
      <c r="P1000" s="39"/>
      <c r="Q1000" s="42"/>
    </row>
    <row r="1001" spans="1:17" s="34" customFormat="1" ht="11.25" outlineLevel="5">
      <c r="A1001" s="35"/>
      <c r="B1001" s="36"/>
      <c r="C1001" s="37" t="s">
        <v>712</v>
      </c>
      <c r="D1001" s="36"/>
      <c r="E1001" s="38">
        <v>12.36</v>
      </c>
      <c r="F1001" s="39"/>
      <c r="G1001" s="40"/>
      <c r="H1001" s="39"/>
      <c r="I1001" s="41"/>
      <c r="J1001" s="42"/>
      <c r="K1001" s="39"/>
      <c r="L1001" s="39"/>
      <c r="M1001" s="39"/>
      <c r="N1001" s="44" t="s">
        <v>3</v>
      </c>
      <c r="O1001" s="39"/>
      <c r="P1001" s="39"/>
      <c r="Q1001" s="42"/>
    </row>
    <row r="1002" spans="1:17" s="34" customFormat="1" ht="11.25" outlineLevel="5">
      <c r="A1002" s="35"/>
      <c r="B1002" s="36"/>
      <c r="C1002" s="37" t="s">
        <v>713</v>
      </c>
      <c r="D1002" s="36"/>
      <c r="E1002" s="38">
        <v>6.2</v>
      </c>
      <c r="F1002" s="39"/>
      <c r="G1002" s="40"/>
      <c r="H1002" s="39"/>
      <c r="I1002" s="41"/>
      <c r="J1002" s="42"/>
      <c r="K1002" s="39"/>
      <c r="L1002" s="39"/>
      <c r="M1002" s="39"/>
      <c r="N1002" s="44" t="s">
        <v>3</v>
      </c>
      <c r="O1002" s="39"/>
      <c r="P1002" s="39"/>
      <c r="Q1002" s="42"/>
    </row>
    <row r="1003" spans="1:17" s="34" customFormat="1" ht="11.25" outlineLevel="5">
      <c r="A1003" s="35"/>
      <c r="B1003" s="36"/>
      <c r="C1003" s="37" t="s">
        <v>2</v>
      </c>
      <c r="D1003" s="36"/>
      <c r="E1003" s="38">
        <v>82.1</v>
      </c>
      <c r="F1003" s="39"/>
      <c r="G1003" s="40"/>
      <c r="H1003" s="39"/>
      <c r="I1003" s="41"/>
      <c r="J1003" s="42"/>
      <c r="K1003" s="39"/>
      <c r="L1003" s="39"/>
      <c r="M1003" s="39"/>
      <c r="N1003" s="44" t="s">
        <v>3</v>
      </c>
      <c r="O1003" s="39"/>
      <c r="P1003" s="39"/>
      <c r="Q1003" s="42"/>
    </row>
    <row r="1004" spans="1:17" s="64" customFormat="1" ht="12" outlineLevel="4">
      <c r="A1004" s="11">
        <v>4</v>
      </c>
      <c r="B1004" s="29" t="s">
        <v>646</v>
      </c>
      <c r="C1004" s="30" t="s">
        <v>647</v>
      </c>
      <c r="D1004" s="12" t="s">
        <v>4</v>
      </c>
      <c r="E1004" s="31">
        <v>128.35999999999999</v>
      </c>
      <c r="F1004" s="14">
        <v>0</v>
      </c>
      <c r="G1004" s="31">
        <f>E1004*(1+F1004/100)</f>
        <v>128.35999999999999</v>
      </c>
      <c r="H1004" s="511"/>
      <c r="I1004" s="15">
        <f>G1004*H1004</f>
        <v>0</v>
      </c>
      <c r="J1004" s="32">
        <v>3.2000000000000003E-4</v>
      </c>
      <c r="K1004" s="33">
        <f>G1004*J1004</f>
        <v>4.1075199999999999E-2</v>
      </c>
      <c r="L1004" s="32"/>
      <c r="M1004" s="33">
        <f>G1004*L1004</f>
        <v>0</v>
      </c>
      <c r="N1004" s="15">
        <v>21</v>
      </c>
      <c r="O1004" s="15">
        <f>I1004*(N1004/100)</f>
        <v>0</v>
      </c>
      <c r="P1004" s="15">
        <f>I1004+O1004</f>
        <v>0</v>
      </c>
      <c r="Q1004" s="184" t="s">
        <v>1881</v>
      </c>
    </row>
    <row r="1005" spans="1:17" s="34" customFormat="1" ht="11.25" outlineLevel="5">
      <c r="A1005" s="35"/>
      <c r="B1005" s="36"/>
      <c r="C1005" s="37" t="s">
        <v>779</v>
      </c>
      <c r="D1005" s="36"/>
      <c r="E1005" s="38">
        <v>0</v>
      </c>
      <c r="F1005" s="39"/>
      <c r="G1005" s="40"/>
      <c r="H1005" s="39"/>
      <c r="I1005" s="41"/>
      <c r="J1005" s="42"/>
      <c r="K1005" s="39"/>
      <c r="L1005" s="39"/>
      <c r="M1005" s="39"/>
      <c r="N1005" s="44" t="s">
        <v>3</v>
      </c>
      <c r="O1005" s="39"/>
      <c r="P1005" s="39"/>
      <c r="Q1005" s="42"/>
    </row>
    <row r="1006" spans="1:17" s="34" customFormat="1" ht="11.25" outlineLevel="5">
      <c r="A1006" s="35"/>
      <c r="B1006" s="36"/>
      <c r="C1006" s="37" t="s">
        <v>780</v>
      </c>
      <c r="D1006" s="36"/>
      <c r="E1006" s="38">
        <v>6.64</v>
      </c>
      <c r="F1006" s="39"/>
      <c r="G1006" s="40"/>
      <c r="H1006" s="39"/>
      <c r="I1006" s="41"/>
      <c r="J1006" s="42"/>
      <c r="K1006" s="39"/>
      <c r="L1006" s="39"/>
      <c r="M1006" s="39"/>
      <c r="N1006" s="44" t="s">
        <v>3</v>
      </c>
      <c r="O1006" s="39"/>
      <c r="P1006" s="39"/>
      <c r="Q1006" s="42"/>
    </row>
    <row r="1007" spans="1:17" s="34" customFormat="1" ht="11.25" outlineLevel="5">
      <c r="A1007" s="35"/>
      <c r="B1007" s="36"/>
      <c r="C1007" s="37" t="s">
        <v>781</v>
      </c>
      <c r="D1007" s="36"/>
      <c r="E1007" s="38">
        <v>7.1199999999999992</v>
      </c>
      <c r="F1007" s="39"/>
      <c r="G1007" s="40"/>
      <c r="H1007" s="39"/>
      <c r="I1007" s="41"/>
      <c r="J1007" s="42"/>
      <c r="K1007" s="39"/>
      <c r="L1007" s="39"/>
      <c r="M1007" s="39"/>
      <c r="N1007" s="44" t="s">
        <v>3</v>
      </c>
      <c r="O1007" s="39"/>
      <c r="P1007" s="39"/>
      <c r="Q1007" s="42"/>
    </row>
    <row r="1008" spans="1:17" s="34" customFormat="1" ht="11.25" outlineLevel="5">
      <c r="A1008" s="35"/>
      <c r="B1008" s="36"/>
      <c r="C1008" s="37" t="s">
        <v>782</v>
      </c>
      <c r="D1008" s="36"/>
      <c r="E1008" s="38">
        <v>21.2</v>
      </c>
      <c r="F1008" s="39"/>
      <c r="G1008" s="40"/>
      <c r="H1008" s="39"/>
      <c r="I1008" s="41"/>
      <c r="J1008" s="42"/>
      <c r="K1008" s="39"/>
      <c r="L1008" s="39"/>
      <c r="M1008" s="39"/>
      <c r="N1008" s="44" t="s">
        <v>3</v>
      </c>
      <c r="O1008" s="39"/>
      <c r="P1008" s="39"/>
      <c r="Q1008" s="42"/>
    </row>
    <row r="1009" spans="1:17" s="34" customFormat="1" ht="11.25" outlineLevel="5">
      <c r="A1009" s="35"/>
      <c r="B1009" s="36"/>
      <c r="C1009" s="37" t="s">
        <v>783</v>
      </c>
      <c r="D1009" s="36"/>
      <c r="E1009" s="38">
        <v>21.43</v>
      </c>
      <c r="F1009" s="39"/>
      <c r="G1009" s="40"/>
      <c r="H1009" s="39"/>
      <c r="I1009" s="41"/>
      <c r="J1009" s="42"/>
      <c r="K1009" s="39"/>
      <c r="L1009" s="39"/>
      <c r="M1009" s="39"/>
      <c r="N1009" s="44" t="s">
        <v>3</v>
      </c>
      <c r="O1009" s="39"/>
      <c r="P1009" s="39"/>
      <c r="Q1009" s="42"/>
    </row>
    <row r="1010" spans="1:17" s="34" customFormat="1" ht="11.25" outlineLevel="5">
      <c r="A1010" s="35"/>
      <c r="B1010" s="36"/>
      <c r="C1010" s="37" t="s">
        <v>784</v>
      </c>
      <c r="D1010" s="36"/>
      <c r="E1010" s="38">
        <v>4.87</v>
      </c>
      <c r="F1010" s="39"/>
      <c r="G1010" s="40"/>
      <c r="H1010" s="39"/>
      <c r="I1010" s="41"/>
      <c r="J1010" s="42"/>
      <c r="K1010" s="39"/>
      <c r="L1010" s="39"/>
      <c r="M1010" s="39"/>
      <c r="N1010" s="44" t="s">
        <v>3</v>
      </c>
      <c r="O1010" s="39"/>
      <c r="P1010" s="39"/>
      <c r="Q1010" s="42"/>
    </row>
    <row r="1011" spans="1:17" s="34" customFormat="1" ht="11.25" outlineLevel="5">
      <c r="A1011" s="35"/>
      <c r="B1011" s="36"/>
      <c r="C1011" s="37" t="s">
        <v>785</v>
      </c>
      <c r="D1011" s="36"/>
      <c r="E1011" s="38">
        <v>13.9</v>
      </c>
      <c r="F1011" s="39"/>
      <c r="G1011" s="40"/>
      <c r="H1011" s="39"/>
      <c r="I1011" s="41"/>
      <c r="J1011" s="42"/>
      <c r="K1011" s="39"/>
      <c r="L1011" s="39"/>
      <c r="M1011" s="39"/>
      <c r="N1011" s="44" t="s">
        <v>3</v>
      </c>
      <c r="O1011" s="39"/>
      <c r="P1011" s="39"/>
      <c r="Q1011" s="42"/>
    </row>
    <row r="1012" spans="1:17" s="34" customFormat="1" ht="11.25" outlineLevel="5">
      <c r="A1012" s="35"/>
      <c r="B1012" s="36"/>
      <c r="C1012" s="37" t="s">
        <v>786</v>
      </c>
      <c r="D1012" s="36"/>
      <c r="E1012" s="38">
        <v>13.9</v>
      </c>
      <c r="F1012" s="39"/>
      <c r="G1012" s="40"/>
      <c r="H1012" s="39"/>
      <c r="I1012" s="41"/>
      <c r="J1012" s="42"/>
      <c r="K1012" s="39"/>
      <c r="L1012" s="39"/>
      <c r="M1012" s="39"/>
      <c r="N1012" s="44" t="s">
        <v>3</v>
      </c>
      <c r="O1012" s="39"/>
      <c r="P1012" s="39"/>
      <c r="Q1012" s="42"/>
    </row>
    <row r="1013" spans="1:17" s="34" customFormat="1" ht="11.25" outlineLevel="5">
      <c r="A1013" s="35"/>
      <c r="B1013" s="36"/>
      <c r="C1013" s="37" t="s">
        <v>787</v>
      </c>
      <c r="D1013" s="36"/>
      <c r="E1013" s="38">
        <v>13.82</v>
      </c>
      <c r="F1013" s="39"/>
      <c r="G1013" s="40"/>
      <c r="H1013" s="39"/>
      <c r="I1013" s="41"/>
      <c r="J1013" s="42"/>
      <c r="K1013" s="39"/>
      <c r="L1013" s="39"/>
      <c r="M1013" s="39"/>
      <c r="N1013" s="44" t="s">
        <v>3</v>
      </c>
      <c r="O1013" s="39"/>
      <c r="P1013" s="39"/>
      <c r="Q1013" s="42"/>
    </row>
    <row r="1014" spans="1:17" s="34" customFormat="1" ht="11.25" outlineLevel="5">
      <c r="A1014" s="35"/>
      <c r="B1014" s="36"/>
      <c r="C1014" s="37" t="s">
        <v>788</v>
      </c>
      <c r="D1014" s="36"/>
      <c r="E1014" s="38">
        <v>13.67</v>
      </c>
      <c r="F1014" s="39"/>
      <c r="G1014" s="40"/>
      <c r="H1014" s="39"/>
      <c r="I1014" s="41"/>
      <c r="J1014" s="42"/>
      <c r="K1014" s="39"/>
      <c r="L1014" s="39"/>
      <c r="M1014" s="39"/>
      <c r="N1014" s="44" t="s">
        <v>3</v>
      </c>
      <c r="O1014" s="39"/>
      <c r="P1014" s="39"/>
      <c r="Q1014" s="42"/>
    </row>
    <row r="1015" spans="1:17" s="34" customFormat="1" ht="11.25" outlineLevel="5">
      <c r="A1015" s="35"/>
      <c r="B1015" s="36"/>
      <c r="C1015" s="37" t="s">
        <v>789</v>
      </c>
      <c r="D1015" s="36"/>
      <c r="E1015" s="38">
        <v>11.809999999999999</v>
      </c>
      <c r="F1015" s="39"/>
      <c r="G1015" s="40"/>
      <c r="H1015" s="39"/>
      <c r="I1015" s="41"/>
      <c r="J1015" s="42"/>
      <c r="K1015" s="39"/>
      <c r="L1015" s="39"/>
      <c r="M1015" s="39"/>
      <c r="N1015" s="44" t="s">
        <v>3</v>
      </c>
      <c r="O1015" s="39"/>
      <c r="P1015" s="39"/>
      <c r="Q1015" s="42"/>
    </row>
    <row r="1016" spans="1:17" s="34" customFormat="1" ht="11.25" outlineLevel="5">
      <c r="A1016" s="35"/>
      <c r="B1016" s="36"/>
      <c r="C1016" s="37" t="s">
        <v>2</v>
      </c>
      <c r="D1016" s="36"/>
      <c r="E1016" s="38">
        <v>128.35999999999999</v>
      </c>
      <c r="F1016" s="39"/>
      <c r="G1016" s="40"/>
      <c r="H1016" s="39"/>
      <c r="I1016" s="41"/>
      <c r="J1016" s="42"/>
      <c r="K1016" s="39"/>
      <c r="L1016" s="39"/>
      <c r="M1016" s="39"/>
      <c r="N1016" s="44" t="s">
        <v>3</v>
      </c>
      <c r="O1016" s="39"/>
      <c r="P1016" s="39"/>
      <c r="Q1016" s="42"/>
    </row>
    <row r="1017" spans="1:17" s="64" customFormat="1" ht="12" outlineLevel="4">
      <c r="A1017" s="11">
        <v>5</v>
      </c>
      <c r="B1017" s="29" t="s">
        <v>648</v>
      </c>
      <c r="C1017" s="30" t="s">
        <v>649</v>
      </c>
      <c r="D1017" s="12" t="s">
        <v>14</v>
      </c>
      <c r="E1017" s="31">
        <v>76</v>
      </c>
      <c r="F1017" s="14">
        <v>0</v>
      </c>
      <c r="G1017" s="31">
        <f>E1017*(1+F1017/100)</f>
        <v>76</v>
      </c>
      <c r="H1017" s="511"/>
      <c r="I1017" s="15">
        <f>G1017*H1017</f>
        <v>0</v>
      </c>
      <c r="J1017" s="32">
        <v>2.1000000000000001E-4</v>
      </c>
      <c r="K1017" s="33">
        <f>G1017*J1017</f>
        <v>1.5960000000000002E-2</v>
      </c>
      <c r="L1017" s="32"/>
      <c r="M1017" s="33">
        <f>G1017*L1017</f>
        <v>0</v>
      </c>
      <c r="N1017" s="15">
        <v>21</v>
      </c>
      <c r="O1017" s="15">
        <f>I1017*(N1017/100)</f>
        <v>0</v>
      </c>
      <c r="P1017" s="15">
        <f>I1017+O1017</f>
        <v>0</v>
      </c>
      <c r="Q1017" s="184" t="s">
        <v>1881</v>
      </c>
    </row>
    <row r="1018" spans="1:17" s="34" customFormat="1" ht="11.25" outlineLevel="5">
      <c r="A1018" s="35"/>
      <c r="B1018" s="36"/>
      <c r="C1018" s="37" t="s">
        <v>790</v>
      </c>
      <c r="D1018" s="36"/>
      <c r="E1018" s="38">
        <v>0</v>
      </c>
      <c r="F1018" s="39"/>
      <c r="G1018" s="40"/>
      <c r="H1018" s="39"/>
      <c r="I1018" s="41"/>
      <c r="J1018" s="42"/>
      <c r="K1018" s="39"/>
      <c r="L1018" s="39"/>
      <c r="M1018" s="39"/>
      <c r="N1018" s="44" t="s">
        <v>3</v>
      </c>
      <c r="O1018" s="39"/>
      <c r="P1018" s="39"/>
      <c r="Q1018" s="42"/>
    </row>
    <row r="1019" spans="1:17" s="34" customFormat="1" ht="11.25" outlineLevel="5">
      <c r="A1019" s="35"/>
      <c r="B1019" s="36"/>
      <c r="C1019" s="37" t="s">
        <v>791</v>
      </c>
      <c r="D1019" s="36"/>
      <c r="E1019" s="38">
        <v>6</v>
      </c>
      <c r="F1019" s="39"/>
      <c r="G1019" s="40"/>
      <c r="H1019" s="39"/>
      <c r="I1019" s="41"/>
      <c r="J1019" s="42"/>
      <c r="K1019" s="39"/>
      <c r="L1019" s="39"/>
      <c r="M1019" s="39"/>
      <c r="N1019" s="44" t="s">
        <v>3</v>
      </c>
      <c r="O1019" s="39"/>
      <c r="P1019" s="39"/>
      <c r="Q1019" s="42"/>
    </row>
    <row r="1020" spans="1:17" s="34" customFormat="1" ht="11.25" outlineLevel="5">
      <c r="A1020" s="35"/>
      <c r="B1020" s="36"/>
      <c r="C1020" s="37" t="s">
        <v>792</v>
      </c>
      <c r="D1020" s="36"/>
      <c r="E1020" s="38">
        <v>4</v>
      </c>
      <c r="F1020" s="39"/>
      <c r="G1020" s="40"/>
      <c r="H1020" s="39"/>
      <c r="I1020" s="41"/>
      <c r="J1020" s="42"/>
      <c r="K1020" s="39"/>
      <c r="L1020" s="39"/>
      <c r="M1020" s="39"/>
      <c r="N1020" s="44" t="s">
        <v>3</v>
      </c>
      <c r="O1020" s="39"/>
      <c r="P1020" s="39"/>
      <c r="Q1020" s="42"/>
    </row>
    <row r="1021" spans="1:17" s="34" customFormat="1" ht="11.25" outlineLevel="5">
      <c r="A1021" s="35"/>
      <c r="B1021" s="36"/>
      <c r="C1021" s="37" t="s">
        <v>793</v>
      </c>
      <c r="D1021" s="36"/>
      <c r="E1021" s="38">
        <v>16</v>
      </c>
      <c r="F1021" s="39"/>
      <c r="G1021" s="40"/>
      <c r="H1021" s="39"/>
      <c r="I1021" s="41"/>
      <c r="J1021" s="42"/>
      <c r="K1021" s="39"/>
      <c r="L1021" s="39"/>
      <c r="M1021" s="39"/>
      <c r="N1021" s="44" t="s">
        <v>3</v>
      </c>
      <c r="O1021" s="39"/>
      <c r="P1021" s="39"/>
      <c r="Q1021" s="42"/>
    </row>
    <row r="1022" spans="1:17" s="34" customFormat="1" ht="11.25" outlineLevel="5">
      <c r="A1022" s="35"/>
      <c r="B1022" s="36"/>
      <c r="C1022" s="37" t="s">
        <v>794</v>
      </c>
      <c r="D1022" s="36"/>
      <c r="E1022" s="38">
        <v>16</v>
      </c>
      <c r="F1022" s="39"/>
      <c r="G1022" s="40"/>
      <c r="H1022" s="39"/>
      <c r="I1022" s="41"/>
      <c r="J1022" s="42"/>
      <c r="K1022" s="39"/>
      <c r="L1022" s="39"/>
      <c r="M1022" s="39"/>
      <c r="N1022" s="44" t="s">
        <v>3</v>
      </c>
      <c r="O1022" s="39"/>
      <c r="P1022" s="39"/>
      <c r="Q1022" s="42"/>
    </row>
    <row r="1023" spans="1:17" s="34" customFormat="1" ht="11.25" outlineLevel="5">
      <c r="A1023" s="35"/>
      <c r="B1023" s="36"/>
      <c r="C1023" s="37" t="s">
        <v>795</v>
      </c>
      <c r="D1023" s="36"/>
      <c r="E1023" s="38">
        <v>5</v>
      </c>
      <c r="F1023" s="39"/>
      <c r="G1023" s="40"/>
      <c r="H1023" s="39"/>
      <c r="I1023" s="41"/>
      <c r="J1023" s="42"/>
      <c r="K1023" s="39"/>
      <c r="L1023" s="39"/>
      <c r="M1023" s="39"/>
      <c r="N1023" s="44" t="s">
        <v>3</v>
      </c>
      <c r="O1023" s="39"/>
      <c r="P1023" s="39"/>
      <c r="Q1023" s="42"/>
    </row>
    <row r="1024" spans="1:17" s="34" customFormat="1" ht="11.25" outlineLevel="5">
      <c r="A1024" s="35"/>
      <c r="B1024" s="36"/>
      <c r="C1024" s="37" t="s">
        <v>796</v>
      </c>
      <c r="D1024" s="36"/>
      <c r="E1024" s="38">
        <v>6</v>
      </c>
      <c r="F1024" s="39"/>
      <c r="G1024" s="40"/>
      <c r="H1024" s="39"/>
      <c r="I1024" s="41"/>
      <c r="J1024" s="42"/>
      <c r="K1024" s="39"/>
      <c r="L1024" s="39"/>
      <c r="M1024" s="39"/>
      <c r="N1024" s="44" t="s">
        <v>3</v>
      </c>
      <c r="O1024" s="39"/>
      <c r="P1024" s="39"/>
      <c r="Q1024" s="42"/>
    </row>
    <row r="1025" spans="1:17" s="34" customFormat="1" ht="11.25" outlineLevel="5">
      <c r="A1025" s="35"/>
      <c r="B1025" s="36"/>
      <c r="C1025" s="37" t="s">
        <v>797</v>
      </c>
      <c r="D1025" s="36"/>
      <c r="E1025" s="38">
        <v>6</v>
      </c>
      <c r="F1025" s="39"/>
      <c r="G1025" s="40"/>
      <c r="H1025" s="39"/>
      <c r="I1025" s="41"/>
      <c r="J1025" s="42"/>
      <c r="K1025" s="39"/>
      <c r="L1025" s="39"/>
      <c r="M1025" s="39"/>
      <c r="N1025" s="44" t="s">
        <v>3</v>
      </c>
      <c r="O1025" s="39"/>
      <c r="P1025" s="39"/>
      <c r="Q1025" s="42"/>
    </row>
    <row r="1026" spans="1:17" s="34" customFormat="1" ht="11.25" outlineLevel="5">
      <c r="A1026" s="35"/>
      <c r="B1026" s="36"/>
      <c r="C1026" s="37" t="s">
        <v>798</v>
      </c>
      <c r="D1026" s="36"/>
      <c r="E1026" s="38">
        <v>6</v>
      </c>
      <c r="F1026" s="39"/>
      <c r="G1026" s="40"/>
      <c r="H1026" s="39"/>
      <c r="I1026" s="41"/>
      <c r="J1026" s="42"/>
      <c r="K1026" s="39"/>
      <c r="L1026" s="39"/>
      <c r="M1026" s="39"/>
      <c r="N1026" s="44" t="s">
        <v>3</v>
      </c>
      <c r="O1026" s="39"/>
      <c r="P1026" s="39"/>
      <c r="Q1026" s="42"/>
    </row>
    <row r="1027" spans="1:17" s="34" customFormat="1" ht="11.25" outlineLevel="5">
      <c r="A1027" s="35"/>
      <c r="B1027" s="36"/>
      <c r="C1027" s="37" t="s">
        <v>799</v>
      </c>
      <c r="D1027" s="36"/>
      <c r="E1027" s="38">
        <v>5</v>
      </c>
      <c r="F1027" s="39"/>
      <c r="G1027" s="40"/>
      <c r="H1027" s="39"/>
      <c r="I1027" s="41"/>
      <c r="J1027" s="42"/>
      <c r="K1027" s="39"/>
      <c r="L1027" s="39"/>
      <c r="M1027" s="39"/>
      <c r="N1027" s="44" t="s">
        <v>3</v>
      </c>
      <c r="O1027" s="39"/>
      <c r="P1027" s="39"/>
      <c r="Q1027" s="42"/>
    </row>
    <row r="1028" spans="1:17" s="34" customFormat="1" ht="11.25" outlineLevel="5">
      <c r="A1028" s="35"/>
      <c r="B1028" s="36"/>
      <c r="C1028" s="37" t="s">
        <v>800</v>
      </c>
      <c r="D1028" s="36"/>
      <c r="E1028" s="38">
        <v>6</v>
      </c>
      <c r="F1028" s="39"/>
      <c r="G1028" s="40"/>
      <c r="H1028" s="39"/>
      <c r="I1028" s="41"/>
      <c r="J1028" s="42"/>
      <c r="K1028" s="39"/>
      <c r="L1028" s="39"/>
      <c r="M1028" s="39"/>
      <c r="N1028" s="44" t="s">
        <v>3</v>
      </c>
      <c r="O1028" s="39"/>
      <c r="P1028" s="39"/>
      <c r="Q1028" s="42"/>
    </row>
    <row r="1029" spans="1:17" s="34" customFormat="1" ht="11.25" outlineLevel="5">
      <c r="A1029" s="35"/>
      <c r="B1029" s="36"/>
      <c r="C1029" s="37" t="s">
        <v>2</v>
      </c>
      <c r="D1029" s="36"/>
      <c r="E1029" s="38">
        <v>76</v>
      </c>
      <c r="F1029" s="39"/>
      <c r="G1029" s="40"/>
      <c r="H1029" s="39"/>
      <c r="I1029" s="41"/>
      <c r="J1029" s="42"/>
      <c r="K1029" s="39"/>
      <c r="L1029" s="39"/>
      <c r="M1029" s="39"/>
      <c r="N1029" s="44" t="s">
        <v>3</v>
      </c>
      <c r="O1029" s="39"/>
      <c r="P1029" s="39"/>
      <c r="Q1029" s="42"/>
    </row>
    <row r="1030" spans="1:17" s="64" customFormat="1" ht="12" outlineLevel="4">
      <c r="A1030" s="11">
        <v>6</v>
      </c>
      <c r="B1030" s="29" t="s">
        <v>650</v>
      </c>
      <c r="C1030" s="30" t="s">
        <v>651</v>
      </c>
      <c r="D1030" s="12" t="s">
        <v>14</v>
      </c>
      <c r="E1030" s="31">
        <v>10</v>
      </c>
      <c r="F1030" s="14">
        <v>0</v>
      </c>
      <c r="G1030" s="31">
        <f>E1030*(1+F1030/100)</f>
        <v>10</v>
      </c>
      <c r="H1030" s="511"/>
      <c r="I1030" s="15">
        <f>G1030*H1030</f>
        <v>0</v>
      </c>
      <c r="J1030" s="32">
        <v>2.0000000000000001E-4</v>
      </c>
      <c r="K1030" s="33">
        <f>G1030*J1030</f>
        <v>2E-3</v>
      </c>
      <c r="L1030" s="32"/>
      <c r="M1030" s="33">
        <f>G1030*L1030</f>
        <v>0</v>
      </c>
      <c r="N1030" s="15">
        <v>21</v>
      </c>
      <c r="O1030" s="15">
        <f>I1030*(N1030/100)</f>
        <v>0</v>
      </c>
      <c r="P1030" s="15">
        <f>I1030+O1030</f>
        <v>0</v>
      </c>
      <c r="Q1030" s="184" t="s">
        <v>1881</v>
      </c>
    </row>
    <row r="1031" spans="1:17" s="34" customFormat="1" ht="11.25" outlineLevel="5">
      <c r="A1031" s="35"/>
      <c r="B1031" s="36"/>
      <c r="C1031" s="37" t="s">
        <v>801</v>
      </c>
      <c r="D1031" s="36"/>
      <c r="E1031" s="38">
        <v>0</v>
      </c>
      <c r="F1031" s="39"/>
      <c r="G1031" s="40"/>
      <c r="H1031" s="39"/>
      <c r="I1031" s="41"/>
      <c r="J1031" s="42"/>
      <c r="K1031" s="39"/>
      <c r="L1031" s="39"/>
      <c r="M1031" s="39"/>
      <c r="N1031" s="44" t="s">
        <v>3</v>
      </c>
      <c r="O1031" s="39"/>
      <c r="P1031" s="39"/>
      <c r="Q1031" s="42"/>
    </row>
    <row r="1032" spans="1:17" s="34" customFormat="1" ht="11.25" outlineLevel="5">
      <c r="A1032" s="35"/>
      <c r="B1032" s="36"/>
      <c r="C1032" s="37" t="s">
        <v>802</v>
      </c>
      <c r="D1032" s="36"/>
      <c r="E1032" s="38">
        <v>0</v>
      </c>
      <c r="F1032" s="39"/>
      <c r="G1032" s="40"/>
      <c r="H1032" s="39"/>
      <c r="I1032" s="41"/>
      <c r="J1032" s="42"/>
      <c r="K1032" s="39"/>
      <c r="L1032" s="39"/>
      <c r="M1032" s="39"/>
      <c r="N1032" s="44" t="s">
        <v>3</v>
      </c>
      <c r="O1032" s="39"/>
      <c r="P1032" s="39"/>
      <c r="Q1032" s="42"/>
    </row>
    <row r="1033" spans="1:17" s="34" customFormat="1" ht="11.25" outlineLevel="5">
      <c r="A1033" s="35"/>
      <c r="B1033" s="36"/>
      <c r="C1033" s="37" t="s">
        <v>803</v>
      </c>
      <c r="D1033" s="36"/>
      <c r="E1033" s="38">
        <v>0</v>
      </c>
      <c r="F1033" s="39"/>
      <c r="G1033" s="40"/>
      <c r="H1033" s="39"/>
      <c r="I1033" s="41"/>
      <c r="J1033" s="42"/>
      <c r="K1033" s="39"/>
      <c r="L1033" s="39"/>
      <c r="M1033" s="39"/>
      <c r="N1033" s="44" t="s">
        <v>3</v>
      </c>
      <c r="O1033" s="39"/>
      <c r="P1033" s="39"/>
      <c r="Q1033" s="42"/>
    </row>
    <row r="1034" spans="1:17" s="34" customFormat="1" ht="11.25" outlineLevel="5">
      <c r="A1034" s="35"/>
      <c r="B1034" s="36"/>
      <c r="C1034" s="37" t="s">
        <v>804</v>
      </c>
      <c r="D1034" s="36"/>
      <c r="E1034" s="38">
        <v>0</v>
      </c>
      <c r="F1034" s="39"/>
      <c r="G1034" s="40"/>
      <c r="H1034" s="39"/>
      <c r="I1034" s="41"/>
      <c r="J1034" s="42"/>
      <c r="K1034" s="39"/>
      <c r="L1034" s="39"/>
      <c r="M1034" s="39"/>
      <c r="N1034" s="44" t="s">
        <v>3</v>
      </c>
      <c r="O1034" s="39"/>
      <c r="P1034" s="39"/>
      <c r="Q1034" s="42"/>
    </row>
    <row r="1035" spans="1:17" s="34" customFormat="1" ht="11.25" outlineLevel="5">
      <c r="A1035" s="35"/>
      <c r="B1035" s="36"/>
      <c r="C1035" s="37" t="s">
        <v>805</v>
      </c>
      <c r="D1035" s="36"/>
      <c r="E1035" s="38">
        <v>0</v>
      </c>
      <c r="F1035" s="39"/>
      <c r="G1035" s="40"/>
      <c r="H1035" s="39"/>
      <c r="I1035" s="41"/>
      <c r="J1035" s="42"/>
      <c r="K1035" s="39"/>
      <c r="L1035" s="39"/>
      <c r="M1035" s="39"/>
      <c r="N1035" s="44" t="s">
        <v>3</v>
      </c>
      <c r="O1035" s="39"/>
      <c r="P1035" s="39"/>
      <c r="Q1035" s="42"/>
    </row>
    <row r="1036" spans="1:17" s="34" customFormat="1" ht="11.25" outlineLevel="5">
      <c r="A1036" s="35"/>
      <c r="B1036" s="36"/>
      <c r="C1036" s="37" t="s">
        <v>806</v>
      </c>
      <c r="D1036" s="36"/>
      <c r="E1036" s="38">
        <v>1</v>
      </c>
      <c r="F1036" s="39"/>
      <c r="G1036" s="40"/>
      <c r="H1036" s="39"/>
      <c r="I1036" s="41"/>
      <c r="J1036" s="42"/>
      <c r="K1036" s="39"/>
      <c r="L1036" s="39"/>
      <c r="M1036" s="39"/>
      <c r="N1036" s="44" t="s">
        <v>3</v>
      </c>
      <c r="O1036" s="39"/>
      <c r="P1036" s="39"/>
      <c r="Q1036" s="42"/>
    </row>
    <row r="1037" spans="1:17" s="34" customFormat="1" ht="11.25" outlineLevel="5">
      <c r="A1037" s="35"/>
      <c r="B1037" s="36"/>
      <c r="C1037" s="37" t="s">
        <v>807</v>
      </c>
      <c r="D1037" s="36"/>
      <c r="E1037" s="38">
        <v>2</v>
      </c>
      <c r="F1037" s="39"/>
      <c r="G1037" s="40"/>
      <c r="H1037" s="39"/>
      <c r="I1037" s="41"/>
      <c r="J1037" s="42"/>
      <c r="K1037" s="39"/>
      <c r="L1037" s="39"/>
      <c r="M1037" s="39"/>
      <c r="N1037" s="44" t="s">
        <v>3</v>
      </c>
      <c r="O1037" s="39"/>
      <c r="P1037" s="39"/>
      <c r="Q1037" s="42"/>
    </row>
    <row r="1038" spans="1:17" s="34" customFormat="1" ht="11.25" outlineLevel="5">
      <c r="A1038" s="35"/>
      <c r="B1038" s="36"/>
      <c r="C1038" s="37" t="s">
        <v>808</v>
      </c>
      <c r="D1038" s="36"/>
      <c r="E1038" s="38">
        <v>2</v>
      </c>
      <c r="F1038" s="39"/>
      <c r="G1038" s="40"/>
      <c r="H1038" s="39"/>
      <c r="I1038" s="41"/>
      <c r="J1038" s="42"/>
      <c r="K1038" s="39"/>
      <c r="L1038" s="39"/>
      <c r="M1038" s="39"/>
      <c r="N1038" s="44" t="s">
        <v>3</v>
      </c>
      <c r="O1038" s="39"/>
      <c r="P1038" s="39"/>
      <c r="Q1038" s="42"/>
    </row>
    <row r="1039" spans="1:17" s="34" customFormat="1" ht="11.25" outlineLevel="5">
      <c r="A1039" s="35"/>
      <c r="B1039" s="36"/>
      <c r="C1039" s="37" t="s">
        <v>809</v>
      </c>
      <c r="D1039" s="36"/>
      <c r="E1039" s="38">
        <v>2</v>
      </c>
      <c r="F1039" s="39"/>
      <c r="G1039" s="40"/>
      <c r="H1039" s="39"/>
      <c r="I1039" s="41"/>
      <c r="J1039" s="42"/>
      <c r="K1039" s="39"/>
      <c r="L1039" s="39"/>
      <c r="M1039" s="39"/>
      <c r="N1039" s="44" t="s">
        <v>3</v>
      </c>
      <c r="O1039" s="39"/>
      <c r="P1039" s="39"/>
      <c r="Q1039" s="42"/>
    </row>
    <row r="1040" spans="1:17" s="34" customFormat="1" ht="11.25" outlineLevel="5">
      <c r="A1040" s="35"/>
      <c r="B1040" s="36"/>
      <c r="C1040" s="37" t="s">
        <v>810</v>
      </c>
      <c r="D1040" s="36"/>
      <c r="E1040" s="38">
        <v>1</v>
      </c>
      <c r="F1040" s="39"/>
      <c r="G1040" s="40"/>
      <c r="H1040" s="39"/>
      <c r="I1040" s="41"/>
      <c r="J1040" s="42"/>
      <c r="K1040" s="39"/>
      <c r="L1040" s="39"/>
      <c r="M1040" s="39"/>
      <c r="N1040" s="44" t="s">
        <v>3</v>
      </c>
      <c r="O1040" s="39"/>
      <c r="P1040" s="39"/>
      <c r="Q1040" s="42"/>
    </row>
    <row r="1041" spans="1:17" s="34" customFormat="1" ht="11.25" outlineLevel="5">
      <c r="A1041" s="35"/>
      <c r="B1041" s="36"/>
      <c r="C1041" s="37" t="s">
        <v>811</v>
      </c>
      <c r="D1041" s="36"/>
      <c r="E1041" s="38">
        <v>2</v>
      </c>
      <c r="F1041" s="39"/>
      <c r="G1041" s="40"/>
      <c r="H1041" s="39"/>
      <c r="I1041" s="41"/>
      <c r="J1041" s="42"/>
      <c r="K1041" s="39"/>
      <c r="L1041" s="39"/>
      <c r="M1041" s="39"/>
      <c r="N1041" s="44" t="s">
        <v>3</v>
      </c>
      <c r="O1041" s="39"/>
      <c r="P1041" s="39"/>
      <c r="Q1041" s="42"/>
    </row>
    <row r="1042" spans="1:17" s="34" customFormat="1" ht="11.25" outlineLevel="5">
      <c r="A1042" s="35"/>
      <c r="B1042" s="36"/>
      <c r="C1042" s="37" t="s">
        <v>2</v>
      </c>
      <c r="D1042" s="36"/>
      <c r="E1042" s="38">
        <v>10</v>
      </c>
      <c r="F1042" s="39"/>
      <c r="G1042" s="40"/>
      <c r="H1042" s="39"/>
      <c r="I1042" s="41"/>
      <c r="J1042" s="42"/>
      <c r="K1042" s="39"/>
      <c r="L1042" s="39"/>
      <c r="M1042" s="39"/>
      <c r="N1042" s="44" t="s">
        <v>3</v>
      </c>
      <c r="O1042" s="39"/>
      <c r="P1042" s="39"/>
      <c r="Q1042" s="42"/>
    </row>
    <row r="1043" spans="1:17" s="64" customFormat="1" ht="24" outlineLevel="4">
      <c r="A1043" s="11">
        <v>7</v>
      </c>
      <c r="B1043" s="29" t="s">
        <v>652</v>
      </c>
      <c r="C1043" s="30" t="s">
        <v>653</v>
      </c>
      <c r="D1043" s="12" t="s">
        <v>8</v>
      </c>
      <c r="E1043" s="31">
        <v>146.25</v>
      </c>
      <c r="F1043" s="14">
        <v>0</v>
      </c>
      <c r="G1043" s="31">
        <f>E1043*(1+F1043/100)</f>
        <v>146.25</v>
      </c>
      <c r="H1043" s="511"/>
      <c r="I1043" s="15">
        <f>G1043*H1043</f>
        <v>0</v>
      </c>
      <c r="J1043" s="32">
        <v>8.9999999999999993E-3</v>
      </c>
      <c r="K1043" s="33">
        <f>G1043*J1043</f>
        <v>1.3162499999999999</v>
      </c>
      <c r="L1043" s="32"/>
      <c r="M1043" s="33">
        <f>G1043*L1043</f>
        <v>0</v>
      </c>
      <c r="N1043" s="15">
        <v>21</v>
      </c>
      <c r="O1043" s="15">
        <f>I1043*(N1043/100)</f>
        <v>0</v>
      </c>
      <c r="P1043" s="15">
        <f>I1043+O1043</f>
        <v>0</v>
      </c>
      <c r="Q1043" s="184" t="s">
        <v>1881</v>
      </c>
    </row>
    <row r="1044" spans="1:17" s="64" customFormat="1" ht="36" outlineLevel="4">
      <c r="A1044" s="11">
        <v>8</v>
      </c>
      <c r="B1044" s="29" t="s">
        <v>812</v>
      </c>
      <c r="C1044" s="30" t="s">
        <v>813</v>
      </c>
      <c r="D1044" s="12" t="s">
        <v>8</v>
      </c>
      <c r="E1044" s="31">
        <v>146.25</v>
      </c>
      <c r="F1044" s="14">
        <v>10</v>
      </c>
      <c r="G1044" s="31">
        <f>E1044*(1+F1044/100)</f>
        <v>160.875</v>
      </c>
      <c r="H1044" s="511"/>
      <c r="I1044" s="15">
        <f>G1044*H1044</f>
        <v>0</v>
      </c>
      <c r="J1044" s="32">
        <v>2.7999999999999998E-4</v>
      </c>
      <c r="K1044" s="33">
        <f>G1044*J1044</f>
        <v>4.5044999999999995E-2</v>
      </c>
      <c r="L1044" s="32"/>
      <c r="M1044" s="33">
        <f>G1044*L1044</f>
        <v>0</v>
      </c>
      <c r="N1044" s="15">
        <v>21</v>
      </c>
      <c r="O1044" s="15">
        <f>I1044*(N1044/100)</f>
        <v>0</v>
      </c>
      <c r="P1044" s="15">
        <f>I1044+O1044</f>
        <v>0</v>
      </c>
      <c r="Q1044" s="184"/>
    </row>
    <row r="1045" spans="1:17" s="34" customFormat="1" ht="11.25" outlineLevel="5">
      <c r="A1045" s="35"/>
      <c r="B1045" s="36"/>
      <c r="C1045" s="37" t="s">
        <v>778</v>
      </c>
      <c r="D1045" s="36"/>
      <c r="E1045" s="38">
        <v>0</v>
      </c>
      <c r="F1045" s="39"/>
      <c r="G1045" s="40"/>
      <c r="H1045" s="39"/>
      <c r="I1045" s="41"/>
      <c r="J1045" s="42"/>
      <c r="K1045" s="39"/>
      <c r="L1045" s="39"/>
      <c r="M1045" s="39"/>
      <c r="N1045" s="44" t="s">
        <v>3</v>
      </c>
      <c r="O1045" s="39"/>
      <c r="P1045" s="39"/>
      <c r="Q1045" s="42"/>
    </row>
    <row r="1046" spans="1:17" s="34" customFormat="1" ht="11.25" outlineLevel="5">
      <c r="A1046" s="35"/>
      <c r="B1046" s="36"/>
      <c r="C1046" s="37" t="s">
        <v>704</v>
      </c>
      <c r="D1046" s="36"/>
      <c r="E1046" s="38">
        <v>8.3000000000000007</v>
      </c>
      <c r="F1046" s="39"/>
      <c r="G1046" s="40"/>
      <c r="H1046" s="39"/>
      <c r="I1046" s="41"/>
      <c r="J1046" s="42"/>
      <c r="K1046" s="39"/>
      <c r="L1046" s="39"/>
      <c r="M1046" s="39"/>
      <c r="N1046" s="44" t="s">
        <v>3</v>
      </c>
      <c r="O1046" s="39"/>
      <c r="P1046" s="39"/>
      <c r="Q1046" s="42"/>
    </row>
    <row r="1047" spans="1:17" s="34" customFormat="1" ht="11.25" outlineLevel="5">
      <c r="A1047" s="35"/>
      <c r="B1047" s="36"/>
      <c r="C1047" s="37" t="s">
        <v>705</v>
      </c>
      <c r="D1047" s="36"/>
      <c r="E1047" s="38">
        <v>3.99</v>
      </c>
      <c r="F1047" s="39"/>
      <c r="G1047" s="40"/>
      <c r="H1047" s="39"/>
      <c r="I1047" s="41"/>
      <c r="J1047" s="42"/>
      <c r="K1047" s="39"/>
      <c r="L1047" s="39"/>
      <c r="M1047" s="39"/>
      <c r="N1047" s="44" t="s">
        <v>3</v>
      </c>
      <c r="O1047" s="39"/>
      <c r="P1047" s="39"/>
      <c r="Q1047" s="42"/>
    </row>
    <row r="1048" spans="1:17" s="34" customFormat="1" ht="11.25" outlineLevel="5">
      <c r="A1048" s="35"/>
      <c r="B1048" s="36"/>
      <c r="C1048" s="37" t="s">
        <v>706</v>
      </c>
      <c r="D1048" s="36"/>
      <c r="E1048" s="38">
        <v>11.71</v>
      </c>
      <c r="F1048" s="39"/>
      <c r="G1048" s="40"/>
      <c r="H1048" s="39"/>
      <c r="I1048" s="41"/>
      <c r="J1048" s="42"/>
      <c r="K1048" s="39"/>
      <c r="L1048" s="39"/>
      <c r="M1048" s="39"/>
      <c r="N1048" s="44" t="s">
        <v>3</v>
      </c>
      <c r="O1048" s="39"/>
      <c r="P1048" s="39"/>
      <c r="Q1048" s="42"/>
    </row>
    <row r="1049" spans="1:17" s="34" customFormat="1" ht="11.25" outlineLevel="5">
      <c r="A1049" s="35"/>
      <c r="B1049" s="36"/>
      <c r="C1049" s="37" t="s">
        <v>707</v>
      </c>
      <c r="D1049" s="36"/>
      <c r="E1049" s="38">
        <v>13.02</v>
      </c>
      <c r="F1049" s="39"/>
      <c r="G1049" s="40"/>
      <c r="H1049" s="39"/>
      <c r="I1049" s="41"/>
      <c r="J1049" s="42"/>
      <c r="K1049" s="39"/>
      <c r="L1049" s="39"/>
      <c r="M1049" s="39"/>
      <c r="N1049" s="44" t="s">
        <v>3</v>
      </c>
      <c r="O1049" s="39"/>
      <c r="P1049" s="39"/>
      <c r="Q1049" s="42"/>
    </row>
    <row r="1050" spans="1:17" s="34" customFormat="1" ht="11.25" outlineLevel="5">
      <c r="A1050" s="35"/>
      <c r="B1050" s="36"/>
      <c r="C1050" s="37" t="s">
        <v>708</v>
      </c>
      <c r="D1050" s="36"/>
      <c r="E1050" s="38">
        <v>1.86</v>
      </c>
      <c r="F1050" s="39"/>
      <c r="G1050" s="40"/>
      <c r="H1050" s="39"/>
      <c r="I1050" s="41"/>
      <c r="J1050" s="42"/>
      <c r="K1050" s="39"/>
      <c r="L1050" s="39"/>
      <c r="M1050" s="39"/>
      <c r="N1050" s="44" t="s">
        <v>3</v>
      </c>
      <c r="O1050" s="39"/>
      <c r="P1050" s="39"/>
      <c r="Q1050" s="42"/>
    </row>
    <row r="1051" spans="1:17" s="34" customFormat="1" ht="11.25" outlineLevel="5">
      <c r="A1051" s="35"/>
      <c r="B1051" s="36"/>
      <c r="C1051" s="37" t="s">
        <v>709</v>
      </c>
      <c r="D1051" s="36"/>
      <c r="E1051" s="38">
        <v>8.25</v>
      </c>
      <c r="F1051" s="39"/>
      <c r="G1051" s="40"/>
      <c r="H1051" s="39"/>
      <c r="I1051" s="41"/>
      <c r="J1051" s="42"/>
      <c r="K1051" s="39"/>
      <c r="L1051" s="39"/>
      <c r="M1051" s="39"/>
      <c r="N1051" s="44" t="s">
        <v>3</v>
      </c>
      <c r="O1051" s="39"/>
      <c r="P1051" s="39"/>
      <c r="Q1051" s="42"/>
    </row>
    <row r="1052" spans="1:17" s="34" customFormat="1" ht="11.25" outlineLevel="5">
      <c r="A1052" s="35"/>
      <c r="B1052" s="36"/>
      <c r="C1052" s="37" t="s">
        <v>710</v>
      </c>
      <c r="D1052" s="36"/>
      <c r="E1052" s="38">
        <v>8.25</v>
      </c>
      <c r="F1052" s="39"/>
      <c r="G1052" s="40"/>
      <c r="H1052" s="39"/>
      <c r="I1052" s="41"/>
      <c r="J1052" s="42"/>
      <c r="K1052" s="39"/>
      <c r="L1052" s="39"/>
      <c r="M1052" s="39"/>
      <c r="N1052" s="44" t="s">
        <v>3</v>
      </c>
      <c r="O1052" s="39"/>
      <c r="P1052" s="39"/>
      <c r="Q1052" s="42"/>
    </row>
    <row r="1053" spans="1:17" s="34" customFormat="1" ht="11.25" outlineLevel="5">
      <c r="A1053" s="35"/>
      <c r="B1053" s="36"/>
      <c r="C1053" s="37" t="s">
        <v>711</v>
      </c>
      <c r="D1053" s="36"/>
      <c r="E1053" s="38">
        <v>8.16</v>
      </c>
      <c r="F1053" s="39"/>
      <c r="G1053" s="40"/>
      <c r="H1053" s="39"/>
      <c r="I1053" s="41"/>
      <c r="J1053" s="42"/>
      <c r="K1053" s="39"/>
      <c r="L1053" s="39"/>
      <c r="M1053" s="39"/>
      <c r="N1053" s="44" t="s">
        <v>3</v>
      </c>
      <c r="O1053" s="39"/>
      <c r="P1053" s="39"/>
      <c r="Q1053" s="42"/>
    </row>
    <row r="1054" spans="1:17" s="34" customFormat="1" ht="11.25" outlineLevel="5">
      <c r="A1054" s="35"/>
      <c r="B1054" s="36"/>
      <c r="C1054" s="37" t="s">
        <v>712</v>
      </c>
      <c r="D1054" s="36"/>
      <c r="E1054" s="38">
        <v>12.36</v>
      </c>
      <c r="F1054" s="39"/>
      <c r="G1054" s="40"/>
      <c r="H1054" s="39"/>
      <c r="I1054" s="41"/>
      <c r="J1054" s="42"/>
      <c r="K1054" s="39"/>
      <c r="L1054" s="39"/>
      <c r="M1054" s="39"/>
      <c r="N1054" s="44" t="s">
        <v>3</v>
      </c>
      <c r="O1054" s="39"/>
      <c r="P1054" s="39"/>
      <c r="Q1054" s="42"/>
    </row>
    <row r="1055" spans="1:17" s="34" customFormat="1" ht="11.25" outlineLevel="5">
      <c r="A1055" s="35"/>
      <c r="B1055" s="36"/>
      <c r="C1055" s="37" t="s">
        <v>713</v>
      </c>
      <c r="D1055" s="36"/>
      <c r="E1055" s="38">
        <v>6.2</v>
      </c>
      <c r="F1055" s="39"/>
      <c r="G1055" s="40"/>
      <c r="H1055" s="39"/>
      <c r="I1055" s="41"/>
      <c r="J1055" s="42"/>
      <c r="K1055" s="39"/>
      <c r="L1055" s="39"/>
      <c r="M1055" s="39"/>
      <c r="N1055" s="44" t="s">
        <v>3</v>
      </c>
      <c r="O1055" s="39"/>
      <c r="P1055" s="39"/>
      <c r="Q1055" s="42"/>
    </row>
    <row r="1056" spans="1:17" s="34" customFormat="1" ht="11.25" outlineLevel="5">
      <c r="A1056" s="35"/>
      <c r="B1056" s="36"/>
      <c r="C1056" s="37" t="s">
        <v>2</v>
      </c>
      <c r="D1056" s="36"/>
      <c r="E1056" s="38">
        <v>82.1</v>
      </c>
      <c r="F1056" s="39"/>
      <c r="G1056" s="40"/>
      <c r="H1056" s="39"/>
      <c r="I1056" s="41"/>
      <c r="J1056" s="42"/>
      <c r="K1056" s="39"/>
      <c r="L1056" s="39"/>
      <c r="M1056" s="39"/>
      <c r="N1056" s="44" t="s">
        <v>3</v>
      </c>
      <c r="O1056" s="39"/>
      <c r="P1056" s="39"/>
      <c r="Q1056" s="42"/>
    </row>
    <row r="1057" spans="1:17" s="34" customFormat="1" ht="11.25" outlineLevel="5">
      <c r="A1057" s="35"/>
      <c r="B1057" s="36"/>
      <c r="C1057" s="37" t="s">
        <v>776</v>
      </c>
      <c r="D1057" s="36"/>
      <c r="E1057" s="38">
        <v>0</v>
      </c>
      <c r="F1057" s="39"/>
      <c r="G1057" s="40"/>
      <c r="H1057" s="39"/>
      <c r="I1057" s="41"/>
      <c r="J1057" s="42"/>
      <c r="K1057" s="39"/>
      <c r="L1057" s="39"/>
      <c r="M1057" s="39"/>
      <c r="N1057" s="44" t="s">
        <v>3</v>
      </c>
      <c r="O1057" s="39"/>
      <c r="P1057" s="39"/>
      <c r="Q1057" s="42"/>
    </row>
    <row r="1058" spans="1:17" s="34" customFormat="1" ht="11.25" outlineLevel="5">
      <c r="A1058" s="35"/>
      <c r="B1058" s="36"/>
      <c r="C1058" s="37" t="s">
        <v>714</v>
      </c>
      <c r="D1058" s="36"/>
      <c r="E1058" s="38">
        <v>15.18</v>
      </c>
      <c r="F1058" s="39"/>
      <c r="G1058" s="40"/>
      <c r="H1058" s="39"/>
      <c r="I1058" s="41"/>
      <c r="J1058" s="42"/>
      <c r="K1058" s="39"/>
      <c r="L1058" s="39"/>
      <c r="M1058" s="39"/>
      <c r="N1058" s="44" t="s">
        <v>3</v>
      </c>
      <c r="O1058" s="39"/>
      <c r="P1058" s="39"/>
      <c r="Q1058" s="42"/>
    </row>
    <row r="1059" spans="1:17" s="34" customFormat="1" ht="11.25" outlineLevel="5">
      <c r="A1059" s="35"/>
      <c r="B1059" s="36"/>
      <c r="C1059" s="37" t="s">
        <v>715</v>
      </c>
      <c r="D1059" s="36"/>
      <c r="E1059" s="38">
        <v>15.07</v>
      </c>
      <c r="F1059" s="39"/>
      <c r="G1059" s="40"/>
      <c r="H1059" s="39"/>
      <c r="I1059" s="41"/>
      <c r="J1059" s="42"/>
      <c r="K1059" s="39"/>
      <c r="L1059" s="39"/>
      <c r="M1059" s="39"/>
      <c r="N1059" s="44" t="s">
        <v>3</v>
      </c>
      <c r="O1059" s="39"/>
      <c r="P1059" s="39"/>
      <c r="Q1059" s="42"/>
    </row>
    <row r="1060" spans="1:17" s="34" customFormat="1" ht="11.25" outlineLevel="5">
      <c r="A1060" s="35"/>
      <c r="B1060" s="36"/>
      <c r="C1060" s="37" t="s">
        <v>716</v>
      </c>
      <c r="D1060" s="36"/>
      <c r="E1060" s="38">
        <v>15.16</v>
      </c>
      <c r="F1060" s="39"/>
      <c r="G1060" s="40"/>
      <c r="H1060" s="39"/>
      <c r="I1060" s="41"/>
      <c r="J1060" s="42"/>
      <c r="K1060" s="39"/>
      <c r="L1060" s="39"/>
      <c r="M1060" s="39"/>
      <c r="N1060" s="44" t="s">
        <v>3</v>
      </c>
      <c r="O1060" s="39"/>
      <c r="P1060" s="39"/>
      <c r="Q1060" s="42"/>
    </row>
    <row r="1061" spans="1:17" s="34" customFormat="1" ht="11.25" outlineLevel="5">
      <c r="A1061" s="35"/>
      <c r="B1061" s="36"/>
      <c r="C1061" s="37" t="s">
        <v>717</v>
      </c>
      <c r="D1061" s="36"/>
      <c r="E1061" s="38">
        <v>9.3699999999999992</v>
      </c>
      <c r="F1061" s="39"/>
      <c r="G1061" s="40"/>
      <c r="H1061" s="39"/>
      <c r="I1061" s="41"/>
      <c r="J1061" s="42"/>
      <c r="K1061" s="39"/>
      <c r="L1061" s="39"/>
      <c r="M1061" s="39"/>
      <c r="N1061" s="44" t="s">
        <v>3</v>
      </c>
      <c r="O1061" s="39"/>
      <c r="P1061" s="39"/>
      <c r="Q1061" s="42"/>
    </row>
    <row r="1062" spans="1:17" s="34" customFormat="1" ht="11.25" outlineLevel="5">
      <c r="A1062" s="35"/>
      <c r="B1062" s="36"/>
      <c r="C1062" s="37" t="s">
        <v>718</v>
      </c>
      <c r="D1062" s="36"/>
      <c r="E1062" s="38">
        <v>9.3699999999999992</v>
      </c>
      <c r="F1062" s="39"/>
      <c r="G1062" s="40"/>
      <c r="H1062" s="39"/>
      <c r="I1062" s="41"/>
      <c r="J1062" s="42"/>
      <c r="K1062" s="39"/>
      <c r="L1062" s="39"/>
      <c r="M1062" s="39"/>
      <c r="N1062" s="44" t="s">
        <v>3</v>
      </c>
      <c r="O1062" s="39"/>
      <c r="P1062" s="39"/>
      <c r="Q1062" s="42"/>
    </row>
    <row r="1063" spans="1:17" s="34" customFormat="1" ht="11.25" outlineLevel="5">
      <c r="A1063" s="35"/>
      <c r="B1063" s="36"/>
      <c r="C1063" s="37" t="s">
        <v>2</v>
      </c>
      <c r="D1063" s="36"/>
      <c r="E1063" s="38">
        <v>64.149999999999991</v>
      </c>
      <c r="F1063" s="39"/>
      <c r="G1063" s="40"/>
      <c r="H1063" s="39"/>
      <c r="I1063" s="41"/>
      <c r="J1063" s="42"/>
      <c r="K1063" s="39"/>
      <c r="L1063" s="39"/>
      <c r="M1063" s="39"/>
      <c r="N1063" s="44" t="s">
        <v>3</v>
      </c>
      <c r="O1063" s="39"/>
      <c r="P1063" s="39"/>
      <c r="Q1063" s="42"/>
    </row>
    <row r="1064" spans="1:17" s="64" customFormat="1" ht="12" outlineLevel="4">
      <c r="A1064" s="11">
        <v>9</v>
      </c>
      <c r="B1064" s="29" t="s">
        <v>659</v>
      </c>
      <c r="C1064" s="30" t="s">
        <v>660</v>
      </c>
      <c r="D1064" s="12" t="s">
        <v>4</v>
      </c>
      <c r="E1064" s="31">
        <v>99.18</v>
      </c>
      <c r="F1064" s="14">
        <v>0</v>
      </c>
      <c r="G1064" s="31">
        <f>E1064*(1+F1064/100)</f>
        <v>99.18</v>
      </c>
      <c r="H1064" s="511"/>
      <c r="I1064" s="15">
        <f>G1064*H1064</f>
        <v>0</v>
      </c>
      <c r="J1064" s="32">
        <v>4.2999999999999999E-4</v>
      </c>
      <c r="K1064" s="33">
        <f>G1064*J1064</f>
        <v>4.2647400000000002E-2</v>
      </c>
      <c r="L1064" s="32"/>
      <c r="M1064" s="33">
        <f>G1064*L1064</f>
        <v>0</v>
      </c>
      <c r="N1064" s="15">
        <v>21</v>
      </c>
      <c r="O1064" s="15">
        <f>I1064*(N1064/100)</f>
        <v>0</v>
      </c>
      <c r="P1064" s="15">
        <f>I1064+O1064</f>
        <v>0</v>
      </c>
      <c r="Q1064" s="184" t="s">
        <v>1881</v>
      </c>
    </row>
    <row r="1065" spans="1:17" s="64" customFormat="1" ht="12" outlineLevel="4">
      <c r="A1065" s="11">
        <v>10</v>
      </c>
      <c r="B1065" s="29" t="s">
        <v>814</v>
      </c>
      <c r="C1065" s="30" t="s">
        <v>815</v>
      </c>
      <c r="D1065" s="12" t="s">
        <v>4</v>
      </c>
      <c r="E1065" s="31">
        <v>99.18</v>
      </c>
      <c r="F1065" s="14">
        <v>10</v>
      </c>
      <c r="G1065" s="31">
        <f>E1065*(1+F1065/100)</f>
        <v>109.09800000000001</v>
      </c>
      <c r="H1065" s="511"/>
      <c r="I1065" s="15">
        <f>G1065*H1065</f>
        <v>0</v>
      </c>
      <c r="J1065" s="32">
        <v>2.7999999999999998E-4</v>
      </c>
      <c r="K1065" s="33">
        <f>G1065*J1065</f>
        <v>3.0547440000000002E-2</v>
      </c>
      <c r="L1065" s="32"/>
      <c r="M1065" s="33">
        <f>G1065*L1065</f>
        <v>0</v>
      </c>
      <c r="N1065" s="15">
        <v>21</v>
      </c>
      <c r="O1065" s="15">
        <f>I1065*(N1065/100)</f>
        <v>0</v>
      </c>
      <c r="P1065" s="15">
        <f>I1065+O1065</f>
        <v>0</v>
      </c>
      <c r="Q1065" s="184"/>
    </row>
    <row r="1066" spans="1:17" s="34" customFormat="1" ht="11.25" outlineLevel="5">
      <c r="A1066" s="35"/>
      <c r="B1066" s="36"/>
      <c r="C1066" s="37" t="s">
        <v>816</v>
      </c>
      <c r="D1066" s="36"/>
      <c r="E1066" s="38">
        <v>0</v>
      </c>
      <c r="F1066" s="39"/>
      <c r="G1066" s="40"/>
      <c r="H1066" s="39"/>
      <c r="I1066" s="41"/>
      <c r="J1066" s="42"/>
      <c r="K1066" s="39"/>
      <c r="L1066" s="39"/>
      <c r="M1066" s="39"/>
      <c r="N1066" s="44" t="s">
        <v>3</v>
      </c>
      <c r="O1066" s="39"/>
      <c r="P1066" s="39"/>
      <c r="Q1066" s="42"/>
    </row>
    <row r="1067" spans="1:17" s="34" customFormat="1" ht="11.25" outlineLevel="5">
      <c r="A1067" s="35"/>
      <c r="B1067" s="36"/>
      <c r="C1067" s="37" t="s">
        <v>780</v>
      </c>
      <c r="D1067" s="36"/>
      <c r="E1067" s="38">
        <v>6.64</v>
      </c>
      <c r="F1067" s="39"/>
      <c r="G1067" s="40"/>
      <c r="H1067" s="39"/>
      <c r="I1067" s="41"/>
      <c r="J1067" s="42"/>
      <c r="K1067" s="39"/>
      <c r="L1067" s="39"/>
      <c r="M1067" s="39"/>
      <c r="N1067" s="44" t="s">
        <v>3</v>
      </c>
      <c r="O1067" s="39"/>
      <c r="P1067" s="39"/>
      <c r="Q1067" s="42"/>
    </row>
    <row r="1068" spans="1:17" s="34" customFormat="1" ht="11.25" outlineLevel="5">
      <c r="A1068" s="35"/>
      <c r="B1068" s="36"/>
      <c r="C1068" s="37" t="s">
        <v>817</v>
      </c>
      <c r="D1068" s="36"/>
      <c r="E1068" s="38">
        <v>14.2</v>
      </c>
      <c r="F1068" s="39"/>
      <c r="G1068" s="40"/>
      <c r="H1068" s="39"/>
      <c r="I1068" s="41"/>
      <c r="J1068" s="42"/>
      <c r="K1068" s="39"/>
      <c r="L1068" s="39"/>
      <c r="M1068" s="39"/>
      <c r="N1068" s="44" t="s">
        <v>3</v>
      </c>
      <c r="O1068" s="39"/>
      <c r="P1068" s="39"/>
      <c r="Q1068" s="42"/>
    </row>
    <row r="1069" spans="1:17" s="34" customFormat="1" ht="11.25" outlineLevel="5">
      <c r="A1069" s="35"/>
      <c r="B1069" s="36"/>
      <c r="C1069" s="37" t="s">
        <v>818</v>
      </c>
      <c r="D1069" s="36"/>
      <c r="E1069" s="38">
        <v>14.15</v>
      </c>
      <c r="F1069" s="39"/>
      <c r="G1069" s="40"/>
      <c r="H1069" s="39"/>
      <c r="I1069" s="41"/>
      <c r="J1069" s="42"/>
      <c r="K1069" s="39"/>
      <c r="L1069" s="39"/>
      <c r="M1069" s="39"/>
      <c r="N1069" s="44" t="s">
        <v>3</v>
      </c>
      <c r="O1069" s="39"/>
      <c r="P1069" s="39"/>
      <c r="Q1069" s="42"/>
    </row>
    <row r="1070" spans="1:17" s="34" customFormat="1" ht="11.25" outlineLevel="5">
      <c r="A1070" s="35"/>
      <c r="B1070" s="36"/>
      <c r="C1070" s="37" t="s">
        <v>819</v>
      </c>
      <c r="D1070" s="36"/>
      <c r="E1070" s="38">
        <v>14.19</v>
      </c>
      <c r="F1070" s="39"/>
      <c r="G1070" s="40"/>
      <c r="H1070" s="39"/>
      <c r="I1070" s="41"/>
      <c r="J1070" s="42"/>
      <c r="K1070" s="39"/>
      <c r="L1070" s="39"/>
      <c r="M1070" s="39"/>
      <c r="N1070" s="44" t="s">
        <v>3</v>
      </c>
      <c r="O1070" s="39"/>
      <c r="P1070" s="39"/>
      <c r="Q1070" s="42"/>
    </row>
    <row r="1071" spans="1:17" s="34" customFormat="1" ht="11.25" outlineLevel="5">
      <c r="A1071" s="35"/>
      <c r="B1071" s="36"/>
      <c r="C1071" s="37" t="s">
        <v>820</v>
      </c>
      <c r="D1071" s="36"/>
      <c r="E1071" s="38">
        <v>12.26</v>
      </c>
      <c r="F1071" s="39"/>
      <c r="G1071" s="40"/>
      <c r="H1071" s="39"/>
      <c r="I1071" s="41"/>
      <c r="J1071" s="42"/>
      <c r="K1071" s="39"/>
      <c r="L1071" s="39"/>
      <c r="M1071" s="39"/>
      <c r="N1071" s="44" t="s">
        <v>3</v>
      </c>
      <c r="O1071" s="39"/>
      <c r="P1071" s="39"/>
      <c r="Q1071" s="42"/>
    </row>
    <row r="1072" spans="1:17" s="34" customFormat="1" ht="11.25" outlineLevel="5">
      <c r="A1072" s="35"/>
      <c r="B1072" s="36"/>
      <c r="C1072" s="37" t="s">
        <v>821</v>
      </c>
      <c r="D1072" s="36"/>
      <c r="E1072" s="38">
        <v>12.26</v>
      </c>
      <c r="F1072" s="39"/>
      <c r="G1072" s="40"/>
      <c r="H1072" s="39"/>
      <c r="I1072" s="41"/>
      <c r="J1072" s="42"/>
      <c r="K1072" s="39"/>
      <c r="L1072" s="39"/>
      <c r="M1072" s="39"/>
      <c r="N1072" s="44" t="s">
        <v>3</v>
      </c>
      <c r="O1072" s="39"/>
      <c r="P1072" s="39"/>
      <c r="Q1072" s="42"/>
    </row>
    <row r="1073" spans="1:17" s="34" customFormat="1" ht="11.25" outlineLevel="5">
      <c r="A1073" s="35"/>
      <c r="B1073" s="36"/>
      <c r="C1073" s="37" t="s">
        <v>788</v>
      </c>
      <c r="D1073" s="36"/>
      <c r="E1073" s="38">
        <v>13.67</v>
      </c>
      <c r="F1073" s="39"/>
      <c r="G1073" s="40"/>
      <c r="H1073" s="39"/>
      <c r="I1073" s="41"/>
      <c r="J1073" s="42"/>
      <c r="K1073" s="39"/>
      <c r="L1073" s="39"/>
      <c r="M1073" s="39"/>
      <c r="N1073" s="44" t="s">
        <v>3</v>
      </c>
      <c r="O1073" s="39"/>
      <c r="P1073" s="39"/>
      <c r="Q1073" s="42"/>
    </row>
    <row r="1074" spans="1:17" s="34" customFormat="1" ht="11.25" outlineLevel="5">
      <c r="A1074" s="35"/>
      <c r="B1074" s="36"/>
      <c r="C1074" s="37" t="s">
        <v>789</v>
      </c>
      <c r="D1074" s="36"/>
      <c r="E1074" s="38">
        <v>11.809999999999999</v>
      </c>
      <c r="F1074" s="39"/>
      <c r="G1074" s="40"/>
      <c r="H1074" s="39"/>
      <c r="I1074" s="41"/>
      <c r="J1074" s="42"/>
      <c r="K1074" s="39"/>
      <c r="L1074" s="39"/>
      <c r="M1074" s="39"/>
      <c r="N1074" s="44" t="s">
        <v>3</v>
      </c>
      <c r="O1074" s="39"/>
      <c r="P1074" s="39"/>
      <c r="Q1074" s="42"/>
    </row>
    <row r="1075" spans="1:17" s="34" customFormat="1" ht="11.25" outlineLevel="5">
      <c r="A1075" s="35"/>
      <c r="B1075" s="36"/>
      <c r="C1075" s="37" t="s">
        <v>2</v>
      </c>
      <c r="D1075" s="36"/>
      <c r="E1075" s="38">
        <v>99.18</v>
      </c>
      <c r="F1075" s="39"/>
      <c r="G1075" s="40"/>
      <c r="H1075" s="39"/>
      <c r="I1075" s="41"/>
      <c r="J1075" s="42"/>
      <c r="K1075" s="39"/>
      <c r="L1075" s="39"/>
      <c r="M1075" s="39"/>
      <c r="N1075" s="44" t="s">
        <v>3</v>
      </c>
      <c r="O1075" s="39"/>
      <c r="P1075" s="39"/>
      <c r="Q1075" s="42"/>
    </row>
    <row r="1076" spans="1:17" s="64" customFormat="1" ht="24" outlineLevel="4">
      <c r="A1076" s="11">
        <v>11</v>
      </c>
      <c r="B1076" s="29" t="s">
        <v>822</v>
      </c>
      <c r="C1076" s="30" t="s">
        <v>823</v>
      </c>
      <c r="D1076" s="12" t="s">
        <v>8</v>
      </c>
      <c r="E1076" s="31">
        <v>68.88</v>
      </c>
      <c r="F1076" s="14">
        <v>0</v>
      </c>
      <c r="G1076" s="31">
        <f>E1076*(1+F1076/100)</f>
        <v>68.88</v>
      </c>
      <c r="H1076" s="511"/>
      <c r="I1076" s="15">
        <f>G1076*H1076</f>
        <v>0</v>
      </c>
      <c r="J1076" s="32">
        <v>8.9999999999999993E-3</v>
      </c>
      <c r="K1076" s="33">
        <f>G1076*J1076</f>
        <v>0.61991999999999992</v>
      </c>
      <c r="L1076" s="32"/>
      <c r="M1076" s="33">
        <f>G1076*L1076</f>
        <v>0</v>
      </c>
      <c r="N1076" s="15">
        <v>21</v>
      </c>
      <c r="O1076" s="15">
        <f>I1076*(N1076/100)</f>
        <v>0</v>
      </c>
      <c r="P1076" s="15">
        <f>I1076+O1076</f>
        <v>0</v>
      </c>
      <c r="Q1076" s="184" t="s">
        <v>1881</v>
      </c>
    </row>
    <row r="1077" spans="1:17" s="64" customFormat="1" ht="36" outlineLevel="4">
      <c r="A1077" s="11">
        <v>12</v>
      </c>
      <c r="B1077" s="29" t="s">
        <v>824</v>
      </c>
      <c r="C1077" s="30" t="s">
        <v>825</v>
      </c>
      <c r="D1077" s="12" t="s">
        <v>8</v>
      </c>
      <c r="E1077" s="31">
        <v>68.88</v>
      </c>
      <c r="F1077" s="14">
        <v>10</v>
      </c>
      <c r="G1077" s="31">
        <f>E1077*(1+F1077/100)</f>
        <v>75.768000000000001</v>
      </c>
      <c r="H1077" s="511"/>
      <c r="I1077" s="15">
        <f>G1077*H1077</f>
        <v>0</v>
      </c>
      <c r="J1077" s="32">
        <v>2.7999999999999998E-4</v>
      </c>
      <c r="K1077" s="33">
        <f>G1077*J1077</f>
        <v>2.1215039999999998E-2</v>
      </c>
      <c r="L1077" s="32"/>
      <c r="M1077" s="33">
        <f>G1077*L1077</f>
        <v>0</v>
      </c>
      <c r="N1077" s="15">
        <v>21</v>
      </c>
      <c r="O1077" s="15">
        <f>I1077*(N1077/100)</f>
        <v>0</v>
      </c>
      <c r="P1077" s="15">
        <f>I1077+O1077</f>
        <v>0</v>
      </c>
      <c r="Q1077" s="184"/>
    </row>
    <row r="1078" spans="1:17" s="34" customFormat="1" ht="11.25" outlineLevel="5">
      <c r="A1078" s="35"/>
      <c r="B1078" s="36"/>
      <c r="C1078" s="37" t="s">
        <v>777</v>
      </c>
      <c r="D1078" s="36"/>
      <c r="E1078" s="38">
        <v>0</v>
      </c>
      <c r="F1078" s="39"/>
      <c r="G1078" s="40"/>
      <c r="H1078" s="39"/>
      <c r="I1078" s="41"/>
      <c r="J1078" s="42"/>
      <c r="K1078" s="39"/>
      <c r="L1078" s="39"/>
      <c r="M1078" s="39"/>
      <c r="N1078" s="44" t="s">
        <v>3</v>
      </c>
      <c r="O1078" s="39"/>
      <c r="P1078" s="39"/>
      <c r="Q1078" s="42"/>
    </row>
    <row r="1079" spans="1:17" s="34" customFormat="1" ht="11.25" outlineLevel="5">
      <c r="A1079" s="35"/>
      <c r="B1079" s="36"/>
      <c r="C1079" s="37" t="s">
        <v>719</v>
      </c>
      <c r="D1079" s="36"/>
      <c r="E1079" s="38">
        <v>68.88</v>
      </c>
      <c r="F1079" s="39"/>
      <c r="G1079" s="40"/>
      <c r="H1079" s="39"/>
      <c r="I1079" s="41"/>
      <c r="J1079" s="42"/>
      <c r="K1079" s="39"/>
      <c r="L1079" s="39"/>
      <c r="M1079" s="39"/>
      <c r="N1079" s="44" t="s">
        <v>3</v>
      </c>
      <c r="O1079" s="39"/>
      <c r="P1079" s="39"/>
      <c r="Q1079" s="42"/>
    </row>
    <row r="1080" spans="1:17" s="34" customFormat="1" ht="11.25" outlineLevel="5">
      <c r="A1080" s="35"/>
      <c r="B1080" s="36"/>
      <c r="C1080" s="37" t="s">
        <v>2</v>
      </c>
      <c r="D1080" s="36"/>
      <c r="E1080" s="38">
        <v>68.88</v>
      </c>
      <c r="F1080" s="39"/>
      <c r="G1080" s="40"/>
      <c r="H1080" s="39"/>
      <c r="I1080" s="41"/>
      <c r="J1080" s="42"/>
      <c r="K1080" s="39"/>
      <c r="L1080" s="39"/>
      <c r="M1080" s="39"/>
      <c r="N1080" s="44" t="s">
        <v>3</v>
      </c>
      <c r="O1080" s="39"/>
      <c r="P1080" s="39"/>
      <c r="Q1080" s="42"/>
    </row>
    <row r="1081" spans="1:17" s="64" customFormat="1" ht="24" outlineLevel="4">
      <c r="A1081" s="11">
        <v>13</v>
      </c>
      <c r="B1081" s="29" t="s">
        <v>654</v>
      </c>
      <c r="C1081" s="30" t="s">
        <v>655</v>
      </c>
      <c r="D1081" s="12" t="s">
        <v>8</v>
      </c>
      <c r="E1081" s="31">
        <v>5.85</v>
      </c>
      <c r="F1081" s="14">
        <v>0</v>
      </c>
      <c r="G1081" s="31">
        <f>E1081*(1+F1081/100)</f>
        <v>5.85</v>
      </c>
      <c r="H1081" s="511"/>
      <c r="I1081" s="15">
        <f>G1081*H1081</f>
        <v>0</v>
      </c>
      <c r="J1081" s="32"/>
      <c r="K1081" s="33">
        <f>G1081*J1081</f>
        <v>0</v>
      </c>
      <c r="L1081" s="32"/>
      <c r="M1081" s="33">
        <f>G1081*L1081</f>
        <v>0</v>
      </c>
      <c r="N1081" s="15">
        <v>21</v>
      </c>
      <c r="O1081" s="15">
        <f>I1081*(N1081/100)</f>
        <v>0</v>
      </c>
      <c r="P1081" s="15">
        <f>I1081+O1081</f>
        <v>0</v>
      </c>
      <c r="Q1081" s="184" t="s">
        <v>1881</v>
      </c>
    </row>
    <row r="1082" spans="1:17" s="34" customFormat="1" ht="11.25" outlineLevel="5">
      <c r="A1082" s="35"/>
      <c r="B1082" s="36"/>
      <c r="C1082" s="37" t="s">
        <v>778</v>
      </c>
      <c r="D1082" s="36"/>
      <c r="E1082" s="38">
        <v>0</v>
      </c>
      <c r="F1082" s="39"/>
      <c r="G1082" s="40"/>
      <c r="H1082" s="39"/>
      <c r="I1082" s="41"/>
      <c r="J1082" s="42"/>
      <c r="K1082" s="39"/>
      <c r="L1082" s="39"/>
      <c r="M1082" s="39"/>
      <c r="N1082" s="44" t="s">
        <v>3</v>
      </c>
      <c r="O1082" s="39"/>
      <c r="P1082" s="39"/>
      <c r="Q1082" s="42"/>
    </row>
    <row r="1083" spans="1:17" s="34" customFormat="1" ht="11.25" outlineLevel="5">
      <c r="A1083" s="35"/>
      <c r="B1083" s="36"/>
      <c r="C1083" s="37" t="s">
        <v>705</v>
      </c>
      <c r="D1083" s="36"/>
      <c r="E1083" s="38">
        <v>3.99</v>
      </c>
      <c r="F1083" s="39"/>
      <c r="G1083" s="40"/>
      <c r="H1083" s="39"/>
      <c r="I1083" s="41"/>
      <c r="J1083" s="42"/>
      <c r="K1083" s="39"/>
      <c r="L1083" s="39"/>
      <c r="M1083" s="39"/>
      <c r="N1083" s="44" t="s">
        <v>3</v>
      </c>
      <c r="O1083" s="39"/>
      <c r="P1083" s="39"/>
      <c r="Q1083" s="42"/>
    </row>
    <row r="1084" spans="1:17" s="34" customFormat="1" ht="11.25" outlineLevel="5">
      <c r="A1084" s="35"/>
      <c r="B1084" s="36"/>
      <c r="C1084" s="37" t="s">
        <v>708</v>
      </c>
      <c r="D1084" s="36"/>
      <c r="E1084" s="38">
        <v>1.86</v>
      </c>
      <c r="F1084" s="39"/>
      <c r="G1084" s="40"/>
      <c r="H1084" s="39"/>
      <c r="I1084" s="41"/>
      <c r="J1084" s="42"/>
      <c r="K1084" s="39"/>
      <c r="L1084" s="39"/>
      <c r="M1084" s="39"/>
      <c r="N1084" s="44" t="s">
        <v>3</v>
      </c>
      <c r="O1084" s="39"/>
      <c r="P1084" s="39"/>
      <c r="Q1084" s="42"/>
    </row>
    <row r="1085" spans="1:17" s="34" customFormat="1" ht="11.25" outlineLevel="5">
      <c r="A1085" s="35"/>
      <c r="B1085" s="36"/>
      <c r="C1085" s="37" t="s">
        <v>2</v>
      </c>
      <c r="D1085" s="36"/>
      <c r="E1085" s="38">
        <v>5.85</v>
      </c>
      <c r="F1085" s="39"/>
      <c r="G1085" s="40"/>
      <c r="H1085" s="39"/>
      <c r="I1085" s="41"/>
      <c r="J1085" s="42"/>
      <c r="K1085" s="39"/>
      <c r="L1085" s="39"/>
      <c r="M1085" s="39"/>
      <c r="N1085" s="44" t="s">
        <v>3</v>
      </c>
      <c r="O1085" s="39"/>
      <c r="P1085" s="39"/>
      <c r="Q1085" s="42"/>
    </row>
    <row r="1086" spans="1:17" s="64" customFormat="1" ht="12" outlineLevel="4">
      <c r="A1086" s="11">
        <v>14</v>
      </c>
      <c r="B1086" s="29" t="s">
        <v>657</v>
      </c>
      <c r="C1086" s="30" t="s">
        <v>658</v>
      </c>
      <c r="D1086" s="12" t="s">
        <v>4</v>
      </c>
      <c r="E1086" s="31">
        <v>128.35999999999999</v>
      </c>
      <c r="F1086" s="14">
        <v>0</v>
      </c>
      <c r="G1086" s="31">
        <f>E1086*(1+F1086/100)</f>
        <v>128.35999999999999</v>
      </c>
      <c r="H1086" s="511"/>
      <c r="I1086" s="15">
        <f>G1086*H1086</f>
        <v>0</v>
      </c>
      <c r="J1086" s="32">
        <v>3.0000000000000001E-5</v>
      </c>
      <c r="K1086" s="33">
        <f>G1086*J1086</f>
        <v>3.8507999999999997E-3</v>
      </c>
      <c r="L1086" s="32"/>
      <c r="M1086" s="33">
        <f>G1086*L1086</f>
        <v>0</v>
      </c>
      <c r="N1086" s="15">
        <v>21</v>
      </c>
      <c r="O1086" s="15">
        <f>I1086*(N1086/100)</f>
        <v>0</v>
      </c>
      <c r="P1086" s="15">
        <f>I1086+O1086</f>
        <v>0</v>
      </c>
      <c r="Q1086" s="184" t="s">
        <v>1881</v>
      </c>
    </row>
    <row r="1087" spans="1:17" s="34" customFormat="1" ht="11.25" outlineLevel="5">
      <c r="A1087" s="35"/>
      <c r="B1087" s="36"/>
      <c r="C1087" s="37" t="s">
        <v>779</v>
      </c>
      <c r="D1087" s="36"/>
      <c r="E1087" s="38">
        <v>0</v>
      </c>
      <c r="F1087" s="39"/>
      <c r="G1087" s="40"/>
      <c r="H1087" s="39"/>
      <c r="I1087" s="41"/>
      <c r="J1087" s="42"/>
      <c r="K1087" s="39"/>
      <c r="L1087" s="39"/>
      <c r="M1087" s="39"/>
      <c r="N1087" s="44" t="s">
        <v>3</v>
      </c>
      <c r="O1087" s="39"/>
      <c r="P1087" s="39"/>
      <c r="Q1087" s="42"/>
    </row>
    <row r="1088" spans="1:17" s="34" customFormat="1" ht="11.25" outlineLevel="5">
      <c r="A1088" s="35"/>
      <c r="B1088" s="36"/>
      <c r="C1088" s="37" t="s">
        <v>780</v>
      </c>
      <c r="D1088" s="36"/>
      <c r="E1088" s="38">
        <v>6.64</v>
      </c>
      <c r="F1088" s="39"/>
      <c r="G1088" s="40"/>
      <c r="H1088" s="39"/>
      <c r="I1088" s="41"/>
      <c r="J1088" s="42"/>
      <c r="K1088" s="39"/>
      <c r="L1088" s="39"/>
      <c r="M1088" s="39"/>
      <c r="N1088" s="44" t="s">
        <v>3</v>
      </c>
      <c r="O1088" s="39"/>
      <c r="P1088" s="39"/>
      <c r="Q1088" s="42"/>
    </row>
    <row r="1089" spans="1:17" s="34" customFormat="1" ht="11.25" outlineLevel="5">
      <c r="A1089" s="35"/>
      <c r="B1089" s="36"/>
      <c r="C1089" s="37" t="s">
        <v>781</v>
      </c>
      <c r="D1089" s="36"/>
      <c r="E1089" s="38">
        <v>7.1199999999999992</v>
      </c>
      <c r="F1089" s="39"/>
      <c r="G1089" s="40"/>
      <c r="H1089" s="39"/>
      <c r="I1089" s="41"/>
      <c r="J1089" s="42"/>
      <c r="K1089" s="39"/>
      <c r="L1089" s="39"/>
      <c r="M1089" s="39"/>
      <c r="N1089" s="44" t="s">
        <v>3</v>
      </c>
      <c r="O1089" s="39"/>
      <c r="P1089" s="39"/>
      <c r="Q1089" s="42"/>
    </row>
    <row r="1090" spans="1:17" s="34" customFormat="1" ht="11.25" outlineLevel="5">
      <c r="A1090" s="35"/>
      <c r="B1090" s="36"/>
      <c r="C1090" s="37" t="s">
        <v>782</v>
      </c>
      <c r="D1090" s="36"/>
      <c r="E1090" s="38">
        <v>21.2</v>
      </c>
      <c r="F1090" s="39"/>
      <c r="G1090" s="40"/>
      <c r="H1090" s="39"/>
      <c r="I1090" s="41"/>
      <c r="J1090" s="42"/>
      <c r="K1090" s="39"/>
      <c r="L1090" s="39"/>
      <c r="M1090" s="39"/>
      <c r="N1090" s="44" t="s">
        <v>3</v>
      </c>
      <c r="O1090" s="39"/>
      <c r="P1090" s="39"/>
      <c r="Q1090" s="42"/>
    </row>
    <row r="1091" spans="1:17" s="34" customFormat="1" ht="11.25" outlineLevel="5">
      <c r="A1091" s="35"/>
      <c r="B1091" s="36"/>
      <c r="C1091" s="37" t="s">
        <v>783</v>
      </c>
      <c r="D1091" s="36"/>
      <c r="E1091" s="38">
        <v>21.43</v>
      </c>
      <c r="F1091" s="39"/>
      <c r="G1091" s="40"/>
      <c r="H1091" s="39"/>
      <c r="I1091" s="41"/>
      <c r="J1091" s="42"/>
      <c r="K1091" s="39"/>
      <c r="L1091" s="39"/>
      <c r="M1091" s="39"/>
      <c r="N1091" s="44" t="s">
        <v>3</v>
      </c>
      <c r="O1091" s="39"/>
      <c r="P1091" s="39"/>
      <c r="Q1091" s="42"/>
    </row>
    <row r="1092" spans="1:17" s="34" customFormat="1" ht="11.25" outlineLevel="5">
      <c r="A1092" s="35"/>
      <c r="B1092" s="36"/>
      <c r="C1092" s="37" t="s">
        <v>784</v>
      </c>
      <c r="D1092" s="36"/>
      <c r="E1092" s="38">
        <v>4.87</v>
      </c>
      <c r="F1092" s="39"/>
      <c r="G1092" s="40"/>
      <c r="H1092" s="39"/>
      <c r="I1092" s="41"/>
      <c r="J1092" s="42"/>
      <c r="K1092" s="39"/>
      <c r="L1092" s="39"/>
      <c r="M1092" s="39"/>
      <c r="N1092" s="44" t="s">
        <v>3</v>
      </c>
      <c r="O1092" s="39"/>
      <c r="P1092" s="39"/>
      <c r="Q1092" s="42"/>
    </row>
    <row r="1093" spans="1:17" s="34" customFormat="1" ht="11.25" outlineLevel="5">
      <c r="A1093" s="35"/>
      <c r="B1093" s="36"/>
      <c r="C1093" s="37" t="s">
        <v>785</v>
      </c>
      <c r="D1093" s="36"/>
      <c r="E1093" s="38">
        <v>13.9</v>
      </c>
      <c r="F1093" s="39"/>
      <c r="G1093" s="40"/>
      <c r="H1093" s="39"/>
      <c r="I1093" s="41"/>
      <c r="J1093" s="42"/>
      <c r="K1093" s="39"/>
      <c r="L1093" s="39"/>
      <c r="M1093" s="39"/>
      <c r="N1093" s="44" t="s">
        <v>3</v>
      </c>
      <c r="O1093" s="39"/>
      <c r="P1093" s="39"/>
      <c r="Q1093" s="42"/>
    </row>
    <row r="1094" spans="1:17" s="34" customFormat="1" ht="11.25" outlineLevel="5">
      <c r="A1094" s="35"/>
      <c r="B1094" s="36"/>
      <c r="C1094" s="37" t="s">
        <v>786</v>
      </c>
      <c r="D1094" s="36"/>
      <c r="E1094" s="38">
        <v>13.9</v>
      </c>
      <c r="F1094" s="39"/>
      <c r="G1094" s="40"/>
      <c r="H1094" s="39"/>
      <c r="I1094" s="41"/>
      <c r="J1094" s="42"/>
      <c r="K1094" s="39"/>
      <c r="L1094" s="39"/>
      <c r="M1094" s="39"/>
      <c r="N1094" s="44" t="s">
        <v>3</v>
      </c>
      <c r="O1094" s="39"/>
      <c r="P1094" s="39"/>
      <c r="Q1094" s="42"/>
    </row>
    <row r="1095" spans="1:17" s="34" customFormat="1" ht="11.25" outlineLevel="5">
      <c r="A1095" s="35"/>
      <c r="B1095" s="36"/>
      <c r="C1095" s="37" t="s">
        <v>787</v>
      </c>
      <c r="D1095" s="36"/>
      <c r="E1095" s="38">
        <v>13.82</v>
      </c>
      <c r="F1095" s="39"/>
      <c r="G1095" s="40"/>
      <c r="H1095" s="39"/>
      <c r="I1095" s="41"/>
      <c r="J1095" s="42"/>
      <c r="K1095" s="39"/>
      <c r="L1095" s="39"/>
      <c r="M1095" s="39"/>
      <c r="N1095" s="44" t="s">
        <v>3</v>
      </c>
      <c r="O1095" s="39"/>
      <c r="P1095" s="39"/>
      <c r="Q1095" s="42"/>
    </row>
    <row r="1096" spans="1:17" s="34" customFormat="1" ht="11.25" outlineLevel="5">
      <c r="A1096" s="35"/>
      <c r="B1096" s="36"/>
      <c r="C1096" s="37" t="s">
        <v>788</v>
      </c>
      <c r="D1096" s="36"/>
      <c r="E1096" s="38">
        <v>13.67</v>
      </c>
      <c r="F1096" s="39"/>
      <c r="G1096" s="40"/>
      <c r="H1096" s="39"/>
      <c r="I1096" s="41"/>
      <c r="J1096" s="42"/>
      <c r="K1096" s="39"/>
      <c r="L1096" s="39"/>
      <c r="M1096" s="39"/>
      <c r="N1096" s="44" t="s">
        <v>3</v>
      </c>
      <c r="O1096" s="39"/>
      <c r="P1096" s="39"/>
      <c r="Q1096" s="42"/>
    </row>
    <row r="1097" spans="1:17" s="34" customFormat="1" ht="11.25" outlineLevel="5">
      <c r="A1097" s="35"/>
      <c r="B1097" s="36"/>
      <c r="C1097" s="37" t="s">
        <v>789</v>
      </c>
      <c r="D1097" s="36"/>
      <c r="E1097" s="38">
        <v>11.809999999999999</v>
      </c>
      <c r="F1097" s="39"/>
      <c r="G1097" s="40"/>
      <c r="H1097" s="39"/>
      <c r="I1097" s="41"/>
      <c r="J1097" s="42"/>
      <c r="K1097" s="39"/>
      <c r="L1097" s="39"/>
      <c r="M1097" s="39"/>
      <c r="N1097" s="44" t="s">
        <v>3</v>
      </c>
      <c r="O1097" s="39"/>
      <c r="P1097" s="39"/>
      <c r="Q1097" s="42"/>
    </row>
    <row r="1098" spans="1:17" s="34" customFormat="1" ht="11.25" outlineLevel="5">
      <c r="A1098" s="35"/>
      <c r="B1098" s="36"/>
      <c r="C1098" s="37" t="s">
        <v>2</v>
      </c>
      <c r="D1098" s="36"/>
      <c r="E1098" s="38">
        <v>128.35999999999999</v>
      </c>
      <c r="F1098" s="39"/>
      <c r="G1098" s="40"/>
      <c r="H1098" s="39"/>
      <c r="I1098" s="41"/>
      <c r="J1098" s="42"/>
      <c r="K1098" s="39"/>
      <c r="L1098" s="39"/>
      <c r="M1098" s="39"/>
      <c r="N1098" s="44" t="s">
        <v>3</v>
      </c>
      <c r="O1098" s="39"/>
      <c r="P1098" s="39"/>
      <c r="Q1098" s="42"/>
    </row>
    <row r="1099" spans="1:17" s="64" customFormat="1" ht="24" outlineLevel="4">
      <c r="A1099" s="11">
        <v>15</v>
      </c>
      <c r="B1099" s="29" t="s">
        <v>661</v>
      </c>
      <c r="C1099" s="30" t="s">
        <v>662</v>
      </c>
      <c r="D1099" s="12" t="s">
        <v>8</v>
      </c>
      <c r="E1099" s="31">
        <v>215.13</v>
      </c>
      <c r="F1099" s="14">
        <v>0</v>
      </c>
      <c r="G1099" s="31">
        <f>E1099*(1+F1099/100)</f>
        <v>215.13</v>
      </c>
      <c r="H1099" s="511"/>
      <c r="I1099" s="15">
        <f>G1099*H1099</f>
        <v>0</v>
      </c>
      <c r="J1099" s="32">
        <v>5.0000000000000002E-5</v>
      </c>
      <c r="K1099" s="33">
        <f>G1099*J1099</f>
        <v>1.07565E-2</v>
      </c>
      <c r="L1099" s="32"/>
      <c r="M1099" s="33">
        <f>G1099*L1099</f>
        <v>0</v>
      </c>
      <c r="N1099" s="15">
        <v>21</v>
      </c>
      <c r="O1099" s="15">
        <f>I1099*(N1099/100)</f>
        <v>0</v>
      </c>
      <c r="P1099" s="15">
        <f>I1099+O1099</f>
        <v>0</v>
      </c>
      <c r="Q1099" s="184" t="s">
        <v>1881</v>
      </c>
    </row>
    <row r="1100" spans="1:17" s="64" customFormat="1" ht="12" outlineLevel="4">
      <c r="A1100" s="11">
        <v>16</v>
      </c>
      <c r="B1100" s="29" t="s">
        <v>659</v>
      </c>
      <c r="C1100" s="30" t="s">
        <v>660</v>
      </c>
      <c r="D1100" s="12" t="s">
        <v>4</v>
      </c>
      <c r="E1100" s="31">
        <v>52.56</v>
      </c>
      <c r="F1100" s="14">
        <v>0</v>
      </c>
      <c r="G1100" s="31">
        <f>E1100*(1+F1100/100)</f>
        <v>52.56</v>
      </c>
      <c r="H1100" s="511"/>
      <c r="I1100" s="15">
        <f>G1100*H1100</f>
        <v>0</v>
      </c>
      <c r="J1100" s="32">
        <v>4.2999999999999999E-4</v>
      </c>
      <c r="K1100" s="33">
        <f>G1100*J1100</f>
        <v>2.2600800000000001E-2</v>
      </c>
      <c r="L1100" s="32"/>
      <c r="M1100" s="33">
        <f>G1100*L1100</f>
        <v>0</v>
      </c>
      <c r="N1100" s="15">
        <v>21</v>
      </c>
      <c r="O1100" s="15">
        <f>I1100*(N1100/100)</f>
        <v>0</v>
      </c>
      <c r="P1100" s="15">
        <f>I1100+O1100</f>
        <v>0</v>
      </c>
      <c r="Q1100" s="184" t="s">
        <v>1881</v>
      </c>
    </row>
    <row r="1101" spans="1:17" s="64" customFormat="1" ht="36" outlineLevel="4">
      <c r="A1101" s="11">
        <v>17</v>
      </c>
      <c r="B1101" s="29" t="s">
        <v>826</v>
      </c>
      <c r="C1101" s="30" t="s">
        <v>825</v>
      </c>
      <c r="D1101" s="12" t="s">
        <v>4</v>
      </c>
      <c r="E1101" s="31">
        <v>52.56</v>
      </c>
      <c r="F1101" s="14">
        <v>10</v>
      </c>
      <c r="G1101" s="31">
        <f>E1101*(1+F1101/100)</f>
        <v>57.81600000000001</v>
      </c>
      <c r="H1101" s="511"/>
      <c r="I1101" s="15">
        <f>G1101*H1101</f>
        <v>0</v>
      </c>
      <c r="J1101" s="32">
        <v>2.7999999999999998E-4</v>
      </c>
      <c r="K1101" s="33">
        <f>G1101*J1101</f>
        <v>1.6188480000000002E-2</v>
      </c>
      <c r="L1101" s="32"/>
      <c r="M1101" s="33">
        <f>G1101*L1101</f>
        <v>0</v>
      </c>
      <c r="N1101" s="15">
        <v>21</v>
      </c>
      <c r="O1101" s="15">
        <f>I1101*(N1101/100)</f>
        <v>0</v>
      </c>
      <c r="P1101" s="15">
        <f>I1101+O1101</f>
        <v>0</v>
      </c>
      <c r="Q1101" s="184"/>
    </row>
    <row r="1102" spans="1:17" s="34" customFormat="1" ht="11.25" outlineLevel="5">
      <c r="A1102" s="35"/>
      <c r="B1102" s="36"/>
      <c r="C1102" s="37" t="s">
        <v>777</v>
      </c>
      <c r="D1102" s="36"/>
      <c r="E1102" s="38">
        <v>0</v>
      </c>
      <c r="F1102" s="39"/>
      <c r="G1102" s="40"/>
      <c r="H1102" s="39"/>
      <c r="I1102" s="41"/>
      <c r="J1102" s="42"/>
      <c r="K1102" s="39"/>
      <c r="L1102" s="39"/>
      <c r="M1102" s="39"/>
      <c r="N1102" s="44" t="s">
        <v>3</v>
      </c>
      <c r="O1102" s="39"/>
      <c r="P1102" s="39"/>
      <c r="Q1102" s="42"/>
    </row>
    <row r="1103" spans="1:17" s="34" customFormat="1" ht="11.25" outlineLevel="5">
      <c r="A1103" s="35"/>
      <c r="B1103" s="36"/>
      <c r="C1103" s="37" t="s">
        <v>827</v>
      </c>
      <c r="D1103" s="36"/>
      <c r="E1103" s="38">
        <v>52.56</v>
      </c>
      <c r="F1103" s="39"/>
      <c r="G1103" s="40"/>
      <c r="H1103" s="39"/>
      <c r="I1103" s="41"/>
      <c r="J1103" s="42"/>
      <c r="K1103" s="39"/>
      <c r="L1103" s="39"/>
      <c r="M1103" s="39"/>
      <c r="N1103" s="44" t="s">
        <v>3</v>
      </c>
      <c r="O1103" s="39"/>
      <c r="P1103" s="39"/>
      <c r="Q1103" s="42"/>
    </row>
    <row r="1104" spans="1:17" s="34" customFormat="1" ht="11.25" outlineLevel="5">
      <c r="A1104" s="35"/>
      <c r="B1104" s="36"/>
      <c r="C1104" s="37" t="s">
        <v>2</v>
      </c>
      <c r="D1104" s="36"/>
      <c r="E1104" s="38">
        <v>52.56</v>
      </c>
      <c r="F1104" s="39"/>
      <c r="G1104" s="40"/>
      <c r="H1104" s="39"/>
      <c r="I1104" s="41"/>
      <c r="J1104" s="42"/>
      <c r="K1104" s="39"/>
      <c r="L1104" s="39"/>
      <c r="M1104" s="39"/>
      <c r="N1104" s="44" t="s">
        <v>3</v>
      </c>
      <c r="O1104" s="39"/>
      <c r="P1104" s="39"/>
      <c r="Q1104" s="42"/>
    </row>
    <row r="1105" spans="1:17" s="64" customFormat="1" ht="12" outlineLevel="4">
      <c r="A1105" s="11">
        <v>18</v>
      </c>
      <c r="B1105" s="29" t="s">
        <v>828</v>
      </c>
      <c r="C1105" s="30" t="s">
        <v>829</v>
      </c>
      <c r="D1105" s="12" t="s">
        <v>0</v>
      </c>
      <c r="E1105" s="31">
        <v>5.47</v>
      </c>
      <c r="F1105" s="14">
        <v>0</v>
      </c>
      <c r="G1105" s="31">
        <f>E1105*(1+F1105/100)</f>
        <v>5.47</v>
      </c>
      <c r="H1105" s="511"/>
      <c r="I1105" s="15">
        <f>G1105*H1105</f>
        <v>0</v>
      </c>
      <c r="J1105" s="32"/>
      <c r="K1105" s="33">
        <f>G1105*J1105</f>
        <v>0</v>
      </c>
      <c r="L1105" s="32"/>
      <c r="M1105" s="33">
        <f>G1105*L1105</f>
        <v>0</v>
      </c>
      <c r="N1105" s="15">
        <v>21</v>
      </c>
      <c r="O1105" s="15">
        <f>I1105*(N1105/100)</f>
        <v>0</v>
      </c>
      <c r="P1105" s="15">
        <f>I1105+O1105</f>
        <v>0</v>
      </c>
      <c r="Q1105" s="184" t="s">
        <v>1881</v>
      </c>
    </row>
    <row r="1106" spans="1:17" s="45" customFormat="1" ht="12.75" customHeight="1" outlineLevel="4">
      <c r="A1106" s="46"/>
      <c r="B1106" s="47"/>
      <c r="C1106" s="48"/>
      <c r="D1106" s="47"/>
      <c r="E1106" s="49"/>
      <c r="F1106" s="50"/>
      <c r="G1106" s="49"/>
      <c r="H1106" s="50"/>
      <c r="I1106" s="51"/>
      <c r="J1106" s="52"/>
      <c r="K1106" s="50"/>
      <c r="L1106" s="50"/>
      <c r="M1106" s="50"/>
      <c r="N1106" s="53" t="s">
        <v>3</v>
      </c>
      <c r="O1106" s="50"/>
      <c r="P1106" s="50"/>
      <c r="Q1106" s="52"/>
    </row>
    <row r="1107" spans="1:17" s="20" customFormat="1" ht="16.5" customHeight="1" outlineLevel="3">
      <c r="A1107" s="21"/>
      <c r="B1107" s="22"/>
      <c r="C1107" s="22" t="s">
        <v>663</v>
      </c>
      <c r="D1107" s="6"/>
      <c r="E1107" s="23"/>
      <c r="F1107" s="24"/>
      <c r="G1107" s="23"/>
      <c r="H1107" s="24"/>
      <c r="I1107" s="25">
        <f>SUBTOTAL(9,I1108:I1149)</f>
        <v>0</v>
      </c>
      <c r="J1107" s="26"/>
      <c r="K1107" s="27">
        <f>SUBTOTAL(9,K1108:K1149)</f>
        <v>0.80515349999999997</v>
      </c>
      <c r="L1107" s="24"/>
      <c r="M1107" s="27">
        <f>SUBTOTAL(9,M1108:M1149)</f>
        <v>0</v>
      </c>
      <c r="N1107" s="43" t="s">
        <v>3</v>
      </c>
      <c r="O1107" s="25">
        <f>SUBTOTAL(9,O1108:O1149)</f>
        <v>0</v>
      </c>
      <c r="P1107" s="25">
        <f>SUBTOTAL(9,P1108:P1149)</f>
        <v>0</v>
      </c>
      <c r="Q1107" s="26"/>
    </row>
    <row r="1108" spans="1:17" s="64" customFormat="1" ht="12" outlineLevel="4">
      <c r="A1108" s="11">
        <v>1</v>
      </c>
      <c r="B1108" s="29" t="s">
        <v>664</v>
      </c>
      <c r="C1108" s="30" t="s">
        <v>665</v>
      </c>
      <c r="D1108" s="12" t="s">
        <v>8</v>
      </c>
      <c r="E1108" s="31">
        <v>124.51</v>
      </c>
      <c r="F1108" s="14">
        <v>0</v>
      </c>
      <c r="G1108" s="31">
        <f>E1108*(1+F1108/100)</f>
        <v>124.51</v>
      </c>
      <c r="H1108" s="511"/>
      <c r="I1108" s="15">
        <f>G1108*H1108</f>
        <v>0</v>
      </c>
      <c r="J1108" s="32"/>
      <c r="K1108" s="33">
        <f>G1108*J1108</f>
        <v>0</v>
      </c>
      <c r="L1108" s="32"/>
      <c r="M1108" s="33">
        <f>G1108*L1108</f>
        <v>0</v>
      </c>
      <c r="N1108" s="15">
        <v>21</v>
      </c>
      <c r="O1108" s="15">
        <f>I1108*(N1108/100)</f>
        <v>0</v>
      </c>
      <c r="P1108" s="15">
        <f>I1108+O1108</f>
        <v>0</v>
      </c>
      <c r="Q1108" s="184" t="s">
        <v>1881</v>
      </c>
    </row>
    <row r="1109" spans="1:17" s="64" customFormat="1" ht="12" outlineLevel="4">
      <c r="A1109" s="11">
        <v>2</v>
      </c>
      <c r="B1109" s="29" t="s">
        <v>666</v>
      </c>
      <c r="C1109" s="30" t="s">
        <v>667</v>
      </c>
      <c r="D1109" s="12" t="s">
        <v>8</v>
      </c>
      <c r="E1109" s="31">
        <v>124.51</v>
      </c>
      <c r="F1109" s="14">
        <v>0</v>
      </c>
      <c r="G1109" s="31">
        <f>E1109*(1+F1109/100)</f>
        <v>124.51</v>
      </c>
      <c r="H1109" s="511"/>
      <c r="I1109" s="15">
        <f>G1109*H1109</f>
        <v>0</v>
      </c>
      <c r="J1109" s="32"/>
      <c r="K1109" s="33">
        <f>G1109*J1109</f>
        <v>0</v>
      </c>
      <c r="L1109" s="32"/>
      <c r="M1109" s="33">
        <f>G1109*L1109</f>
        <v>0</v>
      </c>
      <c r="N1109" s="15">
        <v>21</v>
      </c>
      <c r="O1109" s="15">
        <f>I1109*(N1109/100)</f>
        <v>0</v>
      </c>
      <c r="P1109" s="15">
        <f>I1109+O1109</f>
        <v>0</v>
      </c>
      <c r="Q1109" s="184" t="s">
        <v>1881</v>
      </c>
    </row>
    <row r="1110" spans="1:17" s="34" customFormat="1" ht="11.25" outlineLevel="5">
      <c r="A1110" s="35"/>
      <c r="B1110" s="36"/>
      <c r="C1110" s="37" t="s">
        <v>830</v>
      </c>
      <c r="D1110" s="36"/>
      <c r="E1110" s="38">
        <v>0</v>
      </c>
      <c r="F1110" s="39"/>
      <c r="G1110" s="40"/>
      <c r="H1110" s="39"/>
      <c r="I1110" s="41"/>
      <c r="J1110" s="42"/>
      <c r="K1110" s="39"/>
      <c r="L1110" s="39"/>
      <c r="M1110" s="39"/>
      <c r="N1110" s="44" t="s">
        <v>3</v>
      </c>
      <c r="O1110" s="39"/>
      <c r="P1110" s="39"/>
      <c r="Q1110" s="42"/>
    </row>
    <row r="1111" spans="1:17" s="34" customFormat="1" ht="11.25" outlineLevel="5">
      <c r="A1111" s="35"/>
      <c r="B1111" s="36"/>
      <c r="C1111" s="37" t="s">
        <v>721</v>
      </c>
      <c r="D1111" s="36"/>
      <c r="E1111" s="38">
        <v>42.17</v>
      </c>
      <c r="F1111" s="39"/>
      <c r="G1111" s="40"/>
      <c r="H1111" s="39"/>
      <c r="I1111" s="41"/>
      <c r="J1111" s="42"/>
      <c r="K1111" s="39"/>
      <c r="L1111" s="39"/>
      <c r="M1111" s="39"/>
      <c r="N1111" s="44" t="s">
        <v>3</v>
      </c>
      <c r="O1111" s="39"/>
      <c r="P1111" s="39"/>
      <c r="Q1111" s="42"/>
    </row>
    <row r="1112" spans="1:17" s="34" customFormat="1" ht="11.25" outlineLevel="5">
      <c r="A1112" s="35"/>
      <c r="B1112" s="36"/>
      <c r="C1112" s="37" t="s">
        <v>722</v>
      </c>
      <c r="D1112" s="36"/>
      <c r="E1112" s="38">
        <v>49.81</v>
      </c>
      <c r="F1112" s="39"/>
      <c r="G1112" s="40"/>
      <c r="H1112" s="39"/>
      <c r="I1112" s="41"/>
      <c r="J1112" s="42"/>
      <c r="K1112" s="39"/>
      <c r="L1112" s="39"/>
      <c r="M1112" s="39"/>
      <c r="N1112" s="44" t="s">
        <v>3</v>
      </c>
      <c r="O1112" s="39"/>
      <c r="P1112" s="39"/>
      <c r="Q1112" s="42"/>
    </row>
    <row r="1113" spans="1:17" s="34" customFormat="1" ht="11.25" outlineLevel="5">
      <c r="A1113" s="35"/>
      <c r="B1113" s="36"/>
      <c r="C1113" s="37" t="s">
        <v>723</v>
      </c>
      <c r="D1113" s="36"/>
      <c r="E1113" s="38">
        <v>13.31</v>
      </c>
      <c r="F1113" s="39"/>
      <c r="G1113" s="40"/>
      <c r="H1113" s="39"/>
      <c r="I1113" s="41"/>
      <c r="J1113" s="42"/>
      <c r="K1113" s="39"/>
      <c r="L1113" s="39"/>
      <c r="M1113" s="39"/>
      <c r="N1113" s="44" t="s">
        <v>3</v>
      </c>
      <c r="O1113" s="39"/>
      <c r="P1113" s="39"/>
      <c r="Q1113" s="42"/>
    </row>
    <row r="1114" spans="1:17" s="34" customFormat="1" ht="11.25" outlineLevel="5">
      <c r="A1114" s="35"/>
      <c r="B1114" s="36"/>
      <c r="C1114" s="37" t="s">
        <v>2</v>
      </c>
      <c r="D1114" s="36"/>
      <c r="E1114" s="38">
        <v>105.29</v>
      </c>
      <c r="F1114" s="39"/>
      <c r="G1114" s="40"/>
      <c r="H1114" s="39"/>
      <c r="I1114" s="41"/>
      <c r="J1114" s="42"/>
      <c r="K1114" s="39"/>
      <c r="L1114" s="39"/>
      <c r="M1114" s="39"/>
      <c r="N1114" s="44" t="s">
        <v>3</v>
      </c>
      <c r="O1114" s="39"/>
      <c r="P1114" s="39"/>
      <c r="Q1114" s="42"/>
    </row>
    <row r="1115" spans="1:17" s="34" customFormat="1" ht="11.25" outlineLevel="5">
      <c r="A1115" s="35"/>
      <c r="B1115" s="36"/>
      <c r="C1115" s="37" t="s">
        <v>656</v>
      </c>
      <c r="D1115" s="36"/>
      <c r="E1115" s="38">
        <v>0</v>
      </c>
      <c r="F1115" s="39"/>
      <c r="G1115" s="40"/>
      <c r="H1115" s="39"/>
      <c r="I1115" s="41"/>
      <c r="J1115" s="42"/>
      <c r="K1115" s="39"/>
      <c r="L1115" s="39"/>
      <c r="M1115" s="39"/>
      <c r="N1115" s="44" t="s">
        <v>3</v>
      </c>
      <c r="O1115" s="39"/>
      <c r="P1115" s="39"/>
      <c r="Q1115" s="42"/>
    </row>
    <row r="1116" spans="1:17" s="34" customFormat="1" ht="11.25" outlineLevel="5">
      <c r="A1116" s="35"/>
      <c r="B1116" s="36"/>
      <c r="C1116" s="37" t="s">
        <v>725</v>
      </c>
      <c r="D1116" s="36"/>
      <c r="E1116" s="38">
        <v>19.22</v>
      </c>
      <c r="F1116" s="39"/>
      <c r="G1116" s="40"/>
      <c r="H1116" s="39"/>
      <c r="I1116" s="41"/>
      <c r="J1116" s="42"/>
      <c r="K1116" s="39"/>
      <c r="L1116" s="39"/>
      <c r="M1116" s="39"/>
      <c r="N1116" s="44" t="s">
        <v>3</v>
      </c>
      <c r="O1116" s="39"/>
      <c r="P1116" s="39"/>
      <c r="Q1116" s="42"/>
    </row>
    <row r="1117" spans="1:17" s="34" customFormat="1" ht="11.25" outlineLevel="5">
      <c r="A1117" s="35"/>
      <c r="B1117" s="36"/>
      <c r="C1117" s="37" t="s">
        <v>2</v>
      </c>
      <c r="D1117" s="36"/>
      <c r="E1117" s="38">
        <v>19.22</v>
      </c>
      <c r="F1117" s="39"/>
      <c r="G1117" s="40"/>
      <c r="H1117" s="39"/>
      <c r="I1117" s="41"/>
      <c r="J1117" s="42"/>
      <c r="K1117" s="39"/>
      <c r="L1117" s="39"/>
      <c r="M1117" s="39"/>
      <c r="N1117" s="44" t="s">
        <v>3</v>
      </c>
      <c r="O1117" s="39"/>
      <c r="P1117" s="39"/>
      <c r="Q1117" s="42"/>
    </row>
    <row r="1118" spans="1:17" s="64" customFormat="1" ht="12" outlineLevel="4">
      <c r="A1118" s="11">
        <v>3</v>
      </c>
      <c r="B1118" s="29" t="s">
        <v>668</v>
      </c>
      <c r="C1118" s="30" t="s">
        <v>669</v>
      </c>
      <c r="D1118" s="12" t="s">
        <v>8</v>
      </c>
      <c r="E1118" s="31">
        <v>124.51</v>
      </c>
      <c r="F1118" s="14">
        <v>0</v>
      </c>
      <c r="G1118" s="31">
        <f>E1118*(1+F1118/100)</f>
        <v>124.51</v>
      </c>
      <c r="H1118" s="511"/>
      <c r="I1118" s="15">
        <f>G1118*H1118</f>
        <v>0</v>
      </c>
      <c r="J1118" s="32">
        <v>3.0000000000000001E-5</v>
      </c>
      <c r="K1118" s="33">
        <f>G1118*J1118</f>
        <v>3.7353000000000004E-3</v>
      </c>
      <c r="L1118" s="32"/>
      <c r="M1118" s="33">
        <f>G1118*L1118</f>
        <v>0</v>
      </c>
      <c r="N1118" s="15">
        <v>21</v>
      </c>
      <c r="O1118" s="15">
        <f>I1118*(N1118/100)</f>
        <v>0</v>
      </c>
      <c r="P1118" s="15">
        <f>I1118+O1118</f>
        <v>0</v>
      </c>
      <c r="Q1118" s="184" t="s">
        <v>1881</v>
      </c>
    </row>
    <row r="1119" spans="1:17" s="64" customFormat="1" ht="24" outlineLevel="4">
      <c r="A1119" s="11">
        <v>4</v>
      </c>
      <c r="B1119" s="29" t="s">
        <v>670</v>
      </c>
      <c r="C1119" s="30" t="s">
        <v>671</v>
      </c>
      <c r="D1119" s="12" t="s">
        <v>8</v>
      </c>
      <c r="E1119" s="31">
        <v>105.29</v>
      </c>
      <c r="F1119" s="14">
        <v>0</v>
      </c>
      <c r="G1119" s="31">
        <f>E1119*(1+F1119/100)</f>
        <v>105.29</v>
      </c>
      <c r="H1119" s="511"/>
      <c r="I1119" s="15">
        <f>G1119*H1119</f>
        <v>0</v>
      </c>
      <c r="J1119" s="32">
        <v>4.4999999999999997E-3</v>
      </c>
      <c r="K1119" s="33">
        <f>G1119*J1119</f>
        <v>0.47380499999999998</v>
      </c>
      <c r="L1119" s="32"/>
      <c r="M1119" s="33">
        <f>G1119*L1119</f>
        <v>0</v>
      </c>
      <c r="N1119" s="15">
        <v>21</v>
      </c>
      <c r="O1119" s="15">
        <f>I1119*(N1119/100)</f>
        <v>0</v>
      </c>
      <c r="P1119" s="15">
        <f>I1119+O1119</f>
        <v>0</v>
      </c>
      <c r="Q1119" s="184" t="s">
        <v>1881</v>
      </c>
    </row>
    <row r="1120" spans="1:17" s="34" customFormat="1" ht="11.25" outlineLevel="5">
      <c r="A1120" s="35"/>
      <c r="B1120" s="36"/>
      <c r="C1120" s="37" t="s">
        <v>831</v>
      </c>
      <c r="D1120" s="36"/>
      <c r="E1120" s="38">
        <v>0</v>
      </c>
      <c r="F1120" s="39"/>
      <c r="G1120" s="40"/>
      <c r="H1120" s="39"/>
      <c r="I1120" s="41"/>
      <c r="J1120" s="42"/>
      <c r="K1120" s="39"/>
      <c r="L1120" s="39"/>
      <c r="M1120" s="39"/>
      <c r="N1120" s="44" t="s">
        <v>3</v>
      </c>
      <c r="O1120" s="39"/>
      <c r="P1120" s="39"/>
      <c r="Q1120" s="42"/>
    </row>
    <row r="1121" spans="1:17" s="34" customFormat="1" ht="11.25" outlineLevel="5">
      <c r="A1121" s="35"/>
      <c r="B1121" s="36"/>
      <c r="C1121" s="37" t="s">
        <v>721</v>
      </c>
      <c r="D1121" s="36"/>
      <c r="E1121" s="38">
        <v>42.17</v>
      </c>
      <c r="F1121" s="39"/>
      <c r="G1121" s="40"/>
      <c r="H1121" s="39"/>
      <c r="I1121" s="41"/>
      <c r="J1121" s="42"/>
      <c r="K1121" s="39"/>
      <c r="L1121" s="39"/>
      <c r="M1121" s="39"/>
      <c r="N1121" s="44" t="s">
        <v>3</v>
      </c>
      <c r="O1121" s="39"/>
      <c r="P1121" s="39"/>
      <c r="Q1121" s="42"/>
    </row>
    <row r="1122" spans="1:17" s="34" customFormat="1" ht="11.25" outlineLevel="5">
      <c r="A1122" s="35"/>
      <c r="B1122" s="36"/>
      <c r="C1122" s="37" t="s">
        <v>722</v>
      </c>
      <c r="D1122" s="36"/>
      <c r="E1122" s="38">
        <v>49.81</v>
      </c>
      <c r="F1122" s="39"/>
      <c r="G1122" s="40"/>
      <c r="H1122" s="39"/>
      <c r="I1122" s="41"/>
      <c r="J1122" s="42"/>
      <c r="K1122" s="39"/>
      <c r="L1122" s="39"/>
      <c r="M1122" s="39"/>
      <c r="N1122" s="44" t="s">
        <v>3</v>
      </c>
      <c r="O1122" s="39"/>
      <c r="P1122" s="39"/>
      <c r="Q1122" s="42"/>
    </row>
    <row r="1123" spans="1:17" s="34" customFormat="1" ht="11.25" outlineLevel="5">
      <c r="A1123" s="35"/>
      <c r="B1123" s="36"/>
      <c r="C1123" s="37" t="s">
        <v>723</v>
      </c>
      <c r="D1123" s="36"/>
      <c r="E1123" s="38">
        <v>13.31</v>
      </c>
      <c r="F1123" s="39"/>
      <c r="G1123" s="40"/>
      <c r="H1123" s="39"/>
      <c r="I1123" s="41"/>
      <c r="J1123" s="42"/>
      <c r="K1123" s="39"/>
      <c r="L1123" s="39"/>
      <c r="M1123" s="39"/>
      <c r="N1123" s="44" t="s">
        <v>3</v>
      </c>
      <c r="O1123" s="39"/>
      <c r="P1123" s="39"/>
      <c r="Q1123" s="42"/>
    </row>
    <row r="1124" spans="1:17" s="34" customFormat="1" ht="11.25" outlineLevel="5">
      <c r="A1124" s="35"/>
      <c r="B1124" s="36"/>
      <c r="C1124" s="37" t="s">
        <v>2</v>
      </c>
      <c r="D1124" s="36"/>
      <c r="E1124" s="38">
        <v>105.29</v>
      </c>
      <c r="F1124" s="39"/>
      <c r="G1124" s="40"/>
      <c r="H1124" s="39"/>
      <c r="I1124" s="41"/>
      <c r="J1124" s="42"/>
      <c r="K1124" s="39"/>
      <c r="L1124" s="39"/>
      <c r="M1124" s="39"/>
      <c r="N1124" s="44" t="s">
        <v>3</v>
      </c>
      <c r="O1124" s="39"/>
      <c r="P1124" s="39"/>
      <c r="Q1124" s="42"/>
    </row>
    <row r="1125" spans="1:17" s="34" customFormat="1" ht="11.25" outlineLevel="5">
      <c r="A1125" s="35"/>
      <c r="B1125" s="36"/>
      <c r="C1125" s="37"/>
      <c r="D1125" s="36"/>
      <c r="E1125" s="38">
        <v>0</v>
      </c>
      <c r="F1125" s="39"/>
      <c r="G1125" s="40"/>
      <c r="H1125" s="39"/>
      <c r="I1125" s="41"/>
      <c r="J1125" s="42"/>
      <c r="K1125" s="39"/>
      <c r="L1125" s="39"/>
      <c r="M1125" s="39"/>
      <c r="N1125" s="44" t="s">
        <v>3</v>
      </c>
      <c r="O1125" s="39"/>
      <c r="P1125" s="39"/>
      <c r="Q1125" s="42"/>
    </row>
    <row r="1126" spans="1:17" s="64" customFormat="1" ht="24" outlineLevel="4">
      <c r="A1126" s="11">
        <v>5</v>
      </c>
      <c r="B1126" s="29" t="s">
        <v>672</v>
      </c>
      <c r="C1126" s="30" t="s">
        <v>673</v>
      </c>
      <c r="D1126" s="12" t="s">
        <v>8</v>
      </c>
      <c r="E1126" s="31">
        <v>19.22</v>
      </c>
      <c r="F1126" s="14">
        <v>0</v>
      </c>
      <c r="G1126" s="31">
        <f>E1126*(1+F1126/100)</f>
        <v>19.22</v>
      </c>
      <c r="H1126" s="511"/>
      <c r="I1126" s="15">
        <f>G1126*H1126</f>
        <v>0</v>
      </c>
      <c r="J1126" s="32">
        <v>7.4999999999999997E-3</v>
      </c>
      <c r="K1126" s="33">
        <f>G1126*J1126</f>
        <v>0.14414999999999997</v>
      </c>
      <c r="L1126" s="32"/>
      <c r="M1126" s="33">
        <f>G1126*L1126</f>
        <v>0</v>
      </c>
      <c r="N1126" s="15">
        <v>21</v>
      </c>
      <c r="O1126" s="15">
        <f>I1126*(N1126/100)</f>
        <v>0</v>
      </c>
      <c r="P1126" s="15">
        <f>I1126+O1126</f>
        <v>0</v>
      </c>
      <c r="Q1126" s="184" t="s">
        <v>1881</v>
      </c>
    </row>
    <row r="1127" spans="1:17" s="34" customFormat="1" ht="11.25" outlineLevel="5">
      <c r="A1127" s="35"/>
      <c r="B1127" s="36"/>
      <c r="C1127" s="37" t="s">
        <v>832</v>
      </c>
      <c r="D1127" s="36"/>
      <c r="E1127" s="38">
        <v>0</v>
      </c>
      <c r="F1127" s="39"/>
      <c r="G1127" s="40"/>
      <c r="H1127" s="39"/>
      <c r="I1127" s="41"/>
      <c r="J1127" s="42"/>
      <c r="K1127" s="39"/>
      <c r="L1127" s="39"/>
      <c r="M1127" s="39"/>
      <c r="N1127" s="44" t="s">
        <v>3</v>
      </c>
      <c r="O1127" s="39"/>
      <c r="P1127" s="39"/>
      <c r="Q1127" s="42"/>
    </row>
    <row r="1128" spans="1:17" s="34" customFormat="1" ht="11.25" outlineLevel="5">
      <c r="A1128" s="35"/>
      <c r="B1128" s="36"/>
      <c r="C1128" s="37" t="s">
        <v>725</v>
      </c>
      <c r="D1128" s="36"/>
      <c r="E1128" s="38">
        <v>19.22</v>
      </c>
      <c r="F1128" s="39"/>
      <c r="G1128" s="40"/>
      <c r="H1128" s="39"/>
      <c r="I1128" s="41"/>
      <c r="J1128" s="42"/>
      <c r="K1128" s="39"/>
      <c r="L1128" s="39"/>
      <c r="M1128" s="39"/>
      <c r="N1128" s="44" t="s">
        <v>3</v>
      </c>
      <c r="O1128" s="39"/>
      <c r="P1128" s="39"/>
      <c r="Q1128" s="42"/>
    </row>
    <row r="1129" spans="1:17" s="34" customFormat="1" ht="11.25" outlineLevel="5">
      <c r="A1129" s="35"/>
      <c r="B1129" s="36"/>
      <c r="C1129" s="37" t="s">
        <v>2</v>
      </c>
      <c r="D1129" s="36"/>
      <c r="E1129" s="38">
        <v>19.22</v>
      </c>
      <c r="F1129" s="39"/>
      <c r="G1129" s="40"/>
      <c r="H1129" s="39"/>
      <c r="I1129" s="41"/>
      <c r="J1129" s="42"/>
      <c r="K1129" s="39"/>
      <c r="L1129" s="39"/>
      <c r="M1129" s="39"/>
      <c r="N1129" s="44" t="s">
        <v>3</v>
      </c>
      <c r="O1129" s="39"/>
      <c r="P1129" s="39"/>
      <c r="Q1129" s="42"/>
    </row>
    <row r="1130" spans="1:17" s="64" customFormat="1" ht="12" outlineLevel="4">
      <c r="A1130" s="11">
        <v>6</v>
      </c>
      <c r="B1130" s="29" t="s">
        <v>674</v>
      </c>
      <c r="C1130" s="30" t="s">
        <v>675</v>
      </c>
      <c r="D1130" s="12" t="s">
        <v>8</v>
      </c>
      <c r="E1130" s="31">
        <v>124.51</v>
      </c>
      <c r="F1130" s="14">
        <v>0</v>
      </c>
      <c r="G1130" s="31">
        <f>E1130*(1+F1130/100)</f>
        <v>124.51</v>
      </c>
      <c r="H1130" s="511"/>
      <c r="I1130" s="15">
        <f>G1130*H1130</f>
        <v>0</v>
      </c>
      <c r="J1130" s="32">
        <v>6.9999999999999999E-4</v>
      </c>
      <c r="K1130" s="33">
        <f>G1130*J1130</f>
        <v>8.7156999999999998E-2</v>
      </c>
      <c r="L1130" s="32"/>
      <c r="M1130" s="33">
        <f>G1130*L1130</f>
        <v>0</v>
      </c>
      <c r="N1130" s="15">
        <v>21</v>
      </c>
      <c r="O1130" s="15">
        <f>I1130*(N1130/100)</f>
        <v>0</v>
      </c>
      <c r="P1130" s="15">
        <f>I1130+O1130</f>
        <v>0</v>
      </c>
      <c r="Q1130" s="184" t="s">
        <v>1881</v>
      </c>
    </row>
    <row r="1131" spans="1:17" s="34" customFormat="1" ht="11.25" outlineLevel="5">
      <c r="A1131" s="35"/>
      <c r="B1131" s="36"/>
      <c r="C1131" s="37" t="s">
        <v>830</v>
      </c>
      <c r="D1131" s="36"/>
      <c r="E1131" s="38">
        <v>0</v>
      </c>
      <c r="F1131" s="39"/>
      <c r="G1131" s="40"/>
      <c r="H1131" s="39"/>
      <c r="I1131" s="41"/>
      <c r="J1131" s="42"/>
      <c r="K1131" s="39"/>
      <c r="L1131" s="39"/>
      <c r="M1131" s="39"/>
      <c r="N1131" s="44" t="s">
        <v>3</v>
      </c>
      <c r="O1131" s="39"/>
      <c r="P1131" s="39"/>
      <c r="Q1131" s="42"/>
    </row>
    <row r="1132" spans="1:17" s="34" customFormat="1" ht="11.25" outlineLevel="5">
      <c r="A1132" s="35"/>
      <c r="B1132" s="36"/>
      <c r="C1132" s="37" t="s">
        <v>721</v>
      </c>
      <c r="D1132" s="36"/>
      <c r="E1132" s="38">
        <v>42.17</v>
      </c>
      <c r="F1132" s="39"/>
      <c r="G1132" s="40"/>
      <c r="H1132" s="39"/>
      <c r="I1132" s="41"/>
      <c r="J1132" s="42"/>
      <c r="K1132" s="39"/>
      <c r="L1132" s="39"/>
      <c r="M1132" s="39"/>
      <c r="N1132" s="44" t="s">
        <v>3</v>
      </c>
      <c r="O1132" s="39"/>
      <c r="P1132" s="39"/>
      <c r="Q1132" s="42"/>
    </row>
    <row r="1133" spans="1:17" s="34" customFormat="1" ht="11.25" outlineLevel="5">
      <c r="A1133" s="35"/>
      <c r="B1133" s="36"/>
      <c r="C1133" s="37" t="s">
        <v>722</v>
      </c>
      <c r="D1133" s="36"/>
      <c r="E1133" s="38">
        <v>49.81</v>
      </c>
      <c r="F1133" s="39"/>
      <c r="G1133" s="40"/>
      <c r="H1133" s="39"/>
      <c r="I1133" s="41"/>
      <c r="J1133" s="42"/>
      <c r="K1133" s="39"/>
      <c r="L1133" s="39"/>
      <c r="M1133" s="39"/>
      <c r="N1133" s="44" t="s">
        <v>3</v>
      </c>
      <c r="O1133" s="39"/>
      <c r="P1133" s="39"/>
      <c r="Q1133" s="42"/>
    </row>
    <row r="1134" spans="1:17" s="34" customFormat="1" ht="11.25" outlineLevel="5">
      <c r="A1134" s="35"/>
      <c r="B1134" s="36"/>
      <c r="C1134" s="37" t="s">
        <v>723</v>
      </c>
      <c r="D1134" s="36"/>
      <c r="E1134" s="38">
        <v>13.31</v>
      </c>
      <c r="F1134" s="39"/>
      <c r="G1134" s="40"/>
      <c r="H1134" s="39"/>
      <c r="I1134" s="41"/>
      <c r="J1134" s="42"/>
      <c r="K1134" s="39"/>
      <c r="L1134" s="39"/>
      <c r="M1134" s="39"/>
      <c r="N1134" s="44" t="s">
        <v>3</v>
      </c>
      <c r="O1134" s="39"/>
      <c r="P1134" s="39"/>
      <c r="Q1134" s="42"/>
    </row>
    <row r="1135" spans="1:17" s="34" customFormat="1" ht="11.25" outlineLevel="5">
      <c r="A1135" s="35"/>
      <c r="B1135" s="36"/>
      <c r="C1135" s="37" t="s">
        <v>2</v>
      </c>
      <c r="D1135" s="36"/>
      <c r="E1135" s="38">
        <v>105.29</v>
      </c>
      <c r="F1135" s="39"/>
      <c r="G1135" s="40"/>
      <c r="H1135" s="39"/>
      <c r="I1135" s="41"/>
      <c r="J1135" s="42"/>
      <c r="K1135" s="39"/>
      <c r="L1135" s="39"/>
      <c r="M1135" s="39"/>
      <c r="N1135" s="44" t="s">
        <v>3</v>
      </c>
      <c r="O1135" s="39"/>
      <c r="P1135" s="39"/>
      <c r="Q1135" s="42"/>
    </row>
    <row r="1136" spans="1:17" s="34" customFormat="1" ht="11.25" outlineLevel="5">
      <c r="A1136" s="35"/>
      <c r="B1136" s="36"/>
      <c r="C1136" s="37" t="s">
        <v>656</v>
      </c>
      <c r="D1136" s="36"/>
      <c r="E1136" s="38">
        <v>0</v>
      </c>
      <c r="F1136" s="39"/>
      <c r="G1136" s="40"/>
      <c r="H1136" s="39"/>
      <c r="I1136" s="41"/>
      <c r="J1136" s="42"/>
      <c r="K1136" s="39"/>
      <c r="L1136" s="39"/>
      <c r="M1136" s="39"/>
      <c r="N1136" s="44" t="s">
        <v>3</v>
      </c>
      <c r="O1136" s="39"/>
      <c r="P1136" s="39"/>
      <c r="Q1136" s="42"/>
    </row>
    <row r="1137" spans="1:17" s="34" customFormat="1" ht="11.25" outlineLevel="5">
      <c r="A1137" s="35"/>
      <c r="B1137" s="36"/>
      <c r="C1137" s="37" t="s">
        <v>725</v>
      </c>
      <c r="D1137" s="36"/>
      <c r="E1137" s="38">
        <v>19.22</v>
      </c>
      <c r="F1137" s="39"/>
      <c r="G1137" s="40"/>
      <c r="H1137" s="39"/>
      <c r="I1137" s="41"/>
      <c r="J1137" s="42"/>
      <c r="K1137" s="39"/>
      <c r="L1137" s="39"/>
      <c r="M1137" s="39"/>
      <c r="N1137" s="44" t="s">
        <v>3</v>
      </c>
      <c r="O1137" s="39"/>
      <c r="P1137" s="39"/>
      <c r="Q1137" s="42"/>
    </row>
    <row r="1138" spans="1:17" s="34" customFormat="1" ht="11.25" outlineLevel="5">
      <c r="A1138" s="35"/>
      <c r="B1138" s="36"/>
      <c r="C1138" s="37" t="s">
        <v>2</v>
      </c>
      <c r="D1138" s="36"/>
      <c r="E1138" s="38">
        <v>19.22</v>
      </c>
      <c r="F1138" s="39"/>
      <c r="G1138" s="40"/>
      <c r="H1138" s="39"/>
      <c r="I1138" s="41"/>
      <c r="J1138" s="42"/>
      <c r="K1138" s="39"/>
      <c r="L1138" s="39"/>
      <c r="M1138" s="39"/>
      <c r="N1138" s="44" t="s">
        <v>3</v>
      </c>
      <c r="O1138" s="39"/>
      <c r="P1138" s="39"/>
      <c r="Q1138" s="42"/>
    </row>
    <row r="1139" spans="1:17" s="64" customFormat="1" ht="36" outlineLevel="4">
      <c r="A1139" s="11">
        <v>7</v>
      </c>
      <c r="B1139" s="29" t="s">
        <v>676</v>
      </c>
      <c r="C1139" s="30" t="s">
        <v>677</v>
      </c>
      <c r="D1139" s="12" t="s">
        <v>8</v>
      </c>
      <c r="E1139" s="31">
        <v>124.51</v>
      </c>
      <c r="F1139" s="14">
        <v>10</v>
      </c>
      <c r="G1139" s="31">
        <f>E1139*(1+F1139/100)</f>
        <v>136.96100000000001</v>
      </c>
      <c r="H1139" s="511"/>
      <c r="I1139" s="15">
        <f>G1139*H1139</f>
        <v>0</v>
      </c>
      <c r="J1139" s="32">
        <v>6.9999999999999999E-4</v>
      </c>
      <c r="K1139" s="33">
        <f>G1139*J1139</f>
        <v>9.5872700000000005E-2</v>
      </c>
      <c r="L1139" s="32"/>
      <c r="M1139" s="33">
        <f>G1139*L1139</f>
        <v>0</v>
      </c>
      <c r="N1139" s="15">
        <v>21</v>
      </c>
      <c r="O1139" s="15">
        <f>I1139*(N1139/100)</f>
        <v>0</v>
      </c>
      <c r="P1139" s="15">
        <f>I1139+O1139</f>
        <v>0</v>
      </c>
      <c r="Q1139" s="184"/>
    </row>
    <row r="1140" spans="1:17" s="64" customFormat="1" ht="12" outlineLevel="4">
      <c r="A1140" s="11">
        <v>8</v>
      </c>
      <c r="B1140" s="29" t="s">
        <v>678</v>
      </c>
      <c r="C1140" s="30" t="s">
        <v>679</v>
      </c>
      <c r="D1140" s="12" t="s">
        <v>4</v>
      </c>
      <c r="E1140" s="31">
        <v>124.51</v>
      </c>
      <c r="F1140" s="14">
        <v>0</v>
      </c>
      <c r="G1140" s="31">
        <f>E1140*(1+F1140/100)</f>
        <v>124.51</v>
      </c>
      <c r="H1140" s="511"/>
      <c r="I1140" s="15">
        <f>G1140*H1140</f>
        <v>0</v>
      </c>
      <c r="J1140" s="32"/>
      <c r="K1140" s="33">
        <f>G1140*J1140</f>
        <v>0</v>
      </c>
      <c r="L1140" s="32"/>
      <c r="M1140" s="33">
        <f>G1140*L1140</f>
        <v>0</v>
      </c>
      <c r="N1140" s="15">
        <v>21</v>
      </c>
      <c r="O1140" s="15">
        <f>I1140*(N1140/100)</f>
        <v>0</v>
      </c>
      <c r="P1140" s="15">
        <f>I1140+O1140</f>
        <v>0</v>
      </c>
      <c r="Q1140" s="32"/>
    </row>
    <row r="1141" spans="1:17" s="64" customFormat="1" ht="24" outlineLevel="4">
      <c r="A1141" s="11">
        <v>9</v>
      </c>
      <c r="B1141" s="29" t="s">
        <v>680</v>
      </c>
      <c r="C1141" s="30" t="s">
        <v>681</v>
      </c>
      <c r="D1141" s="12" t="s">
        <v>4</v>
      </c>
      <c r="E1141" s="31">
        <v>43.35</v>
      </c>
      <c r="F1141" s="14">
        <v>0</v>
      </c>
      <c r="G1141" s="31">
        <f>E1141*(1+F1141/100)</f>
        <v>43.35</v>
      </c>
      <c r="H1141" s="511"/>
      <c r="I1141" s="15">
        <f>G1141*H1141</f>
        <v>0</v>
      </c>
      <c r="J1141" s="32">
        <v>1.0000000000000001E-5</v>
      </c>
      <c r="K1141" s="33">
        <f>G1141*J1141</f>
        <v>4.3350000000000007E-4</v>
      </c>
      <c r="L1141" s="32"/>
      <c r="M1141" s="33">
        <f>G1141*L1141</f>
        <v>0</v>
      </c>
      <c r="N1141" s="15">
        <v>21</v>
      </c>
      <c r="O1141" s="15">
        <f>I1141*(N1141/100)</f>
        <v>0</v>
      </c>
      <c r="P1141" s="15">
        <f>I1141+O1141</f>
        <v>0</v>
      </c>
      <c r="Q1141" s="184"/>
    </row>
    <row r="1142" spans="1:17" s="34" customFormat="1" ht="11.25" outlineLevel="5">
      <c r="A1142" s="35"/>
      <c r="B1142" s="36"/>
      <c r="C1142" s="37" t="s">
        <v>833</v>
      </c>
      <c r="D1142" s="36"/>
      <c r="E1142" s="38">
        <v>0</v>
      </c>
      <c r="F1142" s="39"/>
      <c r="G1142" s="40"/>
      <c r="H1142" s="39"/>
      <c r="I1142" s="41"/>
      <c r="J1142" s="42"/>
      <c r="K1142" s="39"/>
      <c r="L1142" s="39"/>
      <c r="M1142" s="39"/>
      <c r="N1142" s="44" t="s">
        <v>3</v>
      </c>
      <c r="O1142" s="39"/>
      <c r="P1142" s="39"/>
      <c r="Q1142" s="42"/>
    </row>
    <row r="1143" spans="1:17" s="34" customFormat="1" ht="11.25" outlineLevel="5">
      <c r="A1143" s="35"/>
      <c r="B1143" s="36"/>
      <c r="C1143" s="37" t="s">
        <v>834</v>
      </c>
      <c r="D1143" s="36"/>
      <c r="E1143" s="38">
        <v>19.490000000000002</v>
      </c>
      <c r="F1143" s="39"/>
      <c r="G1143" s="40"/>
      <c r="H1143" s="39"/>
      <c r="I1143" s="41"/>
      <c r="J1143" s="42"/>
      <c r="K1143" s="39"/>
      <c r="L1143" s="39"/>
      <c r="M1143" s="39"/>
      <c r="N1143" s="44" t="s">
        <v>3</v>
      </c>
      <c r="O1143" s="39"/>
      <c r="P1143" s="39"/>
      <c r="Q1143" s="42"/>
    </row>
    <row r="1144" spans="1:17" s="34" customFormat="1" ht="11.25" outlineLevel="5">
      <c r="A1144" s="35"/>
      <c r="B1144" s="36"/>
      <c r="C1144" s="37" t="s">
        <v>835</v>
      </c>
      <c r="D1144" s="36"/>
      <c r="E1144" s="38">
        <v>9.8099999999999987</v>
      </c>
      <c r="F1144" s="39"/>
      <c r="G1144" s="40"/>
      <c r="H1144" s="39"/>
      <c r="I1144" s="41"/>
      <c r="J1144" s="42"/>
      <c r="K1144" s="39"/>
      <c r="L1144" s="39"/>
      <c r="M1144" s="39"/>
      <c r="N1144" s="44" t="s">
        <v>3</v>
      </c>
      <c r="O1144" s="39"/>
      <c r="P1144" s="39"/>
      <c r="Q1144" s="42"/>
    </row>
    <row r="1145" spans="1:17" s="34" customFormat="1" ht="11.25" outlineLevel="5">
      <c r="A1145" s="35"/>
      <c r="B1145" s="36"/>
      <c r="C1145" s="37" t="s">
        <v>836</v>
      </c>
      <c r="D1145" s="36"/>
      <c r="E1145" s="38">
        <v>14.05</v>
      </c>
      <c r="F1145" s="39"/>
      <c r="G1145" s="40"/>
      <c r="H1145" s="39"/>
      <c r="I1145" s="41"/>
      <c r="J1145" s="42"/>
      <c r="K1145" s="39"/>
      <c r="L1145" s="39"/>
      <c r="M1145" s="39"/>
      <c r="N1145" s="44" t="s">
        <v>3</v>
      </c>
      <c r="O1145" s="39"/>
      <c r="P1145" s="39"/>
      <c r="Q1145" s="42"/>
    </row>
    <row r="1146" spans="1:17" s="34" customFormat="1" ht="11.25" outlineLevel="5">
      <c r="A1146" s="35"/>
      <c r="B1146" s="36"/>
      <c r="C1146" s="37" t="s">
        <v>2</v>
      </c>
      <c r="D1146" s="36"/>
      <c r="E1146" s="38">
        <v>43.35</v>
      </c>
      <c r="F1146" s="39"/>
      <c r="G1146" s="40"/>
      <c r="H1146" s="39"/>
      <c r="I1146" s="41"/>
      <c r="J1146" s="42"/>
      <c r="K1146" s="39"/>
      <c r="L1146" s="39"/>
      <c r="M1146" s="39"/>
      <c r="N1146" s="44" t="s">
        <v>3</v>
      </c>
      <c r="O1146" s="39"/>
      <c r="P1146" s="39"/>
      <c r="Q1146" s="42"/>
    </row>
    <row r="1147" spans="1:17" s="64" customFormat="1" ht="12" outlineLevel="4">
      <c r="A1147" s="11">
        <v>10</v>
      </c>
      <c r="B1147" s="29" t="s">
        <v>682</v>
      </c>
      <c r="C1147" s="30" t="s">
        <v>683</v>
      </c>
      <c r="D1147" s="12" t="s">
        <v>8</v>
      </c>
      <c r="E1147" s="31">
        <v>124.51</v>
      </c>
      <c r="F1147" s="14">
        <v>0</v>
      </c>
      <c r="G1147" s="31">
        <f>E1147*(1+F1147/100)</f>
        <v>124.51</v>
      </c>
      <c r="H1147" s="511"/>
      <c r="I1147" s="15">
        <f>G1147*H1147</f>
        <v>0</v>
      </c>
      <c r="J1147" s="32"/>
      <c r="K1147" s="33">
        <f>G1147*J1147</f>
        <v>0</v>
      </c>
      <c r="L1147" s="32"/>
      <c r="M1147" s="33">
        <f>G1147*L1147</f>
        <v>0</v>
      </c>
      <c r="N1147" s="15">
        <v>21</v>
      </c>
      <c r="O1147" s="15">
        <f>I1147*(N1147/100)</f>
        <v>0</v>
      </c>
      <c r="P1147" s="15">
        <f>I1147+O1147</f>
        <v>0</v>
      </c>
      <c r="Q1147" s="184" t="s">
        <v>1881</v>
      </c>
    </row>
    <row r="1148" spans="1:17" s="64" customFormat="1" ht="12" outlineLevel="4">
      <c r="A1148" s="11">
        <v>11</v>
      </c>
      <c r="B1148" s="29" t="s">
        <v>837</v>
      </c>
      <c r="C1148" s="30" t="s">
        <v>838</v>
      </c>
      <c r="D1148" s="12" t="s">
        <v>0</v>
      </c>
      <c r="E1148" s="31">
        <v>0.37</v>
      </c>
      <c r="F1148" s="14">
        <v>0</v>
      </c>
      <c r="G1148" s="31">
        <f>E1148*(1+F1148/100)</f>
        <v>0.37</v>
      </c>
      <c r="H1148" s="511"/>
      <c r="I1148" s="15">
        <f>G1148*H1148</f>
        <v>0</v>
      </c>
      <c r="J1148" s="32"/>
      <c r="K1148" s="33">
        <f>G1148*J1148</f>
        <v>0</v>
      </c>
      <c r="L1148" s="32"/>
      <c r="M1148" s="33">
        <f>G1148*L1148</f>
        <v>0</v>
      </c>
      <c r="N1148" s="15">
        <v>21</v>
      </c>
      <c r="O1148" s="15">
        <f>I1148*(N1148/100)</f>
        <v>0</v>
      </c>
      <c r="P1148" s="15">
        <f>I1148+O1148</f>
        <v>0</v>
      </c>
      <c r="Q1148" s="184" t="s">
        <v>1881</v>
      </c>
    </row>
    <row r="1149" spans="1:17" s="45" customFormat="1" ht="12.75" customHeight="1" outlineLevel="4">
      <c r="A1149" s="46"/>
      <c r="B1149" s="47"/>
      <c r="C1149" s="48"/>
      <c r="D1149" s="47"/>
      <c r="E1149" s="49"/>
      <c r="F1149" s="50"/>
      <c r="G1149" s="49"/>
      <c r="H1149" s="50"/>
      <c r="I1149" s="51"/>
      <c r="J1149" s="52"/>
      <c r="K1149" s="50"/>
      <c r="L1149" s="50"/>
      <c r="M1149" s="50"/>
      <c r="N1149" s="53" t="s">
        <v>3</v>
      </c>
      <c r="O1149" s="50"/>
      <c r="P1149" s="50"/>
      <c r="Q1149" s="52"/>
    </row>
    <row r="1150" spans="1:17" s="20" customFormat="1" ht="16.5" customHeight="1" outlineLevel="3">
      <c r="A1150" s="21"/>
      <c r="B1150" s="22"/>
      <c r="C1150" s="22" t="s">
        <v>686</v>
      </c>
      <c r="D1150" s="6"/>
      <c r="E1150" s="23"/>
      <c r="F1150" s="24"/>
      <c r="G1150" s="23"/>
      <c r="H1150" s="24"/>
      <c r="I1150" s="25">
        <f>SUBTOTAL(9,I1151:I1163)</f>
        <v>0</v>
      </c>
      <c r="J1150" s="26"/>
      <c r="K1150" s="27">
        <f>SUBTOTAL(9,K1151:K1163)</f>
        <v>3.1847199999999992E-2</v>
      </c>
      <c r="L1150" s="24"/>
      <c r="M1150" s="27">
        <f>SUBTOTAL(9,M1151:M1163)</f>
        <v>0</v>
      </c>
      <c r="N1150" s="43" t="s">
        <v>3</v>
      </c>
      <c r="O1150" s="25">
        <f>SUBTOTAL(9,O1151:O1163)</f>
        <v>0</v>
      </c>
      <c r="P1150" s="25">
        <f>SUBTOTAL(9,P1151:P1163)</f>
        <v>0</v>
      </c>
      <c r="Q1150" s="26"/>
    </row>
    <row r="1151" spans="1:17" s="64" customFormat="1" ht="12" outlineLevel="4">
      <c r="A1151" s="11">
        <v>1</v>
      </c>
      <c r="B1151" s="29" t="s">
        <v>642</v>
      </c>
      <c r="C1151" s="30" t="s">
        <v>643</v>
      </c>
      <c r="D1151" s="12" t="s">
        <v>8</v>
      </c>
      <c r="E1151" s="31">
        <v>4.84</v>
      </c>
      <c r="F1151" s="14"/>
      <c r="G1151" s="31">
        <f>E1151*(1+F1151/100)</f>
        <v>4.84</v>
      </c>
      <c r="H1151" s="511"/>
      <c r="I1151" s="15">
        <f>G1151*H1151</f>
        <v>0</v>
      </c>
      <c r="J1151" s="32">
        <v>2.9999999999999997E-4</v>
      </c>
      <c r="K1151" s="33">
        <f>G1151*J1151</f>
        <v>1.4519999999999997E-3</v>
      </c>
      <c r="L1151" s="32"/>
      <c r="M1151" s="33">
        <f>G1151*L1151</f>
        <v>0</v>
      </c>
      <c r="N1151" s="15">
        <v>21</v>
      </c>
      <c r="O1151" s="15">
        <f>I1151*(N1151/100)</f>
        <v>0</v>
      </c>
      <c r="P1151" s="15">
        <f>I1151+O1151</f>
        <v>0</v>
      </c>
      <c r="Q1151" s="184" t="s">
        <v>1881</v>
      </c>
    </row>
    <row r="1152" spans="1:17" s="64" customFormat="1" ht="12" outlineLevel="4">
      <c r="A1152" s="11">
        <v>2</v>
      </c>
      <c r="B1152" s="29" t="s">
        <v>684</v>
      </c>
      <c r="C1152" s="30" t="s">
        <v>685</v>
      </c>
      <c r="D1152" s="12" t="s">
        <v>8</v>
      </c>
      <c r="E1152" s="31">
        <v>4.84</v>
      </c>
      <c r="F1152" s="14">
        <v>0</v>
      </c>
      <c r="G1152" s="31">
        <f>E1152*(1+F1152/100)</f>
        <v>4.84</v>
      </c>
      <c r="H1152" s="511"/>
      <c r="I1152" s="15">
        <f>G1152*H1152</f>
        <v>0</v>
      </c>
      <c r="J1152" s="32">
        <v>4.4999999999999997E-3</v>
      </c>
      <c r="K1152" s="33">
        <f>G1152*J1152</f>
        <v>2.1779999999999997E-2</v>
      </c>
      <c r="L1152" s="32"/>
      <c r="M1152" s="33">
        <f>G1152*L1152</f>
        <v>0</v>
      </c>
      <c r="N1152" s="15">
        <v>21</v>
      </c>
      <c r="O1152" s="15">
        <f>I1152*(N1152/100)</f>
        <v>0</v>
      </c>
      <c r="P1152" s="15">
        <f>I1152+O1152</f>
        <v>0</v>
      </c>
      <c r="Q1152" s="184" t="s">
        <v>1881</v>
      </c>
    </row>
    <row r="1153" spans="1:17" s="34" customFormat="1" ht="11.25" outlineLevel="5">
      <c r="A1153" s="35"/>
      <c r="B1153" s="36"/>
      <c r="C1153" s="37" t="s">
        <v>839</v>
      </c>
      <c r="D1153" s="36"/>
      <c r="E1153" s="38">
        <v>0</v>
      </c>
      <c r="F1153" s="39"/>
      <c r="G1153" s="40"/>
      <c r="H1153" s="39"/>
      <c r="I1153" s="41"/>
      <c r="J1153" s="42"/>
      <c r="K1153" s="39"/>
      <c r="L1153" s="39"/>
      <c r="M1153" s="39"/>
      <c r="N1153" s="44" t="s">
        <v>3</v>
      </c>
      <c r="O1153" s="39"/>
      <c r="P1153" s="39"/>
      <c r="Q1153" s="42"/>
    </row>
    <row r="1154" spans="1:17" s="34" customFormat="1" ht="11.25" outlineLevel="5">
      <c r="A1154" s="35"/>
      <c r="B1154" s="36"/>
      <c r="C1154" s="37" t="s">
        <v>840</v>
      </c>
      <c r="D1154" s="36"/>
      <c r="E1154" s="38">
        <v>0</v>
      </c>
      <c r="F1154" s="39"/>
      <c r="G1154" s="40"/>
      <c r="H1154" s="39"/>
      <c r="I1154" s="41"/>
      <c r="J1154" s="42"/>
      <c r="K1154" s="39"/>
      <c r="L1154" s="39"/>
      <c r="M1154" s="39"/>
      <c r="N1154" s="44" t="s">
        <v>3</v>
      </c>
      <c r="O1154" s="39"/>
      <c r="P1154" s="39"/>
      <c r="Q1154" s="42"/>
    </row>
    <row r="1155" spans="1:17" s="34" customFormat="1" ht="11.25" outlineLevel="5">
      <c r="A1155" s="35"/>
      <c r="B1155" s="36"/>
      <c r="C1155" s="37" t="s">
        <v>727</v>
      </c>
      <c r="D1155" s="36"/>
      <c r="E1155" s="38">
        <v>2.06</v>
      </c>
      <c r="F1155" s="39"/>
      <c r="G1155" s="40"/>
      <c r="H1155" s="39"/>
      <c r="I1155" s="41"/>
      <c r="J1155" s="42"/>
      <c r="K1155" s="39"/>
      <c r="L1155" s="39"/>
      <c r="M1155" s="39"/>
      <c r="N1155" s="44" t="s">
        <v>3</v>
      </c>
      <c r="O1155" s="39"/>
      <c r="P1155" s="39"/>
      <c r="Q1155" s="42"/>
    </row>
    <row r="1156" spans="1:17" s="34" customFormat="1" ht="11.25" outlineLevel="5">
      <c r="A1156" s="35"/>
      <c r="B1156" s="36"/>
      <c r="C1156" s="37" t="s">
        <v>2</v>
      </c>
      <c r="D1156" s="36"/>
      <c r="E1156" s="38">
        <v>2.06</v>
      </c>
      <c r="F1156" s="39"/>
      <c r="G1156" s="40"/>
      <c r="H1156" s="39"/>
      <c r="I1156" s="41"/>
      <c r="J1156" s="42"/>
      <c r="K1156" s="39"/>
      <c r="L1156" s="39"/>
      <c r="M1156" s="39"/>
      <c r="N1156" s="44" t="s">
        <v>3</v>
      </c>
      <c r="O1156" s="39"/>
      <c r="P1156" s="39"/>
      <c r="Q1156" s="42"/>
    </row>
    <row r="1157" spans="1:17" s="34" customFormat="1" ht="11.25" outlineLevel="5">
      <c r="A1157" s="35"/>
      <c r="B1157" s="36"/>
      <c r="C1157" s="37" t="s">
        <v>841</v>
      </c>
      <c r="D1157" s="36"/>
      <c r="E1157" s="38">
        <v>0</v>
      </c>
      <c r="F1157" s="39"/>
      <c r="G1157" s="40"/>
      <c r="H1157" s="39"/>
      <c r="I1157" s="41"/>
      <c r="J1157" s="42"/>
      <c r="K1157" s="39"/>
      <c r="L1157" s="39"/>
      <c r="M1157" s="39"/>
      <c r="N1157" s="44" t="s">
        <v>3</v>
      </c>
      <c r="O1157" s="39"/>
      <c r="P1157" s="39"/>
      <c r="Q1157" s="42"/>
    </row>
    <row r="1158" spans="1:17" s="34" customFormat="1" ht="11.25" outlineLevel="5">
      <c r="A1158" s="35"/>
      <c r="B1158" s="36"/>
      <c r="C1158" s="37" t="s">
        <v>729</v>
      </c>
      <c r="D1158" s="36"/>
      <c r="E1158" s="38">
        <v>2.78</v>
      </c>
      <c r="F1158" s="39"/>
      <c r="G1158" s="40"/>
      <c r="H1158" s="39"/>
      <c r="I1158" s="41"/>
      <c r="J1158" s="42"/>
      <c r="K1158" s="39"/>
      <c r="L1158" s="39"/>
      <c r="M1158" s="39"/>
      <c r="N1158" s="44" t="s">
        <v>3</v>
      </c>
      <c r="O1158" s="39"/>
      <c r="P1158" s="39"/>
      <c r="Q1158" s="42"/>
    </row>
    <row r="1159" spans="1:17" s="34" customFormat="1" ht="11.25" outlineLevel="5">
      <c r="A1159" s="35"/>
      <c r="B1159" s="36"/>
      <c r="C1159" s="37" t="s">
        <v>2</v>
      </c>
      <c r="D1159" s="36"/>
      <c r="E1159" s="38">
        <v>2.78</v>
      </c>
      <c r="F1159" s="39"/>
      <c r="G1159" s="40"/>
      <c r="H1159" s="39"/>
      <c r="I1159" s="41"/>
      <c r="J1159" s="42"/>
      <c r="K1159" s="39"/>
      <c r="L1159" s="39"/>
      <c r="M1159" s="39"/>
      <c r="N1159" s="44" t="s">
        <v>3</v>
      </c>
      <c r="O1159" s="39"/>
      <c r="P1159" s="39"/>
      <c r="Q1159" s="42"/>
    </row>
    <row r="1160" spans="1:17" s="64" customFormat="1" ht="12" outlineLevel="4">
      <c r="A1160" s="11">
        <v>3</v>
      </c>
      <c r="B1160" s="29" t="s">
        <v>687</v>
      </c>
      <c r="C1160" s="30" t="s">
        <v>688</v>
      </c>
      <c r="D1160" s="12" t="s">
        <v>8</v>
      </c>
      <c r="E1160" s="31">
        <v>4.84</v>
      </c>
      <c r="F1160" s="14">
        <v>0</v>
      </c>
      <c r="G1160" s="31">
        <f>E1160*(1+F1160/100)</f>
        <v>4.84</v>
      </c>
      <c r="H1160" s="511"/>
      <c r="I1160" s="15">
        <f>G1160*H1160</f>
        <v>0</v>
      </c>
      <c r="J1160" s="32">
        <v>1.5E-3</v>
      </c>
      <c r="K1160" s="33">
        <f>G1160*J1160</f>
        <v>7.26E-3</v>
      </c>
      <c r="L1160" s="32"/>
      <c r="M1160" s="33">
        <f>G1160*L1160</f>
        <v>0</v>
      </c>
      <c r="N1160" s="15">
        <v>21</v>
      </c>
      <c r="O1160" s="15">
        <f>I1160*(N1160/100)</f>
        <v>0</v>
      </c>
      <c r="P1160" s="15">
        <f>I1160+O1160</f>
        <v>0</v>
      </c>
      <c r="Q1160" s="32"/>
    </row>
    <row r="1161" spans="1:17" s="64" customFormat="1" ht="36" outlineLevel="4">
      <c r="A1161" s="11">
        <v>4</v>
      </c>
      <c r="B1161" s="29" t="s">
        <v>839</v>
      </c>
      <c r="C1161" s="30" t="s">
        <v>689</v>
      </c>
      <c r="D1161" s="12" t="s">
        <v>8</v>
      </c>
      <c r="E1161" s="31">
        <v>4.84</v>
      </c>
      <c r="F1161" s="14">
        <v>0</v>
      </c>
      <c r="G1161" s="31">
        <f>E1161*(1+F1161/100)</f>
        <v>4.84</v>
      </c>
      <c r="H1161" s="511"/>
      <c r="I1161" s="15">
        <f>G1161*H1161</f>
        <v>0</v>
      </c>
      <c r="J1161" s="32">
        <v>2.7999999999999998E-4</v>
      </c>
      <c r="K1161" s="33">
        <f>G1161*J1161</f>
        <v>1.3551999999999998E-3</v>
      </c>
      <c r="L1161" s="32"/>
      <c r="M1161" s="33">
        <f>G1161*L1161</f>
        <v>0</v>
      </c>
      <c r="N1161" s="15">
        <v>21</v>
      </c>
      <c r="O1161" s="15">
        <f>I1161*(N1161/100)</f>
        <v>0</v>
      </c>
      <c r="P1161" s="15">
        <f>I1161+O1161</f>
        <v>0</v>
      </c>
      <c r="Q1161" s="184"/>
    </row>
    <row r="1162" spans="1:17" s="64" customFormat="1" ht="12" outlineLevel="4">
      <c r="A1162" s="11">
        <v>5</v>
      </c>
      <c r="B1162" s="29" t="s">
        <v>842</v>
      </c>
      <c r="C1162" s="30" t="s">
        <v>843</v>
      </c>
      <c r="D1162" s="12" t="s">
        <v>0</v>
      </c>
      <c r="E1162" s="31">
        <v>1.35</v>
      </c>
      <c r="F1162" s="14">
        <v>0</v>
      </c>
      <c r="G1162" s="31">
        <f>E1162*(1+F1162/100)</f>
        <v>1.35</v>
      </c>
      <c r="H1162" s="511"/>
      <c r="I1162" s="15">
        <f>G1162*H1162</f>
        <v>0</v>
      </c>
      <c r="J1162" s="32"/>
      <c r="K1162" s="33">
        <f>G1162*J1162</f>
        <v>0</v>
      </c>
      <c r="L1162" s="32"/>
      <c r="M1162" s="33">
        <f>G1162*L1162</f>
        <v>0</v>
      </c>
      <c r="N1162" s="15">
        <v>21</v>
      </c>
      <c r="O1162" s="15">
        <f>I1162*(N1162/100)</f>
        <v>0</v>
      </c>
      <c r="P1162" s="15">
        <f>I1162+O1162</f>
        <v>0</v>
      </c>
      <c r="Q1162" s="184" t="s">
        <v>1881</v>
      </c>
    </row>
    <row r="1163" spans="1:17" s="45" customFormat="1" ht="12.75" customHeight="1" outlineLevel="4">
      <c r="A1163" s="46"/>
      <c r="B1163" s="47"/>
      <c r="C1163" s="48"/>
      <c r="D1163" s="47"/>
      <c r="E1163" s="49"/>
      <c r="F1163" s="50"/>
      <c r="G1163" s="49"/>
      <c r="H1163" s="50"/>
      <c r="I1163" s="51"/>
      <c r="J1163" s="52"/>
      <c r="K1163" s="50"/>
      <c r="L1163" s="50"/>
      <c r="M1163" s="50"/>
      <c r="N1163" s="53" t="s">
        <v>3</v>
      </c>
      <c r="O1163" s="50"/>
      <c r="P1163" s="50"/>
      <c r="Q1163" s="52"/>
    </row>
    <row r="1164" spans="1:17" s="45" customFormat="1" ht="12.75" customHeight="1" outlineLevel="3">
      <c r="A1164" s="46"/>
      <c r="B1164" s="47"/>
      <c r="C1164" s="48"/>
      <c r="D1164" s="47"/>
      <c r="E1164" s="49"/>
      <c r="F1164" s="50"/>
      <c r="G1164" s="49"/>
      <c r="H1164" s="50"/>
      <c r="I1164" s="51"/>
      <c r="J1164" s="52"/>
      <c r="K1164" s="50"/>
      <c r="L1164" s="50"/>
      <c r="M1164" s="50"/>
      <c r="N1164" s="53" t="s">
        <v>3</v>
      </c>
      <c r="O1164" s="50"/>
      <c r="P1164" s="50"/>
      <c r="Q1164" s="52"/>
    </row>
    <row r="1165" spans="1:17" s="63" customFormat="1" ht="18.75" customHeight="1" outlineLevel="2">
      <c r="A1165" s="55"/>
      <c r="B1165" s="56"/>
      <c r="C1165" s="57" t="s">
        <v>1169</v>
      </c>
      <c r="D1165" s="58"/>
      <c r="E1165" s="57"/>
      <c r="F1165" s="58"/>
      <c r="G1165" s="57"/>
      <c r="H1165" s="58"/>
      <c r="I1165" s="59">
        <f>SUBTOTAL(9,I1166:I1309)</f>
        <v>0</v>
      </c>
      <c r="J1165" s="60"/>
      <c r="K1165" s="61">
        <f>SUBTOTAL(9,K1166:K1309)</f>
        <v>30.932447340000003</v>
      </c>
      <c r="L1165" s="58"/>
      <c r="M1165" s="61">
        <f>SUBTOTAL(9,M1166:M1309)</f>
        <v>0</v>
      </c>
      <c r="N1165" s="62"/>
      <c r="O1165" s="59">
        <f>SUBTOTAL(9,O1166:O1309)</f>
        <v>0</v>
      </c>
      <c r="P1165" s="59">
        <f>SUBTOTAL(9,P1166:P1309)</f>
        <v>0</v>
      </c>
      <c r="Q1165" s="60"/>
    </row>
    <row r="1166" spans="1:17" s="20" customFormat="1" ht="16.5" customHeight="1" outlineLevel="3">
      <c r="A1166" s="22"/>
      <c r="B1166" s="18"/>
      <c r="C1166" s="23" t="s">
        <v>1170</v>
      </c>
      <c r="D1166" s="24"/>
      <c r="E1166" s="23"/>
      <c r="F1166" s="24"/>
      <c r="G1166" s="23"/>
      <c r="H1166" s="24"/>
      <c r="I1166" s="25">
        <f>SUBTOTAL(9,I1167:I1245)</f>
        <v>0</v>
      </c>
      <c r="J1166" s="26"/>
      <c r="K1166" s="27">
        <f>SUBTOTAL(9,K1167:K1245)</f>
        <v>2.2769481000000003</v>
      </c>
      <c r="L1166" s="24"/>
      <c r="M1166" s="27">
        <f>SUBTOTAL(9,M1167:M1245)</f>
        <v>0</v>
      </c>
      <c r="N1166" s="43"/>
      <c r="O1166" s="25">
        <f>SUBTOTAL(9,O1167:O1245)</f>
        <v>0</v>
      </c>
      <c r="P1166" s="25">
        <f>SUBTOTAL(9,P1167:P1245)</f>
        <v>0</v>
      </c>
      <c r="Q1166" s="26"/>
    </row>
    <row r="1167" spans="1:17" s="75" customFormat="1" ht="12" outlineLevel="4">
      <c r="A1167" s="119"/>
      <c r="B1167" s="103"/>
      <c r="C1167" s="104" t="s">
        <v>1344</v>
      </c>
      <c r="D1167" s="102"/>
      <c r="E1167" s="105"/>
      <c r="F1167" s="102"/>
      <c r="G1167" s="105"/>
      <c r="H1167" s="106"/>
      <c r="I1167" s="107"/>
      <c r="J1167" s="108"/>
      <c r="K1167" s="108">
        <f>G1167*J1167</f>
        <v>0</v>
      </c>
      <c r="L1167" s="108"/>
      <c r="M1167" s="108">
        <f>G1167*L1167</f>
        <v>0</v>
      </c>
      <c r="N1167" s="109">
        <v>21</v>
      </c>
      <c r="O1167" s="109">
        <f>I1167*(N1167/100)</f>
        <v>0</v>
      </c>
      <c r="P1167" s="109">
        <f>I1167+O1167</f>
        <v>0</v>
      </c>
      <c r="Q1167" s="108"/>
    </row>
    <row r="1168" spans="1:17" s="75" customFormat="1" ht="24" outlineLevel="4">
      <c r="A1168" s="67">
        <v>1</v>
      </c>
      <c r="B1168" s="69" t="s">
        <v>1171</v>
      </c>
      <c r="C1168" s="70" t="s">
        <v>1172</v>
      </c>
      <c r="D1168" s="68" t="s">
        <v>8</v>
      </c>
      <c r="E1168" s="71">
        <v>217.21</v>
      </c>
      <c r="F1168" s="68"/>
      <c r="G1168" s="71">
        <v>217.21</v>
      </c>
      <c r="H1168" s="511"/>
      <c r="I1168" s="73">
        <f>G1168*H1168</f>
        <v>0</v>
      </c>
      <c r="J1168" s="110"/>
      <c r="K1168" s="110">
        <f>G1168*J1168</f>
        <v>0</v>
      </c>
      <c r="L1168" s="110"/>
      <c r="M1168" s="110">
        <f>G1168*L1168</f>
        <v>0</v>
      </c>
      <c r="N1168" s="111">
        <v>21</v>
      </c>
      <c r="O1168" s="111">
        <f>I1168*(N1168/100)</f>
        <v>0</v>
      </c>
      <c r="P1168" s="111">
        <f>I1168+O1168</f>
        <v>0</v>
      </c>
      <c r="Q1168" s="184" t="s">
        <v>1881</v>
      </c>
    </row>
    <row r="1169" spans="1:17" s="83" customFormat="1" ht="9.75" outlineLevel="5">
      <c r="A1169" s="76"/>
      <c r="B1169" s="78" t="s">
        <v>848</v>
      </c>
      <c r="C1169" s="79" t="s">
        <v>1345</v>
      </c>
      <c r="D1169" s="77"/>
      <c r="E1169" s="80"/>
      <c r="F1169" s="77"/>
      <c r="G1169" s="80">
        <v>0</v>
      </c>
      <c r="H1169" s="81"/>
      <c r="I1169" s="82"/>
      <c r="J1169" s="80"/>
      <c r="K1169" s="80"/>
      <c r="L1169" s="80"/>
      <c r="M1169" s="80"/>
      <c r="N1169" s="82"/>
      <c r="O1169" s="82"/>
      <c r="P1169" s="82"/>
      <c r="Q1169" s="80"/>
    </row>
    <row r="1170" spans="1:17" s="83" customFormat="1" ht="9.75" outlineLevel="5">
      <c r="A1170" s="76"/>
      <c r="B1170" s="78"/>
      <c r="C1170" s="79" t="s">
        <v>1188</v>
      </c>
      <c r="D1170" s="77"/>
      <c r="E1170" s="80"/>
      <c r="F1170" s="77"/>
      <c r="G1170" s="80">
        <v>0</v>
      </c>
      <c r="H1170" s="81"/>
      <c r="I1170" s="82"/>
      <c r="J1170" s="80"/>
      <c r="K1170" s="80"/>
      <c r="L1170" s="80"/>
      <c r="M1170" s="80"/>
      <c r="N1170" s="82"/>
      <c r="O1170" s="82"/>
      <c r="P1170" s="82"/>
      <c r="Q1170" s="80"/>
    </row>
    <row r="1171" spans="1:17" s="83" customFormat="1" ht="9.75" outlineLevel="5">
      <c r="A1171" s="76"/>
      <c r="B1171" s="78"/>
      <c r="C1171" s="79" t="s">
        <v>1346</v>
      </c>
      <c r="D1171" s="77"/>
      <c r="E1171" s="80"/>
      <c r="F1171" s="77"/>
      <c r="G1171" s="80">
        <v>180.3</v>
      </c>
      <c r="H1171" s="81"/>
      <c r="I1171" s="82"/>
      <c r="J1171" s="80"/>
      <c r="K1171" s="80"/>
      <c r="L1171" s="80"/>
      <c r="M1171" s="80"/>
      <c r="N1171" s="82"/>
      <c r="O1171" s="82"/>
      <c r="P1171" s="82"/>
      <c r="Q1171" s="80"/>
    </row>
    <row r="1172" spans="1:17" s="83" customFormat="1" ht="9.75" outlineLevel="5">
      <c r="A1172" s="76"/>
      <c r="B1172" s="78"/>
      <c r="C1172" s="79" t="s">
        <v>1235</v>
      </c>
      <c r="D1172" s="77"/>
      <c r="E1172" s="80"/>
      <c r="F1172" s="77"/>
      <c r="G1172" s="80">
        <v>0</v>
      </c>
      <c r="H1172" s="81"/>
      <c r="I1172" s="82"/>
      <c r="J1172" s="80"/>
      <c r="K1172" s="80"/>
      <c r="L1172" s="80"/>
      <c r="M1172" s="80"/>
      <c r="N1172" s="82"/>
      <c r="O1172" s="82"/>
      <c r="P1172" s="82"/>
      <c r="Q1172" s="80"/>
    </row>
    <row r="1173" spans="1:17" s="83" customFormat="1" ht="9.75" outlineLevel="5">
      <c r="A1173" s="76"/>
      <c r="B1173" s="78"/>
      <c r="C1173" s="79" t="s">
        <v>1347</v>
      </c>
      <c r="D1173" s="77"/>
      <c r="E1173" s="80"/>
      <c r="F1173" s="77"/>
      <c r="G1173" s="80">
        <v>36.910000000000004</v>
      </c>
      <c r="H1173" s="81"/>
      <c r="I1173" s="82"/>
      <c r="J1173" s="80"/>
      <c r="K1173" s="80"/>
      <c r="L1173" s="80"/>
      <c r="M1173" s="80"/>
      <c r="N1173" s="82"/>
      <c r="O1173" s="82"/>
      <c r="P1173" s="82"/>
      <c r="Q1173" s="80"/>
    </row>
    <row r="1174" spans="1:17" s="83" customFormat="1" ht="7.5" customHeight="1" outlineLevel="5">
      <c r="A1174" s="84"/>
      <c r="B1174" s="86"/>
      <c r="C1174" s="87"/>
      <c r="D1174" s="85"/>
      <c r="E1174" s="88"/>
      <c r="F1174" s="85"/>
      <c r="G1174" s="88"/>
      <c r="H1174" s="89"/>
      <c r="I1174" s="90"/>
      <c r="J1174" s="91"/>
      <c r="K1174" s="91"/>
      <c r="L1174" s="91"/>
      <c r="M1174" s="91"/>
      <c r="N1174" s="90"/>
      <c r="O1174" s="90"/>
      <c r="P1174" s="90"/>
      <c r="Q1174" s="91"/>
    </row>
    <row r="1175" spans="1:17" s="75" customFormat="1" ht="12" outlineLevel="4">
      <c r="A1175" s="67">
        <v>2</v>
      </c>
      <c r="B1175" s="69" t="s">
        <v>1173</v>
      </c>
      <c r="C1175" s="70" t="s">
        <v>1174</v>
      </c>
      <c r="D1175" s="68" t="s">
        <v>5</v>
      </c>
      <c r="E1175" s="71">
        <v>6.7008499999999999E-2</v>
      </c>
      <c r="F1175" s="68"/>
      <c r="G1175" s="71">
        <v>6.7008499999999999E-2</v>
      </c>
      <c r="H1175" s="511"/>
      <c r="I1175" s="73">
        <f>G1175*H1175</f>
        <v>0</v>
      </c>
      <c r="J1175" s="110">
        <v>1</v>
      </c>
      <c r="K1175" s="110">
        <f>G1175*J1175</f>
        <v>6.7008499999999999E-2</v>
      </c>
      <c r="L1175" s="110"/>
      <c r="M1175" s="110">
        <f>G1175*L1175</f>
        <v>0</v>
      </c>
      <c r="N1175" s="111">
        <v>21</v>
      </c>
      <c r="O1175" s="111">
        <f>I1175*(N1175/100)</f>
        <v>0</v>
      </c>
      <c r="P1175" s="111">
        <f>I1175+O1175</f>
        <v>0</v>
      </c>
      <c r="Q1175" s="184" t="s">
        <v>1881</v>
      </c>
    </row>
    <row r="1176" spans="1:17" s="83" customFormat="1" ht="9.75" outlineLevel="5">
      <c r="A1176" s="76"/>
      <c r="B1176" s="78" t="s">
        <v>848</v>
      </c>
      <c r="C1176" s="79" t="s">
        <v>1345</v>
      </c>
      <c r="D1176" s="77"/>
      <c r="E1176" s="80"/>
      <c r="F1176" s="77"/>
      <c r="G1176" s="80">
        <v>0</v>
      </c>
      <c r="H1176" s="81"/>
      <c r="I1176" s="82"/>
      <c r="J1176" s="80"/>
      <c r="K1176" s="80"/>
      <c r="L1176" s="80"/>
      <c r="M1176" s="80"/>
      <c r="N1176" s="82"/>
      <c r="O1176" s="82"/>
      <c r="P1176" s="82"/>
      <c r="Q1176" s="80"/>
    </row>
    <row r="1177" spans="1:17" s="83" customFormat="1" ht="9.75" outlineLevel="5">
      <c r="A1177" s="76"/>
      <c r="B1177" s="78"/>
      <c r="C1177" s="79" t="s">
        <v>1188</v>
      </c>
      <c r="D1177" s="77"/>
      <c r="E1177" s="80"/>
      <c r="F1177" s="77"/>
      <c r="G1177" s="80">
        <v>0</v>
      </c>
      <c r="H1177" s="81"/>
      <c r="I1177" s="82"/>
      <c r="J1177" s="80"/>
      <c r="K1177" s="80"/>
      <c r="L1177" s="80"/>
      <c r="M1177" s="80"/>
      <c r="N1177" s="82"/>
      <c r="O1177" s="82"/>
      <c r="P1177" s="82"/>
      <c r="Q1177" s="80"/>
    </row>
    <row r="1178" spans="1:17" s="83" customFormat="1" ht="9.75" outlineLevel="5">
      <c r="A1178" s="76"/>
      <c r="B1178" s="78"/>
      <c r="C1178" s="79" t="s">
        <v>1348</v>
      </c>
      <c r="D1178" s="77"/>
      <c r="E1178" s="80"/>
      <c r="F1178" s="77"/>
      <c r="G1178" s="80">
        <v>5.4090000000000006E-2</v>
      </c>
      <c r="H1178" s="81"/>
      <c r="I1178" s="82"/>
      <c r="J1178" s="80"/>
      <c r="K1178" s="80"/>
      <c r="L1178" s="80"/>
      <c r="M1178" s="80"/>
      <c r="N1178" s="82"/>
      <c r="O1178" s="82"/>
      <c r="P1178" s="82"/>
      <c r="Q1178" s="80"/>
    </row>
    <row r="1179" spans="1:17" s="83" customFormat="1" ht="9.75" outlineLevel="5">
      <c r="A1179" s="76"/>
      <c r="B1179" s="78"/>
      <c r="C1179" s="79" t="s">
        <v>1235</v>
      </c>
      <c r="D1179" s="77"/>
      <c r="E1179" s="80"/>
      <c r="F1179" s="77"/>
      <c r="G1179" s="80">
        <v>0</v>
      </c>
      <c r="H1179" s="81"/>
      <c r="I1179" s="82"/>
      <c r="J1179" s="80"/>
      <c r="K1179" s="80"/>
      <c r="L1179" s="80"/>
      <c r="M1179" s="80"/>
      <c r="N1179" s="82"/>
      <c r="O1179" s="82"/>
      <c r="P1179" s="82"/>
      <c r="Q1179" s="80"/>
    </row>
    <row r="1180" spans="1:17" s="83" customFormat="1" ht="9.75" outlineLevel="5">
      <c r="A1180" s="76"/>
      <c r="B1180" s="78"/>
      <c r="C1180" s="79" t="s">
        <v>1349</v>
      </c>
      <c r="D1180" s="77"/>
      <c r="E1180" s="80"/>
      <c r="F1180" s="77"/>
      <c r="G1180" s="80">
        <v>1.2918499999999999E-2</v>
      </c>
      <c r="H1180" s="81"/>
      <c r="I1180" s="82"/>
      <c r="J1180" s="80"/>
      <c r="K1180" s="80"/>
      <c r="L1180" s="80"/>
      <c r="M1180" s="80"/>
      <c r="N1180" s="82"/>
      <c r="O1180" s="82"/>
      <c r="P1180" s="82"/>
      <c r="Q1180" s="80"/>
    </row>
    <row r="1181" spans="1:17" s="83" customFormat="1" ht="7.5" customHeight="1" outlineLevel="5">
      <c r="A1181" s="84"/>
      <c r="B1181" s="86"/>
      <c r="C1181" s="87"/>
      <c r="D1181" s="85"/>
      <c r="E1181" s="88"/>
      <c r="F1181" s="85"/>
      <c r="G1181" s="88"/>
      <c r="H1181" s="89"/>
      <c r="I1181" s="90"/>
      <c r="J1181" s="91"/>
      <c r="K1181" s="91"/>
      <c r="L1181" s="91"/>
      <c r="M1181" s="91"/>
      <c r="N1181" s="90"/>
      <c r="O1181" s="90"/>
      <c r="P1181" s="90"/>
      <c r="Q1181" s="91"/>
    </row>
    <row r="1182" spans="1:17" s="75" customFormat="1" ht="24" outlineLevel="4">
      <c r="A1182" s="67">
        <v>3</v>
      </c>
      <c r="B1182" s="69" t="s">
        <v>1350</v>
      </c>
      <c r="C1182" s="70" t="s">
        <v>1176</v>
      </c>
      <c r="D1182" s="68" t="s">
        <v>8</v>
      </c>
      <c r="E1182" s="71">
        <v>217.21</v>
      </c>
      <c r="F1182" s="68"/>
      <c r="G1182" s="71">
        <v>217.21</v>
      </c>
      <c r="H1182" s="511"/>
      <c r="I1182" s="73">
        <f>G1182*H1182</f>
        <v>0</v>
      </c>
      <c r="J1182" s="110">
        <v>8.8000000000000003E-4</v>
      </c>
      <c r="K1182" s="110">
        <f>G1182*J1182</f>
        <v>0.1911448</v>
      </c>
      <c r="L1182" s="110"/>
      <c r="M1182" s="110">
        <f>G1182*L1182</f>
        <v>0</v>
      </c>
      <c r="N1182" s="111">
        <v>21</v>
      </c>
      <c r="O1182" s="111">
        <f>I1182*(N1182/100)</f>
        <v>0</v>
      </c>
      <c r="P1182" s="111">
        <f>I1182+O1182</f>
        <v>0</v>
      </c>
      <c r="Q1182" s="183"/>
    </row>
    <row r="1183" spans="1:17" s="83" customFormat="1" ht="9.75" outlineLevel="5">
      <c r="A1183" s="76"/>
      <c r="B1183" s="78" t="s">
        <v>848</v>
      </c>
      <c r="C1183" s="79" t="s">
        <v>1345</v>
      </c>
      <c r="D1183" s="77"/>
      <c r="E1183" s="80"/>
      <c r="F1183" s="77"/>
      <c r="G1183" s="80">
        <v>0</v>
      </c>
      <c r="H1183" s="81"/>
      <c r="I1183" s="82"/>
      <c r="J1183" s="80"/>
      <c r="K1183" s="80"/>
      <c r="L1183" s="80"/>
      <c r="M1183" s="80"/>
      <c r="N1183" s="82"/>
      <c r="O1183" s="82"/>
      <c r="P1183" s="82"/>
      <c r="Q1183" s="80"/>
    </row>
    <row r="1184" spans="1:17" s="83" customFormat="1" ht="9.75" outlineLevel="5">
      <c r="A1184" s="76"/>
      <c r="B1184" s="78"/>
      <c r="C1184" s="79" t="s">
        <v>1188</v>
      </c>
      <c r="D1184" s="77"/>
      <c r="E1184" s="80"/>
      <c r="F1184" s="77"/>
      <c r="G1184" s="80">
        <v>0</v>
      </c>
      <c r="H1184" s="81"/>
      <c r="I1184" s="82"/>
      <c r="J1184" s="80"/>
      <c r="K1184" s="80"/>
      <c r="L1184" s="80"/>
      <c r="M1184" s="80"/>
      <c r="N1184" s="82"/>
      <c r="O1184" s="82"/>
      <c r="P1184" s="82"/>
      <c r="Q1184" s="80"/>
    </row>
    <row r="1185" spans="1:17" s="83" customFormat="1" ht="9.75" outlineLevel="5">
      <c r="A1185" s="76"/>
      <c r="B1185" s="78"/>
      <c r="C1185" s="79" t="s">
        <v>1346</v>
      </c>
      <c r="D1185" s="77"/>
      <c r="E1185" s="80"/>
      <c r="F1185" s="77"/>
      <c r="G1185" s="80">
        <v>180.3</v>
      </c>
      <c r="H1185" s="81"/>
      <c r="I1185" s="82"/>
      <c r="J1185" s="80"/>
      <c r="K1185" s="80"/>
      <c r="L1185" s="80"/>
      <c r="M1185" s="80"/>
      <c r="N1185" s="82"/>
      <c r="O1185" s="82"/>
      <c r="P1185" s="82"/>
      <c r="Q1185" s="80"/>
    </row>
    <row r="1186" spans="1:17" s="83" customFormat="1" ht="9.75" outlineLevel="5">
      <c r="A1186" s="76"/>
      <c r="B1186" s="78"/>
      <c r="C1186" s="79" t="s">
        <v>1235</v>
      </c>
      <c r="D1186" s="77"/>
      <c r="E1186" s="80"/>
      <c r="F1186" s="77"/>
      <c r="G1186" s="80">
        <v>0</v>
      </c>
      <c r="H1186" s="81"/>
      <c r="I1186" s="82"/>
      <c r="J1186" s="80"/>
      <c r="K1186" s="80"/>
      <c r="L1186" s="80"/>
      <c r="M1186" s="80"/>
      <c r="N1186" s="82"/>
      <c r="O1186" s="82"/>
      <c r="P1186" s="82"/>
      <c r="Q1186" s="80"/>
    </row>
    <row r="1187" spans="1:17" s="83" customFormat="1" ht="9.75" outlineLevel="5">
      <c r="A1187" s="76"/>
      <c r="B1187" s="78"/>
      <c r="C1187" s="79" t="s">
        <v>1347</v>
      </c>
      <c r="D1187" s="77"/>
      <c r="E1187" s="80"/>
      <c r="F1187" s="77"/>
      <c r="G1187" s="80">
        <v>36.910000000000004</v>
      </c>
      <c r="H1187" s="81"/>
      <c r="I1187" s="82"/>
      <c r="J1187" s="80"/>
      <c r="K1187" s="80"/>
      <c r="L1187" s="80"/>
      <c r="M1187" s="80"/>
      <c r="N1187" s="82"/>
      <c r="O1187" s="82"/>
      <c r="P1187" s="82"/>
      <c r="Q1187" s="80"/>
    </row>
    <row r="1188" spans="1:17" s="83" customFormat="1" ht="7.5" customHeight="1" outlineLevel="5">
      <c r="A1188" s="84"/>
      <c r="B1188" s="86"/>
      <c r="C1188" s="87"/>
      <c r="D1188" s="85"/>
      <c r="E1188" s="88"/>
      <c r="F1188" s="85"/>
      <c r="G1188" s="88"/>
      <c r="H1188" s="89"/>
      <c r="I1188" s="90"/>
      <c r="J1188" s="91"/>
      <c r="K1188" s="91"/>
      <c r="L1188" s="91"/>
      <c r="M1188" s="91"/>
      <c r="N1188" s="90"/>
      <c r="O1188" s="90"/>
      <c r="P1188" s="90"/>
      <c r="Q1188" s="91"/>
    </row>
    <row r="1189" spans="1:17" s="75" customFormat="1" ht="12" outlineLevel="4">
      <c r="A1189" s="67">
        <v>4</v>
      </c>
      <c r="B1189" s="69" t="s">
        <v>1177</v>
      </c>
      <c r="C1189" s="70" t="s">
        <v>1178</v>
      </c>
      <c r="D1189" s="68" t="s">
        <v>4</v>
      </c>
      <c r="E1189" s="71">
        <v>87.9</v>
      </c>
      <c r="F1189" s="68"/>
      <c r="G1189" s="71">
        <v>87.9</v>
      </c>
      <c r="H1189" s="511"/>
      <c r="I1189" s="73">
        <f>G1189*H1189</f>
        <v>0</v>
      </c>
      <c r="J1189" s="110">
        <v>4.6999999999999999E-4</v>
      </c>
      <c r="K1189" s="110">
        <f>G1189*J1189</f>
        <v>4.1313000000000002E-2</v>
      </c>
      <c r="L1189" s="110"/>
      <c r="M1189" s="110">
        <f>G1189*L1189</f>
        <v>0</v>
      </c>
      <c r="N1189" s="111">
        <v>21</v>
      </c>
      <c r="O1189" s="111">
        <f>I1189*(N1189/100)</f>
        <v>0</v>
      </c>
      <c r="P1189" s="111">
        <f>I1189+O1189</f>
        <v>0</v>
      </c>
      <c r="Q1189" s="184" t="s">
        <v>1881</v>
      </c>
    </row>
    <row r="1190" spans="1:17" s="83" customFormat="1" ht="9.75" outlineLevel="5">
      <c r="A1190" s="76"/>
      <c r="B1190" s="78" t="s">
        <v>848</v>
      </c>
      <c r="C1190" s="79" t="s">
        <v>1345</v>
      </c>
      <c r="D1190" s="77"/>
      <c r="E1190" s="80"/>
      <c r="F1190" s="77"/>
      <c r="G1190" s="80">
        <v>0</v>
      </c>
      <c r="H1190" s="81"/>
      <c r="I1190" s="82"/>
      <c r="J1190" s="80"/>
      <c r="K1190" s="80"/>
      <c r="L1190" s="80"/>
      <c r="M1190" s="80"/>
      <c r="N1190" s="82"/>
      <c r="O1190" s="82"/>
      <c r="P1190" s="82"/>
      <c r="Q1190" s="80"/>
    </row>
    <row r="1191" spans="1:17" s="83" customFormat="1" ht="9.75" outlineLevel="5">
      <c r="A1191" s="76"/>
      <c r="B1191" s="78"/>
      <c r="C1191" s="79" t="s">
        <v>1351</v>
      </c>
      <c r="D1191" s="77"/>
      <c r="E1191" s="80"/>
      <c r="F1191" s="77"/>
      <c r="G1191" s="80">
        <v>87.9</v>
      </c>
      <c r="H1191" s="81"/>
      <c r="I1191" s="82"/>
      <c r="J1191" s="80"/>
      <c r="K1191" s="80"/>
      <c r="L1191" s="80"/>
      <c r="M1191" s="80"/>
      <c r="N1191" s="82"/>
      <c r="O1191" s="82"/>
      <c r="P1191" s="82"/>
      <c r="Q1191" s="80"/>
    </row>
    <row r="1192" spans="1:17" s="83" customFormat="1" ht="7.5" customHeight="1" outlineLevel="5">
      <c r="A1192" s="84"/>
      <c r="B1192" s="86"/>
      <c r="C1192" s="87"/>
      <c r="D1192" s="85"/>
      <c r="E1192" s="88"/>
      <c r="F1192" s="85"/>
      <c r="G1192" s="88"/>
      <c r="H1192" s="89"/>
      <c r="I1192" s="90"/>
      <c r="J1192" s="91"/>
      <c r="K1192" s="91"/>
      <c r="L1192" s="91"/>
      <c r="M1192" s="91"/>
      <c r="N1192" s="90"/>
      <c r="O1192" s="90"/>
      <c r="P1192" s="90"/>
      <c r="Q1192" s="91"/>
    </row>
    <row r="1193" spans="1:17" s="75" customFormat="1" ht="24" outlineLevel="4">
      <c r="A1193" s="67">
        <v>5</v>
      </c>
      <c r="B1193" s="69" t="s">
        <v>1179</v>
      </c>
      <c r="C1193" s="70" t="s">
        <v>1180</v>
      </c>
      <c r="D1193" s="68" t="s">
        <v>8</v>
      </c>
      <c r="E1193" s="71">
        <v>300.334</v>
      </c>
      <c r="F1193" s="68"/>
      <c r="G1193" s="71">
        <v>300.334</v>
      </c>
      <c r="H1193" s="511"/>
      <c r="I1193" s="73">
        <f>G1193*H1193</f>
        <v>0</v>
      </c>
      <c r="J1193" s="110">
        <v>5.4000000000000003E-3</v>
      </c>
      <c r="K1193" s="110">
        <f>G1193*J1193</f>
        <v>1.6218036</v>
      </c>
      <c r="L1193" s="110"/>
      <c r="M1193" s="110">
        <f>G1193*L1193</f>
        <v>0</v>
      </c>
      <c r="N1193" s="111">
        <v>21</v>
      </c>
      <c r="O1193" s="111">
        <f>I1193*(N1193/100)</f>
        <v>0</v>
      </c>
      <c r="P1193" s="111">
        <f>I1193+O1193</f>
        <v>0</v>
      </c>
      <c r="Q1193" s="183"/>
    </row>
    <row r="1194" spans="1:17" s="83" customFormat="1" ht="9.75" outlineLevel="5">
      <c r="A1194" s="76"/>
      <c r="B1194" s="78" t="s">
        <v>848</v>
      </c>
      <c r="C1194" s="79" t="s">
        <v>1345</v>
      </c>
      <c r="D1194" s="77"/>
      <c r="E1194" s="80"/>
      <c r="F1194" s="77"/>
      <c r="G1194" s="80">
        <v>0</v>
      </c>
      <c r="H1194" s="81"/>
      <c r="I1194" s="82"/>
      <c r="J1194" s="80"/>
      <c r="K1194" s="80"/>
      <c r="L1194" s="80"/>
      <c r="M1194" s="80"/>
      <c r="N1194" s="82"/>
      <c r="O1194" s="82"/>
      <c r="P1194" s="82"/>
      <c r="Q1194" s="80"/>
    </row>
    <row r="1195" spans="1:17" s="83" customFormat="1" ht="9.75" outlineLevel="5">
      <c r="A1195" s="76"/>
      <c r="B1195" s="78"/>
      <c r="C1195" s="79" t="s">
        <v>1188</v>
      </c>
      <c r="D1195" s="77"/>
      <c r="E1195" s="80"/>
      <c r="F1195" s="77"/>
      <c r="G1195" s="80">
        <v>0</v>
      </c>
      <c r="H1195" s="81"/>
      <c r="I1195" s="82"/>
      <c r="J1195" s="80"/>
      <c r="K1195" s="80"/>
      <c r="L1195" s="80"/>
      <c r="M1195" s="80"/>
      <c r="N1195" s="82"/>
      <c r="O1195" s="82"/>
      <c r="P1195" s="82"/>
      <c r="Q1195" s="80"/>
    </row>
    <row r="1196" spans="1:17" s="83" customFormat="1" ht="9.75" outlineLevel="5">
      <c r="A1196" s="76"/>
      <c r="B1196" s="78"/>
      <c r="C1196" s="79" t="s">
        <v>1346</v>
      </c>
      <c r="D1196" s="77"/>
      <c r="E1196" s="80"/>
      <c r="F1196" s="77"/>
      <c r="G1196" s="80">
        <v>180.3</v>
      </c>
      <c r="H1196" s="81"/>
      <c r="I1196" s="82"/>
      <c r="J1196" s="80"/>
      <c r="K1196" s="80"/>
      <c r="L1196" s="80"/>
      <c r="M1196" s="80"/>
      <c r="N1196" s="82"/>
      <c r="O1196" s="82"/>
      <c r="P1196" s="82"/>
      <c r="Q1196" s="80"/>
    </row>
    <row r="1197" spans="1:17" s="83" customFormat="1" ht="9.75" outlineLevel="5">
      <c r="A1197" s="76"/>
      <c r="B1197" s="78"/>
      <c r="C1197" s="79" t="s">
        <v>1235</v>
      </c>
      <c r="D1197" s="77"/>
      <c r="E1197" s="80"/>
      <c r="F1197" s="77"/>
      <c r="G1197" s="80">
        <v>0</v>
      </c>
      <c r="H1197" s="81"/>
      <c r="I1197" s="82"/>
      <c r="J1197" s="80"/>
      <c r="K1197" s="80"/>
      <c r="L1197" s="80"/>
      <c r="M1197" s="80"/>
      <c r="N1197" s="82"/>
      <c r="O1197" s="82"/>
      <c r="P1197" s="82"/>
      <c r="Q1197" s="80"/>
    </row>
    <row r="1198" spans="1:17" s="83" customFormat="1" ht="9.75" outlineLevel="5">
      <c r="A1198" s="76"/>
      <c r="B1198" s="78"/>
      <c r="C1198" s="79" t="s">
        <v>1347</v>
      </c>
      <c r="D1198" s="77"/>
      <c r="E1198" s="80"/>
      <c r="F1198" s="77"/>
      <c r="G1198" s="80">
        <v>36.910000000000004</v>
      </c>
      <c r="H1198" s="81"/>
      <c r="I1198" s="82"/>
      <c r="J1198" s="80"/>
      <c r="K1198" s="80"/>
      <c r="L1198" s="80"/>
      <c r="M1198" s="80"/>
      <c r="N1198" s="82"/>
      <c r="O1198" s="82"/>
      <c r="P1198" s="82"/>
      <c r="Q1198" s="80"/>
    </row>
    <row r="1199" spans="1:17" s="83" customFormat="1" ht="9.75" outlineLevel="5">
      <c r="A1199" s="76"/>
      <c r="B1199" s="78"/>
      <c r="C1199" s="79" t="s">
        <v>1239</v>
      </c>
      <c r="D1199" s="77"/>
      <c r="E1199" s="80"/>
      <c r="F1199" s="77"/>
      <c r="G1199" s="80">
        <v>0</v>
      </c>
      <c r="H1199" s="81"/>
      <c r="I1199" s="82"/>
      <c r="J1199" s="80"/>
      <c r="K1199" s="80"/>
      <c r="L1199" s="80"/>
      <c r="M1199" s="80"/>
      <c r="N1199" s="82"/>
      <c r="O1199" s="82"/>
      <c r="P1199" s="82"/>
      <c r="Q1199" s="80"/>
    </row>
    <row r="1200" spans="1:17" s="83" customFormat="1" ht="9.75" outlineLevel="5">
      <c r="A1200" s="76"/>
      <c r="B1200" s="78"/>
      <c r="C1200" s="79" t="s">
        <v>1352</v>
      </c>
      <c r="D1200" s="77"/>
      <c r="E1200" s="80"/>
      <c r="F1200" s="77"/>
      <c r="G1200" s="80">
        <v>43.95</v>
      </c>
      <c r="H1200" s="81"/>
      <c r="I1200" s="82"/>
      <c r="J1200" s="80"/>
      <c r="K1200" s="80"/>
      <c r="L1200" s="80"/>
      <c r="M1200" s="80"/>
      <c r="N1200" s="82"/>
      <c r="O1200" s="82"/>
      <c r="P1200" s="82"/>
      <c r="Q1200" s="80"/>
    </row>
    <row r="1201" spans="1:17" s="83" customFormat="1" ht="9.75" outlineLevel="5">
      <c r="A1201" s="95"/>
      <c r="B1201" s="97" t="s">
        <v>894</v>
      </c>
      <c r="C1201" s="98">
        <v>15</v>
      </c>
      <c r="D1201" s="96"/>
      <c r="E1201" s="99"/>
      <c r="F1201" s="96"/>
      <c r="G1201" s="99">
        <v>39.174000000000007</v>
      </c>
      <c r="H1201" s="100"/>
      <c r="I1201" s="101"/>
      <c r="J1201" s="99"/>
      <c r="K1201" s="99"/>
      <c r="L1201" s="99"/>
      <c r="M1201" s="99"/>
      <c r="N1201" s="101"/>
      <c r="O1201" s="101"/>
      <c r="P1201" s="101"/>
      <c r="Q1201" s="99"/>
    </row>
    <row r="1202" spans="1:17" s="83" customFormat="1" ht="7.5" customHeight="1" outlineLevel="5">
      <c r="A1202" s="84"/>
      <c r="B1202" s="86"/>
      <c r="C1202" s="87"/>
      <c r="D1202" s="85"/>
      <c r="E1202" s="88"/>
      <c r="F1202" s="85"/>
      <c r="G1202" s="88"/>
      <c r="H1202" s="89"/>
      <c r="I1202" s="90"/>
      <c r="J1202" s="91"/>
      <c r="K1202" s="91"/>
      <c r="L1202" s="91"/>
      <c r="M1202" s="91"/>
      <c r="N1202" s="90"/>
      <c r="O1202" s="90"/>
      <c r="P1202" s="90"/>
      <c r="Q1202" s="91"/>
    </row>
    <row r="1203" spans="1:17" s="75" customFormat="1" ht="12" outlineLevel="4">
      <c r="A1203" s="67">
        <v>6</v>
      </c>
      <c r="B1203" s="69" t="s">
        <v>1181</v>
      </c>
      <c r="C1203" s="70" t="s">
        <v>1182</v>
      </c>
      <c r="D1203" s="68" t="s">
        <v>8</v>
      </c>
      <c r="E1203" s="71">
        <v>180.3</v>
      </c>
      <c r="F1203" s="68"/>
      <c r="G1203" s="71">
        <v>180.3</v>
      </c>
      <c r="H1203" s="511"/>
      <c r="I1203" s="73">
        <f>G1203*H1203</f>
        <v>0</v>
      </c>
      <c r="J1203" s="110"/>
      <c r="K1203" s="110">
        <f>G1203*J1203</f>
        <v>0</v>
      </c>
      <c r="L1203" s="110"/>
      <c r="M1203" s="110">
        <f>G1203*L1203</f>
        <v>0</v>
      </c>
      <c r="N1203" s="111">
        <v>21</v>
      </c>
      <c r="O1203" s="111">
        <f>I1203*(N1203/100)</f>
        <v>0</v>
      </c>
      <c r="P1203" s="111">
        <f>I1203+O1203</f>
        <v>0</v>
      </c>
      <c r="Q1203" s="184" t="s">
        <v>1881</v>
      </c>
    </row>
    <row r="1204" spans="1:17" s="83" customFormat="1" ht="9.75" outlineLevel="5">
      <c r="A1204" s="76"/>
      <c r="B1204" s="78" t="s">
        <v>848</v>
      </c>
      <c r="C1204" s="79" t="s">
        <v>1345</v>
      </c>
      <c r="D1204" s="77"/>
      <c r="E1204" s="80"/>
      <c r="F1204" s="77"/>
      <c r="G1204" s="80">
        <v>0</v>
      </c>
      <c r="H1204" s="81"/>
      <c r="I1204" s="82"/>
      <c r="J1204" s="80"/>
      <c r="K1204" s="80"/>
      <c r="L1204" s="80"/>
      <c r="M1204" s="80"/>
      <c r="N1204" s="82"/>
      <c r="O1204" s="82"/>
      <c r="P1204" s="82"/>
      <c r="Q1204" s="80"/>
    </row>
    <row r="1205" spans="1:17" s="83" customFormat="1" ht="9.75" outlineLevel="5">
      <c r="A1205" s="76"/>
      <c r="B1205" s="78"/>
      <c r="C1205" s="79" t="s">
        <v>1188</v>
      </c>
      <c r="D1205" s="77"/>
      <c r="E1205" s="80"/>
      <c r="F1205" s="77"/>
      <c r="G1205" s="80">
        <v>0</v>
      </c>
      <c r="H1205" s="81"/>
      <c r="I1205" s="82"/>
      <c r="J1205" s="80"/>
      <c r="K1205" s="80"/>
      <c r="L1205" s="80"/>
      <c r="M1205" s="80"/>
      <c r="N1205" s="82"/>
      <c r="O1205" s="82"/>
      <c r="P1205" s="82"/>
      <c r="Q1205" s="80"/>
    </row>
    <row r="1206" spans="1:17" s="83" customFormat="1" ht="9.75" outlineLevel="5">
      <c r="A1206" s="76"/>
      <c r="B1206" s="78"/>
      <c r="C1206" s="79" t="s">
        <v>1346</v>
      </c>
      <c r="D1206" s="77"/>
      <c r="E1206" s="80"/>
      <c r="F1206" s="77"/>
      <c r="G1206" s="80">
        <v>180.3</v>
      </c>
      <c r="H1206" s="81"/>
      <c r="I1206" s="82"/>
      <c r="J1206" s="80"/>
      <c r="K1206" s="80"/>
      <c r="L1206" s="80"/>
      <c r="M1206" s="80"/>
      <c r="N1206" s="82"/>
      <c r="O1206" s="82"/>
      <c r="P1206" s="82"/>
      <c r="Q1206" s="80"/>
    </row>
    <row r="1207" spans="1:17" s="83" customFormat="1" ht="7.5" customHeight="1" outlineLevel="5">
      <c r="A1207" s="84"/>
      <c r="B1207" s="86"/>
      <c r="C1207" s="87"/>
      <c r="D1207" s="85"/>
      <c r="E1207" s="88"/>
      <c r="F1207" s="85"/>
      <c r="G1207" s="88"/>
      <c r="H1207" s="89"/>
      <c r="I1207" s="90"/>
      <c r="J1207" s="91"/>
      <c r="K1207" s="91"/>
      <c r="L1207" s="91"/>
      <c r="M1207" s="91"/>
      <c r="N1207" s="90"/>
      <c r="O1207" s="90"/>
      <c r="P1207" s="90"/>
      <c r="Q1207" s="91"/>
    </row>
    <row r="1208" spans="1:17" s="75" customFormat="1" ht="12" outlineLevel="4">
      <c r="A1208" s="67">
        <v>7</v>
      </c>
      <c r="B1208" s="69" t="s">
        <v>1189</v>
      </c>
      <c r="C1208" s="70" t="s">
        <v>1190</v>
      </c>
      <c r="D1208" s="68" t="s">
        <v>8</v>
      </c>
      <c r="E1208" s="71">
        <v>180.3</v>
      </c>
      <c r="F1208" s="68"/>
      <c r="G1208" s="71">
        <v>180.3</v>
      </c>
      <c r="H1208" s="511"/>
      <c r="I1208" s="73">
        <f>G1208*H1208</f>
        <v>0</v>
      </c>
      <c r="J1208" s="110"/>
      <c r="K1208" s="110">
        <f>G1208*J1208</f>
        <v>0</v>
      </c>
      <c r="L1208" s="110"/>
      <c r="M1208" s="110">
        <f>G1208*L1208</f>
        <v>0</v>
      </c>
      <c r="N1208" s="111">
        <v>21</v>
      </c>
      <c r="O1208" s="111">
        <f>I1208*(N1208/100)</f>
        <v>0</v>
      </c>
      <c r="P1208" s="111">
        <f>I1208+O1208</f>
        <v>0</v>
      </c>
      <c r="Q1208" s="184" t="s">
        <v>1881</v>
      </c>
    </row>
    <row r="1209" spans="1:17" s="83" customFormat="1" ht="9.75" outlineLevel="5">
      <c r="A1209" s="76"/>
      <c r="B1209" s="78" t="s">
        <v>848</v>
      </c>
      <c r="C1209" s="79" t="s">
        <v>1345</v>
      </c>
      <c r="D1209" s="77"/>
      <c r="E1209" s="80"/>
      <c r="F1209" s="77"/>
      <c r="G1209" s="80">
        <v>0</v>
      </c>
      <c r="H1209" s="81"/>
      <c r="I1209" s="82"/>
      <c r="J1209" s="80"/>
      <c r="K1209" s="80"/>
      <c r="L1209" s="80"/>
      <c r="M1209" s="80"/>
      <c r="N1209" s="82"/>
      <c r="O1209" s="82"/>
      <c r="P1209" s="82"/>
      <c r="Q1209" s="80"/>
    </row>
    <row r="1210" spans="1:17" s="83" customFormat="1" ht="9.75" outlineLevel="5">
      <c r="A1210" s="76"/>
      <c r="B1210" s="78"/>
      <c r="C1210" s="79" t="s">
        <v>1188</v>
      </c>
      <c r="D1210" s="77"/>
      <c r="E1210" s="80"/>
      <c r="F1210" s="77"/>
      <c r="G1210" s="80">
        <v>0</v>
      </c>
      <c r="H1210" s="81"/>
      <c r="I1210" s="82"/>
      <c r="J1210" s="80"/>
      <c r="K1210" s="80"/>
      <c r="L1210" s="80"/>
      <c r="M1210" s="80"/>
      <c r="N1210" s="82"/>
      <c r="O1210" s="82"/>
      <c r="P1210" s="82"/>
      <c r="Q1210" s="80"/>
    </row>
    <row r="1211" spans="1:17" s="83" customFormat="1" ht="9.75" outlineLevel="5">
      <c r="A1211" s="76"/>
      <c r="B1211" s="78"/>
      <c r="C1211" s="79" t="s">
        <v>1346</v>
      </c>
      <c r="D1211" s="77"/>
      <c r="E1211" s="80"/>
      <c r="F1211" s="77"/>
      <c r="G1211" s="80">
        <v>180.3</v>
      </c>
      <c r="H1211" s="81"/>
      <c r="I1211" s="82"/>
      <c r="J1211" s="80"/>
      <c r="K1211" s="80"/>
      <c r="L1211" s="80"/>
      <c r="M1211" s="80"/>
      <c r="N1211" s="82"/>
      <c r="O1211" s="82"/>
      <c r="P1211" s="82"/>
      <c r="Q1211" s="80"/>
    </row>
    <row r="1212" spans="1:17" s="83" customFormat="1" ht="7.5" customHeight="1" outlineLevel="5">
      <c r="A1212" s="84"/>
      <c r="B1212" s="86"/>
      <c r="C1212" s="87"/>
      <c r="D1212" s="85"/>
      <c r="E1212" s="88"/>
      <c r="F1212" s="85"/>
      <c r="G1212" s="88"/>
      <c r="H1212" s="89"/>
      <c r="I1212" s="90"/>
      <c r="J1212" s="91"/>
      <c r="K1212" s="91"/>
      <c r="L1212" s="91"/>
      <c r="M1212" s="91"/>
      <c r="N1212" s="90"/>
      <c r="O1212" s="90"/>
      <c r="P1212" s="90"/>
      <c r="Q1212" s="91"/>
    </row>
    <row r="1213" spans="1:17" s="75" customFormat="1" ht="12" outlineLevel="4">
      <c r="A1213" s="67">
        <v>8</v>
      </c>
      <c r="B1213" s="69" t="s">
        <v>1191</v>
      </c>
      <c r="C1213" s="70" t="s">
        <v>1192</v>
      </c>
      <c r="D1213" s="68" t="s">
        <v>8</v>
      </c>
      <c r="E1213" s="71">
        <v>414.69</v>
      </c>
      <c r="F1213" s="68"/>
      <c r="G1213" s="71">
        <v>414.69</v>
      </c>
      <c r="H1213" s="511"/>
      <c r="I1213" s="73">
        <f>G1213*H1213</f>
        <v>0</v>
      </c>
      <c r="J1213" s="110">
        <v>2.9999999999999997E-4</v>
      </c>
      <c r="K1213" s="110">
        <f>G1213*J1213</f>
        <v>0.12440699999999999</v>
      </c>
      <c r="L1213" s="110"/>
      <c r="M1213" s="110">
        <f>G1213*L1213</f>
        <v>0</v>
      </c>
      <c r="N1213" s="111">
        <v>21</v>
      </c>
      <c r="O1213" s="111">
        <f>I1213*(N1213/100)</f>
        <v>0</v>
      </c>
      <c r="P1213" s="111">
        <f>I1213+O1213</f>
        <v>0</v>
      </c>
      <c r="Q1213" s="184" t="s">
        <v>1881</v>
      </c>
    </row>
    <row r="1214" spans="1:17" s="83" customFormat="1" ht="9.75" outlineLevel="5">
      <c r="A1214" s="76"/>
      <c r="B1214" s="78" t="s">
        <v>848</v>
      </c>
      <c r="C1214" s="79" t="s">
        <v>1345</v>
      </c>
      <c r="D1214" s="77"/>
      <c r="E1214" s="80"/>
      <c r="F1214" s="77"/>
      <c r="G1214" s="80">
        <v>0</v>
      </c>
      <c r="H1214" s="81"/>
      <c r="I1214" s="82"/>
      <c r="J1214" s="80"/>
      <c r="K1214" s="80"/>
      <c r="L1214" s="80"/>
      <c r="M1214" s="80"/>
      <c r="N1214" s="82"/>
      <c r="O1214" s="82"/>
      <c r="P1214" s="82"/>
      <c r="Q1214" s="80"/>
    </row>
    <row r="1215" spans="1:17" s="83" customFormat="1" ht="9.75" outlineLevel="5">
      <c r="A1215" s="76"/>
      <c r="B1215" s="78"/>
      <c r="C1215" s="79" t="s">
        <v>1188</v>
      </c>
      <c r="D1215" s="77"/>
      <c r="E1215" s="80"/>
      <c r="F1215" s="77"/>
      <c r="G1215" s="80">
        <v>0</v>
      </c>
      <c r="H1215" s="81"/>
      <c r="I1215" s="82"/>
      <c r="J1215" s="80"/>
      <c r="K1215" s="80"/>
      <c r="L1215" s="80"/>
      <c r="M1215" s="80"/>
      <c r="N1215" s="82"/>
      <c r="O1215" s="82"/>
      <c r="P1215" s="82"/>
      <c r="Q1215" s="80"/>
    </row>
    <row r="1216" spans="1:17" s="83" customFormat="1" ht="9.75" outlineLevel="5">
      <c r="A1216" s="76"/>
      <c r="B1216" s="78"/>
      <c r="C1216" s="79" t="s">
        <v>1353</v>
      </c>
      <c r="D1216" s="77"/>
      <c r="E1216" s="80"/>
      <c r="F1216" s="77"/>
      <c r="G1216" s="80">
        <v>360.6</v>
      </c>
      <c r="H1216" s="81"/>
      <c r="I1216" s="82"/>
      <c r="J1216" s="80"/>
      <c r="K1216" s="80"/>
      <c r="L1216" s="80"/>
      <c r="M1216" s="80"/>
      <c r="N1216" s="82"/>
      <c r="O1216" s="82"/>
      <c r="P1216" s="82"/>
      <c r="Q1216" s="80"/>
    </row>
    <row r="1217" spans="1:17" s="83" customFormat="1" ht="9.75" outlineLevel="5">
      <c r="A1217" s="95"/>
      <c r="B1217" s="97" t="s">
        <v>894</v>
      </c>
      <c r="C1217" s="98">
        <v>15</v>
      </c>
      <c r="D1217" s="96"/>
      <c r="E1217" s="99"/>
      <c r="F1217" s="96"/>
      <c r="G1217" s="99">
        <v>54.09</v>
      </c>
      <c r="H1217" s="100"/>
      <c r="I1217" s="101"/>
      <c r="J1217" s="99"/>
      <c r="K1217" s="99"/>
      <c r="L1217" s="99"/>
      <c r="M1217" s="99"/>
      <c r="N1217" s="101"/>
      <c r="O1217" s="101"/>
      <c r="P1217" s="101"/>
      <c r="Q1217" s="99"/>
    </row>
    <row r="1218" spans="1:17" s="83" customFormat="1" ht="7.5" customHeight="1" outlineLevel="5">
      <c r="A1218" s="84"/>
      <c r="B1218" s="86"/>
      <c r="C1218" s="87"/>
      <c r="D1218" s="85"/>
      <c r="E1218" s="88"/>
      <c r="F1218" s="85"/>
      <c r="G1218" s="88"/>
      <c r="H1218" s="89"/>
      <c r="I1218" s="90"/>
      <c r="J1218" s="91"/>
      <c r="K1218" s="91"/>
      <c r="L1218" s="91"/>
      <c r="M1218" s="91"/>
      <c r="N1218" s="90"/>
      <c r="O1218" s="90"/>
      <c r="P1218" s="90"/>
      <c r="Q1218" s="91"/>
    </row>
    <row r="1219" spans="1:17" s="75" customFormat="1" ht="24" outlineLevel="4">
      <c r="A1219" s="67">
        <v>9</v>
      </c>
      <c r="B1219" s="69" t="s">
        <v>1195</v>
      </c>
      <c r="C1219" s="70" t="s">
        <v>1196</v>
      </c>
      <c r="D1219" s="68" t="s">
        <v>8</v>
      </c>
      <c r="E1219" s="71">
        <v>180.3</v>
      </c>
      <c r="F1219" s="68"/>
      <c r="G1219" s="71">
        <v>180.3</v>
      </c>
      <c r="H1219" s="511"/>
      <c r="I1219" s="73">
        <f>G1219*H1219</f>
        <v>0</v>
      </c>
      <c r="J1219" s="110">
        <v>3.0000000000000001E-5</v>
      </c>
      <c r="K1219" s="110">
        <f>G1219*J1219</f>
        <v>5.4090000000000006E-3</v>
      </c>
      <c r="L1219" s="110"/>
      <c r="M1219" s="110">
        <f>G1219*L1219</f>
        <v>0</v>
      </c>
      <c r="N1219" s="111">
        <v>21</v>
      </c>
      <c r="O1219" s="111">
        <f>I1219*(N1219/100)</f>
        <v>0</v>
      </c>
      <c r="P1219" s="111">
        <f>I1219+O1219</f>
        <v>0</v>
      </c>
      <c r="Q1219" s="183"/>
    </row>
    <row r="1220" spans="1:17" s="83" customFormat="1" ht="9.75" outlineLevel="5">
      <c r="A1220" s="76"/>
      <c r="B1220" s="78" t="s">
        <v>848</v>
      </c>
      <c r="C1220" s="79" t="s">
        <v>1345</v>
      </c>
      <c r="D1220" s="77"/>
      <c r="E1220" s="80"/>
      <c r="F1220" s="77"/>
      <c r="G1220" s="80">
        <v>0</v>
      </c>
      <c r="H1220" s="81"/>
      <c r="I1220" s="82"/>
      <c r="J1220" s="80"/>
      <c r="K1220" s="80"/>
      <c r="L1220" s="80"/>
      <c r="M1220" s="80"/>
      <c r="N1220" s="82"/>
      <c r="O1220" s="82"/>
      <c r="P1220" s="82"/>
      <c r="Q1220" s="80"/>
    </row>
    <row r="1221" spans="1:17" s="83" customFormat="1" ht="9.75" outlineLevel="5">
      <c r="A1221" s="76"/>
      <c r="B1221" s="78"/>
      <c r="C1221" s="79" t="s">
        <v>1188</v>
      </c>
      <c r="D1221" s="77"/>
      <c r="E1221" s="80"/>
      <c r="F1221" s="77"/>
      <c r="G1221" s="80">
        <v>0</v>
      </c>
      <c r="H1221" s="81"/>
      <c r="I1221" s="82"/>
      <c r="J1221" s="80"/>
      <c r="K1221" s="80"/>
      <c r="L1221" s="80"/>
      <c r="M1221" s="80"/>
      <c r="N1221" s="82"/>
      <c r="O1221" s="82"/>
      <c r="P1221" s="82"/>
      <c r="Q1221" s="80"/>
    </row>
    <row r="1222" spans="1:17" s="83" customFormat="1" ht="9.75" outlineLevel="5">
      <c r="A1222" s="76"/>
      <c r="B1222" s="78"/>
      <c r="C1222" s="79" t="s">
        <v>1346</v>
      </c>
      <c r="D1222" s="77"/>
      <c r="E1222" s="80"/>
      <c r="F1222" s="77"/>
      <c r="G1222" s="80">
        <v>180.3</v>
      </c>
      <c r="H1222" s="81"/>
      <c r="I1222" s="82"/>
      <c r="J1222" s="80"/>
      <c r="K1222" s="80"/>
      <c r="L1222" s="80"/>
      <c r="M1222" s="80"/>
      <c r="N1222" s="82"/>
      <c r="O1222" s="82"/>
      <c r="P1222" s="82"/>
      <c r="Q1222" s="80"/>
    </row>
    <row r="1223" spans="1:17" s="83" customFormat="1" ht="7.5" customHeight="1" outlineLevel="5">
      <c r="A1223" s="84"/>
      <c r="B1223" s="86"/>
      <c r="C1223" s="87"/>
      <c r="D1223" s="85"/>
      <c r="E1223" s="88"/>
      <c r="F1223" s="85"/>
      <c r="G1223" s="88"/>
      <c r="H1223" s="89"/>
      <c r="I1223" s="90"/>
      <c r="J1223" s="91"/>
      <c r="K1223" s="91"/>
      <c r="L1223" s="91"/>
      <c r="M1223" s="91"/>
      <c r="N1223" s="90"/>
      <c r="O1223" s="90"/>
      <c r="P1223" s="90"/>
      <c r="Q1223" s="91"/>
    </row>
    <row r="1224" spans="1:17" s="75" customFormat="1" ht="36" outlineLevel="4">
      <c r="A1224" s="67">
        <v>10</v>
      </c>
      <c r="B1224" s="69" t="s">
        <v>1193</v>
      </c>
      <c r="C1224" s="70" t="s">
        <v>1194</v>
      </c>
      <c r="D1224" s="68" t="s">
        <v>8</v>
      </c>
      <c r="E1224" s="71">
        <v>180.3</v>
      </c>
      <c r="F1224" s="68"/>
      <c r="G1224" s="71">
        <v>180.3</v>
      </c>
      <c r="H1224" s="511"/>
      <c r="I1224" s="73">
        <f>G1224*H1224</f>
        <v>0</v>
      </c>
      <c r="J1224" s="110">
        <v>3.0000000000000001E-5</v>
      </c>
      <c r="K1224" s="110">
        <f>G1224*J1224</f>
        <v>5.4090000000000006E-3</v>
      </c>
      <c r="L1224" s="110"/>
      <c r="M1224" s="110">
        <f>G1224*L1224</f>
        <v>0</v>
      </c>
      <c r="N1224" s="111">
        <v>21</v>
      </c>
      <c r="O1224" s="111">
        <f>I1224*(N1224/100)</f>
        <v>0</v>
      </c>
      <c r="P1224" s="111">
        <f>I1224+O1224</f>
        <v>0</v>
      </c>
      <c r="Q1224" s="183"/>
    </row>
    <row r="1225" spans="1:17" s="83" customFormat="1" ht="9.75" outlineLevel="5">
      <c r="A1225" s="76"/>
      <c r="B1225" s="78" t="s">
        <v>848</v>
      </c>
      <c r="C1225" s="79" t="s">
        <v>1345</v>
      </c>
      <c r="D1225" s="77"/>
      <c r="E1225" s="80"/>
      <c r="F1225" s="77"/>
      <c r="G1225" s="80">
        <v>0</v>
      </c>
      <c r="H1225" s="81"/>
      <c r="I1225" s="82"/>
      <c r="J1225" s="80"/>
      <c r="K1225" s="80"/>
      <c r="L1225" s="80"/>
      <c r="M1225" s="80"/>
      <c r="N1225" s="82"/>
      <c r="O1225" s="82"/>
      <c r="P1225" s="82"/>
      <c r="Q1225" s="80"/>
    </row>
    <row r="1226" spans="1:17" s="83" customFormat="1" ht="9.75" outlineLevel="5">
      <c r="A1226" s="76"/>
      <c r="B1226" s="78"/>
      <c r="C1226" s="79" t="s">
        <v>1188</v>
      </c>
      <c r="D1226" s="77"/>
      <c r="E1226" s="80"/>
      <c r="F1226" s="77"/>
      <c r="G1226" s="80">
        <v>0</v>
      </c>
      <c r="H1226" s="81"/>
      <c r="I1226" s="82"/>
      <c r="J1226" s="80"/>
      <c r="K1226" s="80"/>
      <c r="L1226" s="80"/>
      <c r="M1226" s="80"/>
      <c r="N1226" s="82"/>
      <c r="O1226" s="82"/>
      <c r="P1226" s="82"/>
      <c r="Q1226" s="80"/>
    </row>
    <row r="1227" spans="1:17" s="83" customFormat="1" ht="9.75" outlineLevel="5">
      <c r="A1227" s="76"/>
      <c r="B1227" s="78"/>
      <c r="C1227" s="79" t="s">
        <v>1346</v>
      </c>
      <c r="D1227" s="77"/>
      <c r="E1227" s="80"/>
      <c r="F1227" s="77"/>
      <c r="G1227" s="80">
        <v>180.3</v>
      </c>
      <c r="H1227" s="81"/>
      <c r="I1227" s="82"/>
      <c r="J1227" s="80"/>
      <c r="K1227" s="80"/>
      <c r="L1227" s="80"/>
      <c r="M1227" s="80"/>
      <c r="N1227" s="82"/>
      <c r="O1227" s="82"/>
      <c r="P1227" s="82"/>
      <c r="Q1227" s="80"/>
    </row>
    <row r="1228" spans="1:17" s="83" customFormat="1" ht="7.5" customHeight="1" outlineLevel="5">
      <c r="A1228" s="84"/>
      <c r="B1228" s="86"/>
      <c r="C1228" s="87"/>
      <c r="D1228" s="85"/>
      <c r="E1228" s="88"/>
      <c r="F1228" s="85"/>
      <c r="G1228" s="88"/>
      <c r="H1228" s="89"/>
      <c r="I1228" s="90"/>
      <c r="J1228" s="91"/>
      <c r="K1228" s="91"/>
      <c r="L1228" s="91"/>
      <c r="M1228" s="91"/>
      <c r="N1228" s="90"/>
      <c r="O1228" s="90"/>
      <c r="P1228" s="90"/>
      <c r="Q1228" s="91"/>
    </row>
    <row r="1229" spans="1:17" s="75" customFormat="1" ht="12" outlineLevel="4">
      <c r="A1229" s="67">
        <v>11</v>
      </c>
      <c r="B1229" s="69" t="s">
        <v>1184</v>
      </c>
      <c r="C1229" s="70" t="s">
        <v>1185</v>
      </c>
      <c r="D1229" s="68" t="s">
        <v>4</v>
      </c>
      <c r="E1229" s="71">
        <v>175.8</v>
      </c>
      <c r="F1229" s="68"/>
      <c r="G1229" s="71">
        <v>175.8</v>
      </c>
      <c r="H1229" s="511"/>
      <c r="I1229" s="73">
        <f>G1229*H1229</f>
        <v>0</v>
      </c>
      <c r="J1229" s="110">
        <v>3.8000000000000002E-4</v>
      </c>
      <c r="K1229" s="110">
        <f>G1229*J1229</f>
        <v>6.6804000000000002E-2</v>
      </c>
      <c r="L1229" s="110"/>
      <c r="M1229" s="110">
        <f>G1229*L1229</f>
        <v>0</v>
      </c>
      <c r="N1229" s="111">
        <v>21</v>
      </c>
      <c r="O1229" s="111">
        <f>I1229*(N1229/100)</f>
        <v>0</v>
      </c>
      <c r="P1229" s="111">
        <f>I1229+O1229</f>
        <v>0</v>
      </c>
      <c r="Q1229" s="183"/>
    </row>
    <row r="1230" spans="1:17" s="83" customFormat="1" ht="9.75" outlineLevel="5">
      <c r="A1230" s="76"/>
      <c r="B1230" s="78" t="s">
        <v>848</v>
      </c>
      <c r="C1230" s="79" t="s">
        <v>1345</v>
      </c>
      <c r="D1230" s="77"/>
      <c r="E1230" s="80"/>
      <c r="F1230" s="77"/>
      <c r="G1230" s="80">
        <v>0</v>
      </c>
      <c r="H1230" s="81"/>
      <c r="I1230" s="82"/>
      <c r="J1230" s="80"/>
      <c r="K1230" s="80"/>
      <c r="L1230" s="80"/>
      <c r="M1230" s="80"/>
      <c r="N1230" s="82"/>
      <c r="O1230" s="82"/>
      <c r="P1230" s="82"/>
      <c r="Q1230" s="80"/>
    </row>
    <row r="1231" spans="1:17" s="83" customFormat="1" ht="9.75" outlineLevel="5">
      <c r="A1231" s="76"/>
      <c r="B1231" s="78"/>
      <c r="C1231" s="79" t="s">
        <v>1354</v>
      </c>
      <c r="D1231" s="77"/>
      <c r="E1231" s="80"/>
      <c r="F1231" s="77"/>
      <c r="G1231" s="80">
        <v>175.8</v>
      </c>
      <c r="H1231" s="81"/>
      <c r="I1231" s="82"/>
      <c r="J1231" s="80"/>
      <c r="K1231" s="80"/>
      <c r="L1231" s="80"/>
      <c r="M1231" s="80"/>
      <c r="N1231" s="82"/>
      <c r="O1231" s="82"/>
      <c r="P1231" s="82"/>
      <c r="Q1231" s="80"/>
    </row>
    <row r="1232" spans="1:17" s="83" customFormat="1" ht="7.5" customHeight="1" outlineLevel="5">
      <c r="A1232" s="84"/>
      <c r="B1232" s="86"/>
      <c r="C1232" s="87"/>
      <c r="D1232" s="85"/>
      <c r="E1232" s="88"/>
      <c r="F1232" s="85"/>
      <c r="G1232" s="88"/>
      <c r="H1232" s="89"/>
      <c r="I1232" s="90"/>
      <c r="J1232" s="91"/>
      <c r="K1232" s="91"/>
      <c r="L1232" s="91"/>
      <c r="M1232" s="91"/>
      <c r="N1232" s="90"/>
      <c r="O1232" s="90"/>
      <c r="P1232" s="90"/>
      <c r="Q1232" s="91"/>
    </row>
    <row r="1233" spans="1:17" s="75" customFormat="1" ht="24" outlineLevel="4">
      <c r="A1233" s="67">
        <v>12</v>
      </c>
      <c r="B1233" s="69" t="s">
        <v>1186</v>
      </c>
      <c r="C1233" s="70" t="s">
        <v>1187</v>
      </c>
      <c r="D1233" s="68" t="s">
        <v>8</v>
      </c>
      <c r="E1233" s="71">
        <v>101.08499999999999</v>
      </c>
      <c r="F1233" s="68"/>
      <c r="G1233" s="71">
        <v>101.08499999999999</v>
      </c>
      <c r="H1233" s="511"/>
      <c r="I1233" s="73">
        <f>G1233*H1233</f>
        <v>0</v>
      </c>
      <c r="J1233" s="110">
        <v>1.5200000000000001E-3</v>
      </c>
      <c r="K1233" s="110">
        <f>G1233*J1233</f>
        <v>0.15364919999999999</v>
      </c>
      <c r="L1233" s="110"/>
      <c r="M1233" s="110">
        <f>G1233*L1233</f>
        <v>0</v>
      </c>
      <c r="N1233" s="111">
        <v>21</v>
      </c>
      <c r="O1233" s="111">
        <f>I1233*(N1233/100)</f>
        <v>0</v>
      </c>
      <c r="P1233" s="111">
        <f>I1233+O1233</f>
        <v>0</v>
      </c>
      <c r="Q1233" s="183"/>
    </row>
    <row r="1234" spans="1:17" s="83" customFormat="1" ht="9.75" outlineLevel="5">
      <c r="A1234" s="76"/>
      <c r="B1234" s="78" t="s">
        <v>848</v>
      </c>
      <c r="C1234" s="79" t="s">
        <v>1345</v>
      </c>
      <c r="D1234" s="77"/>
      <c r="E1234" s="80"/>
      <c r="F1234" s="77"/>
      <c r="G1234" s="80">
        <v>0</v>
      </c>
      <c r="H1234" s="81"/>
      <c r="I1234" s="82"/>
      <c r="J1234" s="80"/>
      <c r="K1234" s="80"/>
      <c r="L1234" s="80"/>
      <c r="M1234" s="80"/>
      <c r="N1234" s="82"/>
      <c r="O1234" s="82"/>
      <c r="P1234" s="82"/>
      <c r="Q1234" s="80"/>
    </row>
    <row r="1235" spans="1:17" s="83" customFormat="1" ht="9.75" outlineLevel="5">
      <c r="A1235" s="76"/>
      <c r="B1235" s="78"/>
      <c r="C1235" s="79" t="s">
        <v>1355</v>
      </c>
      <c r="D1235" s="77"/>
      <c r="E1235" s="80"/>
      <c r="F1235" s="77"/>
      <c r="G1235" s="80">
        <v>87.9</v>
      </c>
      <c r="H1235" s="81"/>
      <c r="I1235" s="82"/>
      <c r="J1235" s="80"/>
      <c r="K1235" s="80"/>
      <c r="L1235" s="80"/>
      <c r="M1235" s="80"/>
      <c r="N1235" s="82"/>
      <c r="O1235" s="82"/>
      <c r="P1235" s="82"/>
      <c r="Q1235" s="80"/>
    </row>
    <row r="1236" spans="1:17" s="83" customFormat="1" ht="9.75" outlineLevel="5">
      <c r="A1236" s="95"/>
      <c r="B1236" s="97" t="s">
        <v>894</v>
      </c>
      <c r="C1236" s="98">
        <v>15</v>
      </c>
      <c r="D1236" s="96"/>
      <c r="E1236" s="99"/>
      <c r="F1236" s="96"/>
      <c r="G1236" s="99">
        <v>13.185</v>
      </c>
      <c r="H1236" s="100"/>
      <c r="I1236" s="101"/>
      <c r="J1236" s="99"/>
      <c r="K1236" s="99"/>
      <c r="L1236" s="99"/>
      <c r="M1236" s="99"/>
      <c r="N1236" s="101"/>
      <c r="O1236" s="101"/>
      <c r="P1236" s="101"/>
      <c r="Q1236" s="99"/>
    </row>
    <row r="1237" spans="1:17" s="83" customFormat="1" ht="7.5" customHeight="1" outlineLevel="5">
      <c r="A1237" s="84"/>
      <c r="B1237" s="86"/>
      <c r="C1237" s="87"/>
      <c r="D1237" s="85"/>
      <c r="E1237" s="88"/>
      <c r="F1237" s="85"/>
      <c r="G1237" s="88"/>
      <c r="H1237" s="89"/>
      <c r="I1237" s="90"/>
      <c r="J1237" s="91"/>
      <c r="K1237" s="91"/>
      <c r="L1237" s="91"/>
      <c r="M1237" s="91"/>
      <c r="N1237" s="90"/>
      <c r="O1237" s="90"/>
      <c r="P1237" s="90"/>
      <c r="Q1237" s="91"/>
    </row>
    <row r="1238" spans="1:17" s="75" customFormat="1" ht="12" outlineLevel="4">
      <c r="A1238" s="120"/>
      <c r="B1238" s="181"/>
      <c r="C1238" s="113"/>
      <c r="D1238" s="112"/>
      <c r="E1238" s="114"/>
      <c r="F1238" s="112"/>
      <c r="G1238" s="114"/>
      <c r="H1238" s="115"/>
      <c r="I1238" s="116"/>
      <c r="J1238" s="117"/>
      <c r="K1238" s="117">
        <f>G1238*J1238</f>
        <v>0</v>
      </c>
      <c r="L1238" s="117"/>
      <c r="M1238" s="117">
        <f>G1238*L1238</f>
        <v>0</v>
      </c>
      <c r="N1238" s="118">
        <v>21</v>
      </c>
      <c r="O1238" s="118">
        <f>I1238*(N1238/100)</f>
        <v>0</v>
      </c>
      <c r="P1238" s="118">
        <f>I1238+O1238</f>
        <v>0</v>
      </c>
      <c r="Q1238" s="117"/>
    </row>
    <row r="1239" spans="1:17" s="75" customFormat="1" ht="12" outlineLevel="4">
      <c r="A1239" s="119"/>
      <c r="B1239" s="103"/>
      <c r="C1239" s="104" t="s">
        <v>1197</v>
      </c>
      <c r="D1239" s="102"/>
      <c r="E1239" s="105"/>
      <c r="F1239" s="102"/>
      <c r="G1239" s="105"/>
      <c r="H1239" s="106"/>
      <c r="I1239" s="107"/>
      <c r="J1239" s="108"/>
      <c r="K1239" s="108">
        <f>G1239*J1239</f>
        <v>0</v>
      </c>
      <c r="L1239" s="108"/>
      <c r="M1239" s="108">
        <f>G1239*L1239</f>
        <v>0</v>
      </c>
      <c r="N1239" s="109">
        <v>21</v>
      </c>
      <c r="O1239" s="109">
        <f>I1239*(N1239/100)</f>
        <v>0</v>
      </c>
      <c r="P1239" s="109">
        <f>I1239+O1239</f>
        <v>0</v>
      </c>
      <c r="Q1239" s="108"/>
    </row>
    <row r="1240" spans="1:17" s="75" customFormat="1" ht="24" outlineLevel="4">
      <c r="A1240" s="67">
        <v>13</v>
      </c>
      <c r="B1240" s="69" t="s">
        <v>1198</v>
      </c>
      <c r="C1240" s="70" t="s">
        <v>1199</v>
      </c>
      <c r="D1240" s="68" t="s">
        <v>14</v>
      </c>
      <c r="E1240" s="71">
        <v>2</v>
      </c>
      <c r="F1240" s="68"/>
      <c r="G1240" s="71">
        <v>2</v>
      </c>
      <c r="H1240" s="511"/>
      <c r="I1240" s="73">
        <f>G1240*H1240</f>
        <v>0</v>
      </c>
      <c r="J1240" s="110"/>
      <c r="K1240" s="110">
        <f>G1240*J1240</f>
        <v>0</v>
      </c>
      <c r="L1240" s="110"/>
      <c r="M1240" s="110">
        <f>G1240*L1240</f>
        <v>0</v>
      </c>
      <c r="N1240" s="111">
        <v>21</v>
      </c>
      <c r="O1240" s="111">
        <f>I1240*(N1240/100)</f>
        <v>0</v>
      </c>
      <c r="P1240" s="111">
        <f>I1240+O1240</f>
        <v>0</v>
      </c>
      <c r="Q1240" s="183"/>
    </row>
    <row r="1241" spans="1:17" s="83" customFormat="1" ht="9.75" outlineLevel="5">
      <c r="A1241" s="76"/>
      <c r="B1241" s="78" t="s">
        <v>848</v>
      </c>
      <c r="C1241" s="79" t="s">
        <v>1356</v>
      </c>
      <c r="D1241" s="77"/>
      <c r="E1241" s="80"/>
      <c r="F1241" s="77"/>
      <c r="G1241" s="80">
        <v>0</v>
      </c>
      <c r="H1241" s="81"/>
      <c r="I1241" s="82"/>
      <c r="J1241" s="80"/>
      <c r="K1241" s="80"/>
      <c r="L1241" s="80"/>
      <c r="M1241" s="80"/>
      <c r="N1241" s="82"/>
      <c r="O1241" s="82"/>
      <c r="P1241" s="82"/>
      <c r="Q1241" s="80"/>
    </row>
    <row r="1242" spans="1:17" s="83" customFormat="1" ht="9.75" outlineLevel="5">
      <c r="A1242" s="76"/>
      <c r="B1242" s="78"/>
      <c r="C1242" s="79" t="s">
        <v>1357</v>
      </c>
      <c r="D1242" s="77"/>
      <c r="E1242" s="80"/>
      <c r="F1242" s="77"/>
      <c r="G1242" s="80">
        <v>2</v>
      </c>
      <c r="H1242" s="81"/>
      <c r="I1242" s="82"/>
      <c r="J1242" s="80"/>
      <c r="K1242" s="80"/>
      <c r="L1242" s="80"/>
      <c r="M1242" s="80"/>
      <c r="N1242" s="82"/>
      <c r="O1242" s="82"/>
      <c r="P1242" s="82"/>
      <c r="Q1242" s="80"/>
    </row>
    <row r="1243" spans="1:17" s="83" customFormat="1" ht="7.5" customHeight="1" outlineLevel="5">
      <c r="A1243" s="84"/>
      <c r="B1243" s="86"/>
      <c r="C1243" s="87"/>
      <c r="D1243" s="85"/>
      <c r="E1243" s="88"/>
      <c r="F1243" s="85"/>
      <c r="G1243" s="88"/>
      <c r="H1243" s="89"/>
      <c r="I1243" s="90"/>
      <c r="J1243" s="91"/>
      <c r="K1243" s="91"/>
      <c r="L1243" s="91"/>
      <c r="M1243" s="91"/>
      <c r="N1243" s="90"/>
      <c r="O1243" s="90"/>
      <c r="P1243" s="90"/>
      <c r="Q1243" s="91"/>
    </row>
    <row r="1244" spans="1:17" s="75" customFormat="1" ht="12" outlineLevel="4">
      <c r="A1244" s="67">
        <v>14</v>
      </c>
      <c r="B1244" s="69" t="s">
        <v>1358</v>
      </c>
      <c r="C1244" s="70" t="s">
        <v>1359</v>
      </c>
      <c r="D1244" s="68" t="s">
        <v>0</v>
      </c>
      <c r="E1244" s="71">
        <v>4847.9015836113085</v>
      </c>
      <c r="F1244" s="68"/>
      <c r="G1244" s="71">
        <f>SUM(I1168:I1240)/100</f>
        <v>0</v>
      </c>
      <c r="H1244" s="511"/>
      <c r="I1244" s="73">
        <f>G1244*H1244</f>
        <v>0</v>
      </c>
      <c r="J1244" s="110"/>
      <c r="K1244" s="110">
        <f>G1244*J1244</f>
        <v>0</v>
      </c>
      <c r="L1244" s="110"/>
      <c r="M1244" s="110">
        <f>G1244*L1244</f>
        <v>0</v>
      </c>
      <c r="N1244" s="111">
        <v>21</v>
      </c>
      <c r="O1244" s="111">
        <f>I1244*(N1244/100)</f>
        <v>0</v>
      </c>
      <c r="P1244" s="111">
        <f>I1244+O1244</f>
        <v>0</v>
      </c>
      <c r="Q1244" s="184" t="s">
        <v>1881</v>
      </c>
    </row>
    <row r="1245" spans="1:17" s="83" customFormat="1" ht="8.25" outlineLevel="4">
      <c r="A1245" s="92"/>
      <c r="B1245" s="93"/>
      <c r="C1245" s="92"/>
      <c r="D1245" s="92"/>
      <c r="E1245" s="92"/>
      <c r="F1245" s="92"/>
      <c r="G1245" s="92"/>
      <c r="H1245" s="94"/>
      <c r="I1245" s="94"/>
      <c r="J1245" s="92"/>
      <c r="K1245" s="92"/>
      <c r="L1245" s="92"/>
      <c r="M1245" s="92"/>
      <c r="N1245" s="92"/>
      <c r="O1245" s="94"/>
      <c r="P1245" s="94"/>
      <c r="Q1245" s="92"/>
    </row>
    <row r="1246" spans="1:17" s="20" customFormat="1" ht="16.5" customHeight="1" outlineLevel="3">
      <c r="A1246" s="22"/>
      <c r="B1246" s="18"/>
      <c r="C1246" s="23" t="s">
        <v>1200</v>
      </c>
      <c r="D1246" s="24"/>
      <c r="E1246" s="23"/>
      <c r="F1246" s="24"/>
      <c r="G1246" s="23"/>
      <c r="H1246" s="24"/>
      <c r="I1246" s="25">
        <f>SUBTOTAL(9,I1247:I1292)</f>
        <v>0</v>
      </c>
      <c r="J1246" s="26"/>
      <c r="K1246" s="27">
        <f>SUBTOTAL(9,K1247:K1292)</f>
        <v>2.5210142400000004</v>
      </c>
      <c r="L1246" s="24"/>
      <c r="M1246" s="27">
        <f>SUBTOTAL(9,M1247:M1292)</f>
        <v>0</v>
      </c>
      <c r="N1246" s="43"/>
      <c r="O1246" s="25">
        <f>SUBTOTAL(9,O1247:O1292)</f>
        <v>0</v>
      </c>
      <c r="P1246" s="25">
        <f>SUBTOTAL(9,P1247:P1292)</f>
        <v>0</v>
      </c>
      <c r="Q1246" s="26"/>
    </row>
    <row r="1247" spans="1:17" s="75" customFormat="1" ht="12" outlineLevel="4">
      <c r="A1247" s="119"/>
      <c r="B1247" s="103"/>
      <c r="C1247" s="104" t="s">
        <v>1344</v>
      </c>
      <c r="D1247" s="102"/>
      <c r="E1247" s="105"/>
      <c r="F1247" s="102"/>
      <c r="G1247" s="105"/>
      <c r="H1247" s="106"/>
      <c r="I1247" s="107"/>
      <c r="J1247" s="108"/>
      <c r="K1247" s="108">
        <f>G1247*J1247</f>
        <v>0</v>
      </c>
      <c r="L1247" s="108"/>
      <c r="M1247" s="108">
        <f>G1247*L1247</f>
        <v>0</v>
      </c>
      <c r="N1247" s="109">
        <v>21</v>
      </c>
      <c r="O1247" s="109">
        <f>I1247*(N1247/100)</f>
        <v>0</v>
      </c>
      <c r="P1247" s="109">
        <f>I1247+O1247</f>
        <v>0</v>
      </c>
      <c r="Q1247" s="108"/>
    </row>
    <row r="1248" spans="1:17" s="75" customFormat="1" ht="24" outlineLevel="4">
      <c r="A1248" s="67">
        <v>1</v>
      </c>
      <c r="B1248" s="69" t="s">
        <v>1201</v>
      </c>
      <c r="C1248" s="70" t="s">
        <v>1202</v>
      </c>
      <c r="D1248" s="68" t="s">
        <v>8</v>
      </c>
      <c r="E1248" s="71">
        <v>360.6</v>
      </c>
      <c r="F1248" s="68"/>
      <c r="G1248" s="71">
        <v>360.6</v>
      </c>
      <c r="H1248" s="511"/>
      <c r="I1248" s="73">
        <f>G1248*H1248</f>
        <v>0</v>
      </c>
      <c r="J1248" s="110">
        <v>1.2E-4</v>
      </c>
      <c r="K1248" s="110">
        <f>G1248*J1248</f>
        <v>4.3272000000000005E-2</v>
      </c>
      <c r="L1248" s="110"/>
      <c r="M1248" s="110">
        <f>G1248*L1248</f>
        <v>0</v>
      </c>
      <c r="N1248" s="111">
        <v>21</v>
      </c>
      <c r="O1248" s="111">
        <f>I1248*(N1248/100)</f>
        <v>0</v>
      </c>
      <c r="P1248" s="111">
        <f>I1248+O1248</f>
        <v>0</v>
      </c>
      <c r="Q1248" s="184" t="s">
        <v>1881</v>
      </c>
    </row>
    <row r="1249" spans="1:17" s="83" customFormat="1" ht="9.75" outlineLevel="5">
      <c r="A1249" s="76"/>
      <c r="B1249" s="78" t="s">
        <v>848</v>
      </c>
      <c r="C1249" s="79" t="s">
        <v>1345</v>
      </c>
      <c r="D1249" s="77"/>
      <c r="E1249" s="80"/>
      <c r="F1249" s="77"/>
      <c r="G1249" s="80">
        <v>0</v>
      </c>
      <c r="H1249" s="81"/>
      <c r="I1249" s="82"/>
      <c r="J1249" s="80"/>
      <c r="K1249" s="80"/>
      <c r="L1249" s="80"/>
      <c r="M1249" s="80"/>
      <c r="N1249" s="82"/>
      <c r="O1249" s="82"/>
      <c r="P1249" s="82"/>
      <c r="Q1249" s="80"/>
    </row>
    <row r="1250" spans="1:17" s="83" customFormat="1" ht="9.75" outlineLevel="5">
      <c r="A1250" s="76"/>
      <c r="B1250" s="78"/>
      <c r="C1250" s="79" t="s">
        <v>1188</v>
      </c>
      <c r="D1250" s="77"/>
      <c r="E1250" s="80"/>
      <c r="F1250" s="77"/>
      <c r="G1250" s="80">
        <v>0</v>
      </c>
      <c r="H1250" s="81"/>
      <c r="I1250" s="82"/>
      <c r="J1250" s="80"/>
      <c r="K1250" s="80"/>
      <c r="L1250" s="80"/>
      <c r="M1250" s="80"/>
      <c r="N1250" s="82"/>
      <c r="O1250" s="82"/>
      <c r="P1250" s="82"/>
      <c r="Q1250" s="80"/>
    </row>
    <row r="1251" spans="1:17" s="83" customFormat="1" ht="9.75" outlineLevel="5">
      <c r="A1251" s="76"/>
      <c r="B1251" s="78"/>
      <c r="C1251" s="79" t="s">
        <v>1353</v>
      </c>
      <c r="D1251" s="77"/>
      <c r="E1251" s="80"/>
      <c r="F1251" s="77"/>
      <c r="G1251" s="80">
        <v>360.6</v>
      </c>
      <c r="H1251" s="81"/>
      <c r="I1251" s="82"/>
      <c r="J1251" s="80"/>
      <c r="K1251" s="80"/>
      <c r="L1251" s="80"/>
      <c r="M1251" s="80"/>
      <c r="N1251" s="82"/>
      <c r="O1251" s="82"/>
      <c r="P1251" s="82"/>
      <c r="Q1251" s="80"/>
    </row>
    <row r="1252" spans="1:17" s="83" customFormat="1" ht="7.5" customHeight="1" outlineLevel="5">
      <c r="A1252" s="84"/>
      <c r="B1252" s="86"/>
      <c r="C1252" s="87"/>
      <c r="D1252" s="85"/>
      <c r="E1252" s="88"/>
      <c r="F1252" s="85"/>
      <c r="G1252" s="88"/>
      <c r="H1252" s="89"/>
      <c r="I1252" s="90"/>
      <c r="J1252" s="91"/>
      <c r="K1252" s="91"/>
      <c r="L1252" s="91"/>
      <c r="M1252" s="91"/>
      <c r="N1252" s="90"/>
      <c r="O1252" s="90"/>
      <c r="P1252" s="90"/>
      <c r="Q1252" s="91"/>
    </row>
    <row r="1253" spans="1:17" s="75" customFormat="1" ht="12" outlineLevel="4">
      <c r="A1253" s="67">
        <v>2</v>
      </c>
      <c r="B1253" s="69" t="s">
        <v>1211</v>
      </c>
      <c r="C1253" s="70" t="s">
        <v>1212</v>
      </c>
      <c r="D1253" s="68" t="s">
        <v>8</v>
      </c>
      <c r="E1253" s="71">
        <v>183.90600000000001</v>
      </c>
      <c r="F1253" s="68"/>
      <c r="G1253" s="71">
        <v>183.90600000000001</v>
      </c>
      <c r="H1253" s="511"/>
      <c r="I1253" s="73">
        <f>G1253*H1253</f>
        <v>0</v>
      </c>
      <c r="J1253" s="110">
        <v>1.8E-3</v>
      </c>
      <c r="K1253" s="110">
        <f>G1253*J1253</f>
        <v>0.33103080000000001</v>
      </c>
      <c r="L1253" s="110"/>
      <c r="M1253" s="110">
        <f>G1253*L1253</f>
        <v>0</v>
      </c>
      <c r="N1253" s="111">
        <v>21</v>
      </c>
      <c r="O1253" s="111">
        <f>I1253*(N1253/100)</f>
        <v>0</v>
      </c>
      <c r="P1253" s="111">
        <f>I1253+O1253</f>
        <v>0</v>
      </c>
      <c r="Q1253" s="184" t="s">
        <v>1881</v>
      </c>
    </row>
    <row r="1254" spans="1:17" s="83" customFormat="1" ht="9.75" outlineLevel="5">
      <c r="A1254" s="76"/>
      <c r="B1254" s="78" t="s">
        <v>848</v>
      </c>
      <c r="C1254" s="79" t="s">
        <v>1345</v>
      </c>
      <c r="D1254" s="77"/>
      <c r="E1254" s="80"/>
      <c r="F1254" s="77"/>
      <c r="G1254" s="80">
        <v>0</v>
      </c>
      <c r="H1254" s="81"/>
      <c r="I1254" s="82"/>
      <c r="J1254" s="80"/>
      <c r="K1254" s="80"/>
      <c r="L1254" s="80"/>
      <c r="M1254" s="80"/>
      <c r="N1254" s="82"/>
      <c r="O1254" s="82"/>
      <c r="P1254" s="82"/>
      <c r="Q1254" s="80"/>
    </row>
    <row r="1255" spans="1:17" s="83" customFormat="1" ht="9.75" outlineLevel="5">
      <c r="A1255" s="76"/>
      <c r="B1255" s="78"/>
      <c r="C1255" s="79" t="s">
        <v>1188</v>
      </c>
      <c r="D1255" s="77"/>
      <c r="E1255" s="80"/>
      <c r="F1255" s="77"/>
      <c r="G1255" s="80">
        <v>0</v>
      </c>
      <c r="H1255" s="81"/>
      <c r="I1255" s="82"/>
      <c r="J1255" s="80"/>
      <c r="K1255" s="80"/>
      <c r="L1255" s="80"/>
      <c r="M1255" s="80"/>
      <c r="N1255" s="82"/>
      <c r="O1255" s="82"/>
      <c r="P1255" s="82"/>
      <c r="Q1255" s="80"/>
    </row>
    <row r="1256" spans="1:17" s="83" customFormat="1" ht="9.75" outlineLevel="5">
      <c r="A1256" s="76"/>
      <c r="B1256" s="78"/>
      <c r="C1256" s="79" t="s">
        <v>1346</v>
      </c>
      <c r="D1256" s="77"/>
      <c r="E1256" s="80"/>
      <c r="F1256" s="77"/>
      <c r="G1256" s="80">
        <v>180.3</v>
      </c>
      <c r="H1256" s="81"/>
      <c r="I1256" s="82"/>
      <c r="J1256" s="80"/>
      <c r="K1256" s="80"/>
      <c r="L1256" s="80"/>
      <c r="M1256" s="80"/>
      <c r="N1256" s="82"/>
      <c r="O1256" s="82"/>
      <c r="P1256" s="82"/>
      <c r="Q1256" s="80"/>
    </row>
    <row r="1257" spans="1:17" s="83" customFormat="1" ht="9.75" outlineLevel="5">
      <c r="A1257" s="95"/>
      <c r="B1257" s="97" t="s">
        <v>894</v>
      </c>
      <c r="C1257" s="98">
        <v>2</v>
      </c>
      <c r="D1257" s="96"/>
      <c r="E1257" s="99"/>
      <c r="F1257" s="96"/>
      <c r="G1257" s="99">
        <v>3.6060000000000003</v>
      </c>
      <c r="H1257" s="100"/>
      <c r="I1257" s="101"/>
      <c r="J1257" s="99"/>
      <c r="K1257" s="99"/>
      <c r="L1257" s="99"/>
      <c r="M1257" s="99"/>
      <c r="N1257" s="101"/>
      <c r="O1257" s="101"/>
      <c r="P1257" s="101"/>
      <c r="Q1257" s="99"/>
    </row>
    <row r="1258" spans="1:17" s="83" customFormat="1" ht="7.5" customHeight="1" outlineLevel="5">
      <c r="A1258" s="84"/>
      <c r="B1258" s="86"/>
      <c r="C1258" s="87"/>
      <c r="D1258" s="85"/>
      <c r="E1258" s="88"/>
      <c r="F1258" s="85"/>
      <c r="G1258" s="88"/>
      <c r="H1258" s="89"/>
      <c r="I1258" s="90"/>
      <c r="J1258" s="91"/>
      <c r="K1258" s="91"/>
      <c r="L1258" s="91"/>
      <c r="M1258" s="91"/>
      <c r="N1258" s="90"/>
      <c r="O1258" s="90"/>
      <c r="P1258" s="90"/>
      <c r="Q1258" s="91"/>
    </row>
    <row r="1259" spans="1:17" s="75" customFormat="1" ht="24" outlineLevel="4">
      <c r="A1259" s="67">
        <v>3</v>
      </c>
      <c r="B1259" s="69" t="s">
        <v>1213</v>
      </c>
      <c r="C1259" s="70" t="s">
        <v>1214</v>
      </c>
      <c r="D1259" s="68" t="s">
        <v>8</v>
      </c>
      <c r="E1259" s="71">
        <v>175.74600000000001</v>
      </c>
      <c r="F1259" s="68"/>
      <c r="G1259" s="71">
        <v>175.74600000000001</v>
      </c>
      <c r="H1259" s="511"/>
      <c r="I1259" s="73">
        <f>G1259*H1259</f>
        <v>0</v>
      </c>
      <c r="J1259" s="110">
        <v>7.0000000000000001E-3</v>
      </c>
      <c r="K1259" s="110">
        <f>G1259*J1259</f>
        <v>1.2302220000000001</v>
      </c>
      <c r="L1259" s="110"/>
      <c r="M1259" s="110">
        <f>G1259*L1259</f>
        <v>0</v>
      </c>
      <c r="N1259" s="111">
        <v>21</v>
      </c>
      <c r="O1259" s="111">
        <f>I1259*(N1259/100)</f>
        <v>0</v>
      </c>
      <c r="P1259" s="111">
        <f>I1259+O1259</f>
        <v>0</v>
      </c>
      <c r="Q1259" s="184" t="s">
        <v>1881</v>
      </c>
    </row>
    <row r="1260" spans="1:17" s="83" customFormat="1" ht="9.75" outlineLevel="5">
      <c r="A1260" s="76"/>
      <c r="B1260" s="78" t="s">
        <v>848</v>
      </c>
      <c r="C1260" s="79" t="s">
        <v>1345</v>
      </c>
      <c r="D1260" s="77"/>
      <c r="E1260" s="80"/>
      <c r="F1260" s="77"/>
      <c r="G1260" s="80">
        <v>0</v>
      </c>
      <c r="H1260" s="81"/>
      <c r="I1260" s="82"/>
      <c r="J1260" s="80"/>
      <c r="K1260" s="80"/>
      <c r="L1260" s="80"/>
      <c r="M1260" s="80"/>
      <c r="N1260" s="82"/>
      <c r="O1260" s="82"/>
      <c r="P1260" s="82"/>
      <c r="Q1260" s="80"/>
    </row>
    <row r="1261" spans="1:17" s="83" customFormat="1" ht="9.75" outlineLevel="5">
      <c r="A1261" s="76"/>
      <c r="B1261" s="78"/>
      <c r="C1261" s="79" t="s">
        <v>1188</v>
      </c>
      <c r="D1261" s="77"/>
      <c r="E1261" s="80"/>
      <c r="F1261" s="77"/>
      <c r="G1261" s="80">
        <v>0</v>
      </c>
      <c r="H1261" s="81"/>
      <c r="I1261" s="82"/>
      <c r="J1261" s="80"/>
      <c r="K1261" s="80"/>
      <c r="L1261" s="80"/>
      <c r="M1261" s="80"/>
      <c r="N1261" s="82"/>
      <c r="O1261" s="82"/>
      <c r="P1261" s="82"/>
      <c r="Q1261" s="80"/>
    </row>
    <row r="1262" spans="1:17" s="83" customFormat="1" ht="9.75" outlineLevel="5">
      <c r="A1262" s="76"/>
      <c r="B1262" s="78"/>
      <c r="C1262" s="79" t="s">
        <v>1346</v>
      </c>
      <c r="D1262" s="77"/>
      <c r="E1262" s="80"/>
      <c r="F1262" s="77"/>
      <c r="G1262" s="80">
        <v>180.3</v>
      </c>
      <c r="H1262" s="81"/>
      <c r="I1262" s="82"/>
      <c r="J1262" s="80"/>
      <c r="K1262" s="80"/>
      <c r="L1262" s="80"/>
      <c r="M1262" s="80"/>
      <c r="N1262" s="82"/>
      <c r="O1262" s="82"/>
      <c r="P1262" s="82"/>
      <c r="Q1262" s="80"/>
    </row>
    <row r="1263" spans="1:17" s="83" customFormat="1" ht="9.75" outlineLevel="5">
      <c r="A1263" s="76"/>
      <c r="B1263" s="78"/>
      <c r="C1263" s="79" t="s">
        <v>1215</v>
      </c>
      <c r="D1263" s="77"/>
      <c r="E1263" s="80"/>
      <c r="F1263" s="77"/>
      <c r="G1263" s="80">
        <v>0</v>
      </c>
      <c r="H1263" s="81"/>
      <c r="I1263" s="82"/>
      <c r="J1263" s="80"/>
      <c r="K1263" s="80"/>
      <c r="L1263" s="80"/>
      <c r="M1263" s="80"/>
      <c r="N1263" s="82"/>
      <c r="O1263" s="82"/>
      <c r="P1263" s="82"/>
      <c r="Q1263" s="80"/>
    </row>
    <row r="1264" spans="1:17" s="83" customFormat="1" ht="9.75" outlineLevel="5">
      <c r="A1264" s="76"/>
      <c r="B1264" s="78"/>
      <c r="C1264" s="79" t="s">
        <v>1222</v>
      </c>
      <c r="D1264" s="77"/>
      <c r="E1264" s="80"/>
      <c r="F1264" s="77"/>
      <c r="G1264" s="80">
        <v>-8</v>
      </c>
      <c r="H1264" s="81"/>
      <c r="I1264" s="82"/>
      <c r="J1264" s="80"/>
      <c r="K1264" s="80"/>
      <c r="L1264" s="80"/>
      <c r="M1264" s="80"/>
      <c r="N1264" s="82"/>
      <c r="O1264" s="82"/>
      <c r="P1264" s="82"/>
      <c r="Q1264" s="80"/>
    </row>
    <row r="1265" spans="1:17" s="83" customFormat="1" ht="9.75" outlineLevel="5">
      <c r="A1265" s="95"/>
      <c r="B1265" s="97" t="s">
        <v>894</v>
      </c>
      <c r="C1265" s="98">
        <v>2</v>
      </c>
      <c r="D1265" s="96"/>
      <c r="E1265" s="99"/>
      <c r="F1265" s="96"/>
      <c r="G1265" s="99">
        <v>3.4460000000000002</v>
      </c>
      <c r="H1265" s="100"/>
      <c r="I1265" s="101"/>
      <c r="J1265" s="99"/>
      <c r="K1265" s="99"/>
      <c r="L1265" s="99"/>
      <c r="M1265" s="99"/>
      <c r="N1265" s="101"/>
      <c r="O1265" s="101"/>
      <c r="P1265" s="101"/>
      <c r="Q1265" s="99"/>
    </row>
    <row r="1266" spans="1:17" s="83" customFormat="1" ht="7.5" customHeight="1" outlineLevel="5">
      <c r="A1266" s="84"/>
      <c r="B1266" s="86"/>
      <c r="C1266" s="87"/>
      <c r="D1266" s="85"/>
      <c r="E1266" s="88"/>
      <c r="F1266" s="85"/>
      <c r="G1266" s="88"/>
      <c r="H1266" s="89"/>
      <c r="I1266" s="90"/>
      <c r="J1266" s="91"/>
      <c r="K1266" s="91"/>
      <c r="L1266" s="91"/>
      <c r="M1266" s="91"/>
      <c r="N1266" s="90"/>
      <c r="O1266" s="90"/>
      <c r="P1266" s="90"/>
      <c r="Q1266" s="91"/>
    </row>
    <row r="1267" spans="1:17" s="75" customFormat="1" ht="12" outlineLevel="4">
      <c r="A1267" s="67">
        <v>4</v>
      </c>
      <c r="B1267" s="69" t="s">
        <v>1217</v>
      </c>
      <c r="C1267" s="70" t="s">
        <v>1218</v>
      </c>
      <c r="D1267" s="68" t="s">
        <v>8</v>
      </c>
      <c r="E1267" s="71">
        <v>8.16</v>
      </c>
      <c r="F1267" s="68"/>
      <c r="G1267" s="71">
        <v>8.16</v>
      </c>
      <c r="H1267" s="511"/>
      <c r="I1267" s="73">
        <f>G1267*H1267</f>
        <v>0</v>
      </c>
      <c r="J1267" s="110">
        <v>6.0000000000000001E-3</v>
      </c>
      <c r="K1267" s="110">
        <f>G1267*J1267</f>
        <v>4.8960000000000004E-2</v>
      </c>
      <c r="L1267" s="110"/>
      <c r="M1267" s="110">
        <f>G1267*L1267</f>
        <v>0</v>
      </c>
      <c r="N1267" s="111">
        <v>21</v>
      </c>
      <c r="O1267" s="111">
        <f>I1267*(N1267/100)</f>
        <v>0</v>
      </c>
      <c r="P1267" s="111">
        <f>I1267+O1267</f>
        <v>0</v>
      </c>
      <c r="Q1267" s="183"/>
    </row>
    <row r="1268" spans="1:17" s="83" customFormat="1" ht="9.75" outlineLevel="5">
      <c r="A1268" s="76"/>
      <c r="B1268" s="78" t="s">
        <v>848</v>
      </c>
      <c r="C1268" s="79" t="s">
        <v>1223</v>
      </c>
      <c r="D1268" s="77"/>
      <c r="E1268" s="80"/>
      <c r="F1268" s="77"/>
      <c r="G1268" s="80">
        <v>0</v>
      </c>
      <c r="H1268" s="81"/>
      <c r="I1268" s="82"/>
      <c r="J1268" s="80"/>
      <c r="K1268" s="80"/>
      <c r="L1268" s="80"/>
      <c r="M1268" s="80"/>
      <c r="N1268" s="82"/>
      <c r="O1268" s="82"/>
      <c r="P1268" s="82"/>
      <c r="Q1268" s="80"/>
    </row>
    <row r="1269" spans="1:17" s="83" customFormat="1" ht="9.75" outlineLevel="5">
      <c r="A1269" s="76"/>
      <c r="B1269" s="78"/>
      <c r="C1269" s="79" t="s">
        <v>1224</v>
      </c>
      <c r="D1269" s="77"/>
      <c r="E1269" s="80"/>
      <c r="F1269" s="77"/>
      <c r="G1269" s="80">
        <v>8</v>
      </c>
      <c r="H1269" s="81"/>
      <c r="I1269" s="82"/>
      <c r="J1269" s="80"/>
      <c r="K1269" s="80"/>
      <c r="L1269" s="80"/>
      <c r="M1269" s="80"/>
      <c r="N1269" s="82"/>
      <c r="O1269" s="82"/>
      <c r="P1269" s="82"/>
      <c r="Q1269" s="80"/>
    </row>
    <row r="1270" spans="1:17" s="83" customFormat="1" ht="9.75" outlineLevel="5">
      <c r="A1270" s="95"/>
      <c r="B1270" s="97" t="s">
        <v>894</v>
      </c>
      <c r="C1270" s="98">
        <v>2</v>
      </c>
      <c r="D1270" s="96"/>
      <c r="E1270" s="99"/>
      <c r="F1270" s="96"/>
      <c r="G1270" s="99">
        <v>0.16</v>
      </c>
      <c r="H1270" s="100"/>
      <c r="I1270" s="101"/>
      <c r="J1270" s="99"/>
      <c r="K1270" s="99"/>
      <c r="L1270" s="99"/>
      <c r="M1270" s="99"/>
      <c r="N1270" s="101"/>
      <c r="O1270" s="101"/>
      <c r="P1270" s="101"/>
      <c r="Q1270" s="99"/>
    </row>
    <row r="1271" spans="1:17" s="83" customFormat="1" ht="7.5" customHeight="1" outlineLevel="5">
      <c r="A1271" s="84"/>
      <c r="B1271" s="86"/>
      <c r="C1271" s="87"/>
      <c r="D1271" s="85"/>
      <c r="E1271" s="88"/>
      <c r="F1271" s="85"/>
      <c r="G1271" s="88"/>
      <c r="H1271" s="89"/>
      <c r="I1271" s="90"/>
      <c r="J1271" s="91"/>
      <c r="K1271" s="91"/>
      <c r="L1271" s="91"/>
      <c r="M1271" s="91"/>
      <c r="N1271" s="90"/>
      <c r="O1271" s="90"/>
      <c r="P1271" s="90"/>
      <c r="Q1271" s="91"/>
    </row>
    <row r="1272" spans="1:17" s="75" customFormat="1" ht="24" outlineLevel="4">
      <c r="A1272" s="67">
        <v>5</v>
      </c>
      <c r="B1272" s="69" t="s">
        <v>1201</v>
      </c>
      <c r="C1272" s="70" t="s">
        <v>1204</v>
      </c>
      <c r="D1272" s="68" t="s">
        <v>8</v>
      </c>
      <c r="E1272" s="71">
        <v>180.3</v>
      </c>
      <c r="F1272" s="68"/>
      <c r="G1272" s="71">
        <v>180.3</v>
      </c>
      <c r="H1272" s="511"/>
      <c r="I1272" s="73">
        <f>G1272*H1272</f>
        <v>0</v>
      </c>
      <c r="J1272" s="110">
        <v>1.2E-4</v>
      </c>
      <c r="K1272" s="110">
        <f>G1272*J1272</f>
        <v>2.1636000000000002E-2</v>
      </c>
      <c r="L1272" s="110"/>
      <c r="M1272" s="110">
        <f>G1272*L1272</f>
        <v>0</v>
      </c>
      <c r="N1272" s="111">
        <v>21</v>
      </c>
      <c r="O1272" s="111">
        <f>I1272*(N1272/100)</f>
        <v>0</v>
      </c>
      <c r="P1272" s="111">
        <f>I1272+O1272</f>
        <v>0</v>
      </c>
      <c r="Q1272" s="184" t="s">
        <v>1881</v>
      </c>
    </row>
    <row r="1273" spans="1:17" s="83" customFormat="1" ht="9.75" outlineLevel="5">
      <c r="A1273" s="76"/>
      <c r="B1273" s="78" t="s">
        <v>848</v>
      </c>
      <c r="C1273" s="79" t="s">
        <v>1345</v>
      </c>
      <c r="D1273" s="77"/>
      <c r="E1273" s="80"/>
      <c r="F1273" s="77"/>
      <c r="G1273" s="80">
        <v>0</v>
      </c>
      <c r="H1273" s="81"/>
      <c r="I1273" s="82"/>
      <c r="J1273" s="80"/>
      <c r="K1273" s="80"/>
      <c r="L1273" s="80"/>
      <c r="M1273" s="80"/>
      <c r="N1273" s="82"/>
      <c r="O1273" s="82"/>
      <c r="P1273" s="82"/>
      <c r="Q1273" s="80"/>
    </row>
    <row r="1274" spans="1:17" s="83" customFormat="1" ht="9.75" outlineLevel="5">
      <c r="A1274" s="76"/>
      <c r="B1274" s="78"/>
      <c r="C1274" s="79" t="s">
        <v>1188</v>
      </c>
      <c r="D1274" s="77"/>
      <c r="E1274" s="80"/>
      <c r="F1274" s="77"/>
      <c r="G1274" s="80">
        <v>0</v>
      </c>
      <c r="H1274" s="81"/>
      <c r="I1274" s="82"/>
      <c r="J1274" s="80"/>
      <c r="K1274" s="80"/>
      <c r="L1274" s="80"/>
      <c r="M1274" s="80"/>
      <c r="N1274" s="82"/>
      <c r="O1274" s="82"/>
      <c r="P1274" s="82"/>
      <c r="Q1274" s="80"/>
    </row>
    <row r="1275" spans="1:17" s="83" customFormat="1" ht="9.75" outlineLevel="5">
      <c r="A1275" s="76"/>
      <c r="B1275" s="78"/>
      <c r="C1275" s="79" t="s">
        <v>1346</v>
      </c>
      <c r="D1275" s="77"/>
      <c r="E1275" s="80"/>
      <c r="F1275" s="77"/>
      <c r="G1275" s="80">
        <v>180.3</v>
      </c>
      <c r="H1275" s="81"/>
      <c r="I1275" s="82"/>
      <c r="J1275" s="80"/>
      <c r="K1275" s="80"/>
      <c r="L1275" s="80"/>
      <c r="M1275" s="80"/>
      <c r="N1275" s="82"/>
      <c r="O1275" s="82"/>
      <c r="P1275" s="82"/>
      <c r="Q1275" s="80"/>
    </row>
    <row r="1276" spans="1:17" s="83" customFormat="1" ht="7.5" customHeight="1" outlineLevel="5">
      <c r="A1276" s="84"/>
      <c r="B1276" s="86"/>
      <c r="C1276" s="87"/>
      <c r="D1276" s="85"/>
      <c r="E1276" s="88"/>
      <c r="F1276" s="85"/>
      <c r="G1276" s="88"/>
      <c r="H1276" s="89"/>
      <c r="I1276" s="90"/>
      <c r="J1276" s="91"/>
      <c r="K1276" s="91"/>
      <c r="L1276" s="91"/>
      <c r="M1276" s="91"/>
      <c r="N1276" s="90"/>
      <c r="O1276" s="90"/>
      <c r="P1276" s="90"/>
      <c r="Q1276" s="91"/>
    </row>
    <row r="1277" spans="1:17" s="75" customFormat="1" ht="12" outlineLevel="4">
      <c r="A1277" s="67">
        <v>6</v>
      </c>
      <c r="B1277" s="69" t="s">
        <v>1220</v>
      </c>
      <c r="C1277" s="70" t="s">
        <v>1221</v>
      </c>
      <c r="D1277" s="68" t="s">
        <v>9</v>
      </c>
      <c r="E1277" s="71">
        <v>26.972880000000007</v>
      </c>
      <c r="F1277" s="68"/>
      <c r="G1277" s="71">
        <v>26.972880000000007</v>
      </c>
      <c r="H1277" s="511"/>
      <c r="I1277" s="73">
        <f>G1277*H1277</f>
        <v>0</v>
      </c>
      <c r="J1277" s="110">
        <v>0.03</v>
      </c>
      <c r="K1277" s="110">
        <f>G1277*J1277</f>
        <v>0.80918640000000019</v>
      </c>
      <c r="L1277" s="110"/>
      <c r="M1277" s="110">
        <f>G1277*L1277</f>
        <v>0</v>
      </c>
      <c r="N1277" s="111">
        <v>21</v>
      </c>
      <c r="O1277" s="111">
        <f>I1277*(N1277/100)</f>
        <v>0</v>
      </c>
      <c r="P1277" s="111">
        <f>I1277+O1277</f>
        <v>0</v>
      </c>
      <c r="Q1277" s="184" t="s">
        <v>1881</v>
      </c>
    </row>
    <row r="1278" spans="1:17" s="83" customFormat="1" ht="9.75" outlineLevel="5">
      <c r="A1278" s="76"/>
      <c r="B1278" s="78" t="s">
        <v>848</v>
      </c>
      <c r="C1278" s="79" t="s">
        <v>1345</v>
      </c>
      <c r="D1278" s="77"/>
      <c r="E1278" s="80"/>
      <c r="F1278" s="77"/>
      <c r="G1278" s="80">
        <v>0</v>
      </c>
      <c r="H1278" s="81"/>
      <c r="I1278" s="82"/>
      <c r="J1278" s="80"/>
      <c r="K1278" s="80"/>
      <c r="L1278" s="80"/>
      <c r="M1278" s="80"/>
      <c r="N1278" s="82"/>
      <c r="O1278" s="82"/>
      <c r="P1278" s="82"/>
      <c r="Q1278" s="80"/>
    </row>
    <row r="1279" spans="1:17" s="83" customFormat="1" ht="9.75" outlineLevel="5">
      <c r="A1279" s="76"/>
      <c r="B1279" s="78"/>
      <c r="C1279" s="79" t="s">
        <v>1188</v>
      </c>
      <c r="D1279" s="77"/>
      <c r="E1279" s="80"/>
      <c r="F1279" s="77"/>
      <c r="G1279" s="80">
        <v>0</v>
      </c>
      <c r="H1279" s="81"/>
      <c r="I1279" s="82"/>
      <c r="J1279" s="80"/>
      <c r="K1279" s="80"/>
      <c r="L1279" s="80"/>
      <c r="M1279" s="80"/>
      <c r="N1279" s="82"/>
      <c r="O1279" s="82"/>
      <c r="P1279" s="82"/>
      <c r="Q1279" s="80"/>
    </row>
    <row r="1280" spans="1:17" s="83" customFormat="1" ht="9.75" outlineLevel="5">
      <c r="A1280" s="76"/>
      <c r="B1280" s="78"/>
      <c r="C1280" s="79" t="s">
        <v>1360</v>
      </c>
      <c r="D1280" s="77"/>
      <c r="E1280" s="80"/>
      <c r="F1280" s="77"/>
      <c r="G1280" s="80">
        <v>3.6060000000000003</v>
      </c>
      <c r="H1280" s="81"/>
      <c r="I1280" s="82"/>
      <c r="J1280" s="80"/>
      <c r="K1280" s="80"/>
      <c r="L1280" s="80"/>
      <c r="M1280" s="80"/>
      <c r="N1280" s="82"/>
      <c r="O1280" s="82"/>
      <c r="P1280" s="82"/>
      <c r="Q1280" s="80"/>
    </row>
    <row r="1281" spans="1:17" s="83" customFormat="1" ht="9.75" outlineLevel="5">
      <c r="A1281" s="76"/>
      <c r="B1281" s="78"/>
      <c r="C1281" s="79" t="s">
        <v>1361</v>
      </c>
      <c r="D1281" s="77"/>
      <c r="E1281" s="80"/>
      <c r="F1281" s="77"/>
      <c r="G1281" s="80">
        <v>22.838000000000005</v>
      </c>
      <c r="H1281" s="81"/>
      <c r="I1281" s="82"/>
      <c r="J1281" s="80"/>
      <c r="K1281" s="80"/>
      <c r="L1281" s="80"/>
      <c r="M1281" s="80"/>
      <c r="N1281" s="82"/>
      <c r="O1281" s="82"/>
      <c r="P1281" s="82"/>
      <c r="Q1281" s="80"/>
    </row>
    <row r="1282" spans="1:17" s="83" customFormat="1" ht="9.75" outlineLevel="5">
      <c r="A1282" s="95"/>
      <c r="B1282" s="97" t="s">
        <v>894</v>
      </c>
      <c r="C1282" s="98">
        <v>2</v>
      </c>
      <c r="D1282" s="96"/>
      <c r="E1282" s="99"/>
      <c r="F1282" s="96"/>
      <c r="G1282" s="99">
        <v>0.52888000000000013</v>
      </c>
      <c r="H1282" s="100"/>
      <c r="I1282" s="101"/>
      <c r="J1282" s="99"/>
      <c r="K1282" s="99"/>
      <c r="L1282" s="99"/>
      <c r="M1282" s="99"/>
      <c r="N1282" s="101"/>
      <c r="O1282" s="101"/>
      <c r="P1282" s="101"/>
      <c r="Q1282" s="99"/>
    </row>
    <row r="1283" spans="1:17" s="83" customFormat="1" ht="7.5" customHeight="1" outlineLevel="5">
      <c r="A1283" s="84"/>
      <c r="B1283" s="86"/>
      <c r="C1283" s="87"/>
      <c r="D1283" s="85"/>
      <c r="E1283" s="88"/>
      <c r="F1283" s="85"/>
      <c r="G1283" s="88"/>
      <c r="H1283" s="89"/>
      <c r="I1283" s="90"/>
      <c r="J1283" s="91"/>
      <c r="K1283" s="91"/>
      <c r="L1283" s="91"/>
      <c r="M1283" s="91"/>
      <c r="N1283" s="90"/>
      <c r="O1283" s="90"/>
      <c r="P1283" s="90"/>
      <c r="Q1283" s="91"/>
    </row>
    <row r="1284" spans="1:17" s="75" customFormat="1" ht="24" outlineLevel="4">
      <c r="A1284" s="67">
        <v>7</v>
      </c>
      <c r="B1284" s="69" t="s">
        <v>1207</v>
      </c>
      <c r="C1284" s="70" t="s">
        <v>1208</v>
      </c>
      <c r="D1284" s="68" t="s">
        <v>4</v>
      </c>
      <c r="E1284" s="71">
        <v>87.9</v>
      </c>
      <c r="F1284" s="68"/>
      <c r="G1284" s="71">
        <v>87.9</v>
      </c>
      <c r="H1284" s="511"/>
      <c r="I1284" s="73">
        <f>G1284*H1284</f>
        <v>0</v>
      </c>
      <c r="J1284" s="110">
        <v>3.0000000000000001E-5</v>
      </c>
      <c r="K1284" s="110">
        <f>G1284*J1284</f>
        <v>2.637E-3</v>
      </c>
      <c r="L1284" s="110"/>
      <c r="M1284" s="110">
        <f>G1284*L1284</f>
        <v>0</v>
      </c>
      <c r="N1284" s="111">
        <v>21</v>
      </c>
      <c r="O1284" s="111">
        <f>I1284*(N1284/100)</f>
        <v>0</v>
      </c>
      <c r="P1284" s="111">
        <f>I1284+O1284</f>
        <v>0</v>
      </c>
      <c r="Q1284" s="184" t="s">
        <v>1881</v>
      </c>
    </row>
    <row r="1285" spans="1:17" s="83" customFormat="1" ht="9.75" outlineLevel="5">
      <c r="A1285" s="76"/>
      <c r="B1285" s="78" t="s">
        <v>848</v>
      </c>
      <c r="C1285" s="79" t="s">
        <v>1345</v>
      </c>
      <c r="D1285" s="77"/>
      <c r="E1285" s="80"/>
      <c r="F1285" s="77"/>
      <c r="G1285" s="80">
        <v>0</v>
      </c>
      <c r="H1285" s="81"/>
      <c r="I1285" s="82"/>
      <c r="J1285" s="80"/>
      <c r="K1285" s="80"/>
      <c r="L1285" s="80"/>
      <c r="M1285" s="80"/>
      <c r="N1285" s="82"/>
      <c r="O1285" s="82"/>
      <c r="P1285" s="82"/>
      <c r="Q1285" s="80"/>
    </row>
    <row r="1286" spans="1:17" s="83" customFormat="1" ht="9.75" outlineLevel="5">
      <c r="A1286" s="76"/>
      <c r="B1286" s="78"/>
      <c r="C1286" s="79" t="s">
        <v>1351</v>
      </c>
      <c r="D1286" s="77"/>
      <c r="E1286" s="80"/>
      <c r="F1286" s="77"/>
      <c r="G1286" s="80">
        <v>87.9</v>
      </c>
      <c r="H1286" s="81"/>
      <c r="I1286" s="82"/>
      <c r="J1286" s="80"/>
      <c r="K1286" s="80"/>
      <c r="L1286" s="80"/>
      <c r="M1286" s="80"/>
      <c r="N1286" s="82"/>
      <c r="O1286" s="82"/>
      <c r="P1286" s="82"/>
      <c r="Q1286" s="80"/>
    </row>
    <row r="1287" spans="1:17" s="83" customFormat="1" ht="7.5" customHeight="1" outlineLevel="5">
      <c r="A1287" s="84"/>
      <c r="B1287" s="86"/>
      <c r="C1287" s="87"/>
      <c r="D1287" s="85"/>
      <c r="E1287" s="88"/>
      <c r="F1287" s="85"/>
      <c r="G1287" s="88"/>
      <c r="H1287" s="89"/>
      <c r="I1287" s="90"/>
      <c r="J1287" s="91"/>
      <c r="K1287" s="91"/>
      <c r="L1287" s="91"/>
      <c r="M1287" s="91"/>
      <c r="N1287" s="90"/>
      <c r="O1287" s="90"/>
      <c r="P1287" s="90"/>
      <c r="Q1287" s="91"/>
    </row>
    <row r="1288" spans="1:17" s="75" customFormat="1" ht="12" outlineLevel="4">
      <c r="A1288" s="67">
        <v>8</v>
      </c>
      <c r="B1288" s="69" t="s">
        <v>1209</v>
      </c>
      <c r="C1288" s="70" t="s">
        <v>1210</v>
      </c>
      <c r="D1288" s="68" t="s">
        <v>4</v>
      </c>
      <c r="E1288" s="71">
        <v>89.658000000000001</v>
      </c>
      <c r="F1288" s="68"/>
      <c r="G1288" s="71">
        <v>89.658000000000001</v>
      </c>
      <c r="H1288" s="511"/>
      <c r="I1288" s="73">
        <f>G1288*H1288</f>
        <v>0</v>
      </c>
      <c r="J1288" s="110">
        <v>3.8000000000000002E-4</v>
      </c>
      <c r="K1288" s="110">
        <f>G1288*J1288</f>
        <v>3.4070040000000003E-2</v>
      </c>
      <c r="L1288" s="110"/>
      <c r="M1288" s="110">
        <f>G1288*L1288</f>
        <v>0</v>
      </c>
      <c r="N1288" s="111">
        <v>21</v>
      </c>
      <c r="O1288" s="111">
        <f>I1288*(N1288/100)</f>
        <v>0</v>
      </c>
      <c r="P1288" s="111">
        <f>I1288+O1288</f>
        <v>0</v>
      </c>
      <c r="Q1288" s="183"/>
    </row>
    <row r="1289" spans="1:17" s="83" customFormat="1" ht="9.75" outlineLevel="5">
      <c r="A1289" s="95"/>
      <c r="B1289" s="97" t="s">
        <v>894</v>
      </c>
      <c r="C1289" s="98">
        <v>2</v>
      </c>
      <c r="D1289" s="96"/>
      <c r="E1289" s="99"/>
      <c r="F1289" s="96"/>
      <c r="G1289" s="99">
        <v>1.758</v>
      </c>
      <c r="H1289" s="100"/>
      <c r="I1289" s="101"/>
      <c r="J1289" s="99"/>
      <c r="K1289" s="99"/>
      <c r="L1289" s="99"/>
      <c r="M1289" s="99"/>
      <c r="N1289" s="101"/>
      <c r="O1289" s="101"/>
      <c r="P1289" s="101"/>
      <c r="Q1289" s="99"/>
    </row>
    <row r="1290" spans="1:17" s="83" customFormat="1" ht="7.5" customHeight="1" outlineLevel="5">
      <c r="A1290" s="84"/>
      <c r="B1290" s="86"/>
      <c r="C1290" s="87"/>
      <c r="D1290" s="85"/>
      <c r="E1290" s="88"/>
      <c r="F1290" s="85"/>
      <c r="G1290" s="88"/>
      <c r="H1290" s="89"/>
      <c r="I1290" s="90"/>
      <c r="J1290" s="91"/>
      <c r="K1290" s="91"/>
      <c r="L1290" s="91"/>
      <c r="M1290" s="91"/>
      <c r="N1290" s="90"/>
      <c r="O1290" s="90"/>
      <c r="P1290" s="90"/>
      <c r="Q1290" s="91"/>
    </row>
    <row r="1291" spans="1:17" s="75" customFormat="1" ht="12" outlineLevel="4">
      <c r="A1291" s="67">
        <v>9</v>
      </c>
      <c r="B1291" s="69" t="s">
        <v>773</v>
      </c>
      <c r="C1291" s="70" t="s">
        <v>774</v>
      </c>
      <c r="D1291" s="68" t="s">
        <v>0</v>
      </c>
      <c r="E1291" s="71">
        <v>3958.859514149502</v>
      </c>
      <c r="F1291" s="68"/>
      <c r="G1291" s="71">
        <f>SUM(I1248:I1288)/100</f>
        <v>0</v>
      </c>
      <c r="H1291" s="511"/>
      <c r="I1291" s="73">
        <f>G1291*H1291</f>
        <v>0</v>
      </c>
      <c r="J1291" s="110"/>
      <c r="K1291" s="110">
        <f>G1291*J1291</f>
        <v>0</v>
      </c>
      <c r="L1291" s="110"/>
      <c r="M1291" s="110">
        <f>G1291*L1291</f>
        <v>0</v>
      </c>
      <c r="N1291" s="111">
        <v>21</v>
      </c>
      <c r="O1291" s="111">
        <f>I1291*(N1291/100)</f>
        <v>0</v>
      </c>
      <c r="P1291" s="111">
        <f>I1291+O1291</f>
        <v>0</v>
      </c>
      <c r="Q1291" s="184" t="s">
        <v>1881</v>
      </c>
    </row>
    <row r="1292" spans="1:17" s="83" customFormat="1" ht="8.25" outlineLevel="4">
      <c r="A1292" s="92"/>
      <c r="B1292" s="93"/>
      <c r="C1292" s="92"/>
      <c r="D1292" s="92"/>
      <c r="E1292" s="92"/>
      <c r="F1292" s="92"/>
      <c r="G1292" s="92"/>
      <c r="H1292" s="94"/>
      <c r="I1292" s="94"/>
      <c r="J1292" s="92"/>
      <c r="K1292" s="92"/>
      <c r="L1292" s="92"/>
      <c r="M1292" s="92"/>
      <c r="N1292" s="92"/>
      <c r="O1292" s="94"/>
      <c r="P1292" s="94"/>
      <c r="Q1292" s="92"/>
    </row>
    <row r="1293" spans="1:17" s="20" customFormat="1" ht="16.5" customHeight="1" outlineLevel="3">
      <c r="A1293" s="22"/>
      <c r="B1293" s="18"/>
      <c r="C1293" s="23" t="s">
        <v>1225</v>
      </c>
      <c r="D1293" s="24"/>
      <c r="E1293" s="23"/>
      <c r="F1293" s="24"/>
      <c r="G1293" s="23"/>
      <c r="H1293" s="24"/>
      <c r="I1293" s="25">
        <f>SUBTOTAL(9,I1294:I1304)</f>
        <v>0</v>
      </c>
      <c r="J1293" s="26"/>
      <c r="K1293" s="27">
        <f>SUBTOTAL(9,K1294:K1304)</f>
        <v>26.134485000000005</v>
      </c>
      <c r="L1293" s="24"/>
      <c r="M1293" s="27">
        <f>SUBTOTAL(9,M1294:M1304)</f>
        <v>0</v>
      </c>
      <c r="N1293" s="43"/>
      <c r="O1293" s="25">
        <f>SUBTOTAL(9,O1294:O1304)</f>
        <v>0</v>
      </c>
      <c r="P1293" s="25">
        <f>SUBTOTAL(9,P1294:P1304)</f>
        <v>0</v>
      </c>
      <c r="Q1293" s="26"/>
    </row>
    <row r="1294" spans="1:17" s="75" customFormat="1" ht="12" outlineLevel="4">
      <c r="A1294" s="119"/>
      <c r="B1294" s="103"/>
      <c r="C1294" s="104" t="s">
        <v>1344</v>
      </c>
      <c r="D1294" s="102"/>
      <c r="E1294" s="105"/>
      <c r="F1294" s="102"/>
      <c r="G1294" s="105"/>
      <c r="H1294" s="106"/>
      <c r="I1294" s="107"/>
      <c r="J1294" s="108"/>
      <c r="K1294" s="108">
        <f>G1294*J1294</f>
        <v>0</v>
      </c>
      <c r="L1294" s="108"/>
      <c r="M1294" s="108">
        <f>G1294*L1294</f>
        <v>0</v>
      </c>
      <c r="N1294" s="109">
        <v>21</v>
      </c>
      <c r="O1294" s="109">
        <f>I1294*(N1294/100)</f>
        <v>0</v>
      </c>
      <c r="P1294" s="109">
        <f>I1294+O1294</f>
        <v>0</v>
      </c>
      <c r="Q1294" s="108"/>
    </row>
    <row r="1295" spans="1:17" s="75" customFormat="1" ht="24" outlineLevel="4">
      <c r="A1295" s="67">
        <v>1</v>
      </c>
      <c r="B1295" s="69" t="s">
        <v>1226</v>
      </c>
      <c r="C1295" s="70" t="s">
        <v>1227</v>
      </c>
      <c r="D1295" s="68" t="s">
        <v>8</v>
      </c>
      <c r="E1295" s="71">
        <v>180.3</v>
      </c>
      <c r="F1295" s="68"/>
      <c r="G1295" s="71">
        <v>180.3</v>
      </c>
      <c r="H1295" s="511"/>
      <c r="I1295" s="73">
        <f>G1295*H1295</f>
        <v>0</v>
      </c>
      <c r="J1295" s="110">
        <v>3.2000000000000002E-3</v>
      </c>
      <c r="K1295" s="110">
        <f>G1295*J1295</f>
        <v>0.57696000000000003</v>
      </c>
      <c r="L1295" s="110"/>
      <c r="M1295" s="110">
        <f>G1295*L1295</f>
        <v>0</v>
      </c>
      <c r="N1295" s="111">
        <v>21</v>
      </c>
      <c r="O1295" s="111">
        <f>I1295*(N1295/100)</f>
        <v>0</v>
      </c>
      <c r="P1295" s="111">
        <f>I1295+O1295</f>
        <v>0</v>
      </c>
      <c r="Q1295" s="183"/>
    </row>
    <row r="1296" spans="1:17" s="83" customFormat="1" ht="9.75" outlineLevel="5">
      <c r="A1296" s="76"/>
      <c r="B1296" s="78" t="s">
        <v>848</v>
      </c>
      <c r="C1296" s="79" t="s">
        <v>1345</v>
      </c>
      <c r="D1296" s="77"/>
      <c r="E1296" s="80"/>
      <c r="F1296" s="77"/>
      <c r="G1296" s="80">
        <v>0</v>
      </c>
      <c r="H1296" s="81"/>
      <c r="I1296" s="82"/>
      <c r="J1296" s="80"/>
      <c r="K1296" s="80"/>
      <c r="L1296" s="80"/>
      <c r="M1296" s="80"/>
      <c r="N1296" s="82"/>
      <c r="O1296" s="82"/>
      <c r="P1296" s="82"/>
      <c r="Q1296" s="80"/>
    </row>
    <row r="1297" spans="1:17" s="83" customFormat="1" ht="9.75" outlineLevel="5">
      <c r="A1297" s="76"/>
      <c r="B1297" s="78"/>
      <c r="C1297" s="79" t="s">
        <v>1188</v>
      </c>
      <c r="D1297" s="77"/>
      <c r="E1297" s="80"/>
      <c r="F1297" s="77"/>
      <c r="G1297" s="80">
        <v>0</v>
      </c>
      <c r="H1297" s="81"/>
      <c r="I1297" s="82"/>
      <c r="J1297" s="80"/>
      <c r="K1297" s="80"/>
      <c r="L1297" s="80"/>
      <c r="M1297" s="80"/>
      <c r="N1297" s="82"/>
      <c r="O1297" s="82"/>
      <c r="P1297" s="82"/>
      <c r="Q1297" s="80"/>
    </row>
    <row r="1298" spans="1:17" s="83" customFormat="1" ht="9.75" outlineLevel="5">
      <c r="A1298" s="76"/>
      <c r="B1298" s="78"/>
      <c r="C1298" s="79" t="s">
        <v>1346</v>
      </c>
      <c r="D1298" s="77"/>
      <c r="E1298" s="80"/>
      <c r="F1298" s="77"/>
      <c r="G1298" s="80">
        <v>180.3</v>
      </c>
      <c r="H1298" s="81"/>
      <c r="I1298" s="82"/>
      <c r="J1298" s="80"/>
      <c r="K1298" s="80"/>
      <c r="L1298" s="80"/>
      <c r="M1298" s="80"/>
      <c r="N1298" s="82"/>
      <c r="O1298" s="82"/>
      <c r="P1298" s="82"/>
      <c r="Q1298" s="80"/>
    </row>
    <row r="1299" spans="1:17" s="83" customFormat="1" ht="7.5" customHeight="1" outlineLevel="5">
      <c r="A1299" s="84"/>
      <c r="B1299" s="86"/>
      <c r="C1299" s="87"/>
      <c r="D1299" s="85"/>
      <c r="E1299" s="88"/>
      <c r="F1299" s="85"/>
      <c r="G1299" s="88"/>
      <c r="H1299" s="89"/>
      <c r="I1299" s="90"/>
      <c r="J1299" s="91"/>
      <c r="K1299" s="91"/>
      <c r="L1299" s="91"/>
      <c r="M1299" s="91"/>
      <c r="N1299" s="90"/>
      <c r="O1299" s="90"/>
      <c r="P1299" s="90"/>
      <c r="Q1299" s="91"/>
    </row>
    <row r="1300" spans="1:17" s="75" customFormat="1" ht="12" outlineLevel="4">
      <c r="A1300" s="67">
        <v>2</v>
      </c>
      <c r="B1300" s="69" t="s">
        <v>1362</v>
      </c>
      <c r="C1300" s="70" t="s">
        <v>1363</v>
      </c>
      <c r="D1300" s="68" t="s">
        <v>8</v>
      </c>
      <c r="E1300" s="71">
        <v>189.31500000000003</v>
      </c>
      <c r="F1300" s="68"/>
      <c r="G1300" s="71">
        <v>189.31500000000003</v>
      </c>
      <c r="H1300" s="511"/>
      <c r="I1300" s="73">
        <f>G1300*H1300</f>
        <v>0</v>
      </c>
      <c r="J1300" s="110">
        <v>0.13500000000000001</v>
      </c>
      <c r="K1300" s="110">
        <f>G1300*J1300</f>
        <v>25.557525000000005</v>
      </c>
      <c r="L1300" s="110"/>
      <c r="M1300" s="110">
        <f>G1300*L1300</f>
        <v>0</v>
      </c>
      <c r="N1300" s="111">
        <v>21</v>
      </c>
      <c r="O1300" s="111">
        <f>I1300*(N1300/100)</f>
        <v>0</v>
      </c>
      <c r="P1300" s="111">
        <f>I1300+O1300</f>
        <v>0</v>
      </c>
      <c r="Q1300" s="183"/>
    </row>
    <row r="1301" spans="1:17" s="83" customFormat="1" ht="9.75" outlineLevel="5">
      <c r="A1301" s="95"/>
      <c r="B1301" s="97" t="s">
        <v>894</v>
      </c>
      <c r="C1301" s="98">
        <v>5</v>
      </c>
      <c r="D1301" s="96"/>
      <c r="E1301" s="99"/>
      <c r="F1301" s="96"/>
      <c r="G1301" s="99">
        <v>9.0150000000000006</v>
      </c>
      <c r="H1301" s="100"/>
      <c r="I1301" s="101"/>
      <c r="J1301" s="99"/>
      <c r="K1301" s="99"/>
      <c r="L1301" s="99"/>
      <c r="M1301" s="99"/>
      <c r="N1301" s="101"/>
      <c r="O1301" s="101"/>
      <c r="P1301" s="101"/>
      <c r="Q1301" s="99"/>
    </row>
    <row r="1302" spans="1:17" s="83" customFormat="1" ht="7.5" customHeight="1" outlineLevel="5">
      <c r="A1302" s="84"/>
      <c r="B1302" s="86"/>
      <c r="C1302" s="87"/>
      <c r="D1302" s="85"/>
      <c r="E1302" s="88"/>
      <c r="F1302" s="85"/>
      <c r="G1302" s="88"/>
      <c r="H1302" s="89"/>
      <c r="I1302" s="90"/>
      <c r="J1302" s="91"/>
      <c r="K1302" s="91"/>
      <c r="L1302" s="91"/>
      <c r="M1302" s="91"/>
      <c r="N1302" s="90"/>
      <c r="O1302" s="90"/>
      <c r="P1302" s="90"/>
      <c r="Q1302" s="91"/>
    </row>
    <row r="1303" spans="1:17" s="75" customFormat="1" ht="12" outlineLevel="4">
      <c r="A1303" s="67">
        <v>3</v>
      </c>
      <c r="B1303" s="69" t="s">
        <v>828</v>
      </c>
      <c r="C1303" s="70" t="s">
        <v>829</v>
      </c>
      <c r="D1303" s="68" t="s">
        <v>0</v>
      </c>
      <c r="E1303" s="71">
        <v>3490.0872440059611</v>
      </c>
      <c r="F1303" s="68"/>
      <c r="G1303" s="71">
        <f>SUM(I1295:I1300)/100</f>
        <v>0</v>
      </c>
      <c r="H1303" s="511"/>
      <c r="I1303" s="73">
        <f>G1303*H1303</f>
        <v>0</v>
      </c>
      <c r="J1303" s="110"/>
      <c r="K1303" s="110">
        <f>G1303*J1303</f>
        <v>0</v>
      </c>
      <c r="L1303" s="110"/>
      <c r="M1303" s="110">
        <f>G1303*L1303</f>
        <v>0</v>
      </c>
      <c r="N1303" s="111">
        <v>21</v>
      </c>
      <c r="O1303" s="111">
        <f>I1303*(N1303/100)</f>
        <v>0</v>
      </c>
      <c r="P1303" s="111">
        <f>I1303+O1303</f>
        <v>0</v>
      </c>
      <c r="Q1303" s="184" t="s">
        <v>1881</v>
      </c>
    </row>
    <row r="1304" spans="1:17" s="83" customFormat="1" ht="8.25" outlineLevel="4">
      <c r="A1304" s="92"/>
      <c r="B1304" s="93"/>
      <c r="C1304" s="92"/>
      <c r="D1304" s="92"/>
      <c r="E1304" s="92"/>
      <c r="F1304" s="92"/>
      <c r="G1304" s="92"/>
      <c r="H1304" s="94"/>
      <c r="I1304" s="94"/>
      <c r="J1304" s="92"/>
      <c r="K1304" s="92"/>
      <c r="L1304" s="92"/>
      <c r="M1304" s="92"/>
      <c r="N1304" s="92"/>
      <c r="O1304" s="94"/>
      <c r="P1304" s="94"/>
      <c r="Q1304" s="92"/>
    </row>
    <row r="1305" spans="1:17" s="20" customFormat="1" ht="16.5" customHeight="1" outlineLevel="3">
      <c r="A1305" s="21"/>
      <c r="B1305" s="22"/>
      <c r="C1305" s="22" t="s">
        <v>1780</v>
      </c>
      <c r="D1305" s="6"/>
      <c r="E1305" s="23"/>
      <c r="F1305" s="24"/>
      <c r="G1305" s="23"/>
      <c r="H1305" s="24"/>
      <c r="I1305" s="25">
        <f>SUBTOTAL(9,I1307:I1308)</f>
        <v>0</v>
      </c>
      <c r="J1305" s="26"/>
      <c r="K1305" s="27"/>
      <c r="L1305" s="24"/>
      <c r="M1305" s="27"/>
      <c r="N1305" s="43"/>
      <c r="O1305" s="25">
        <f>SUBTOTAL(9,O1307:O1308)</f>
        <v>0</v>
      </c>
      <c r="P1305" s="25">
        <f>SUBTOTAL(9,P1307:P1308)</f>
        <v>0</v>
      </c>
      <c r="Q1305" s="26"/>
    </row>
    <row r="1306" spans="1:17" s="137" customFormat="1" ht="45" outlineLevel="4">
      <c r="A1306" s="130"/>
      <c r="B1306" s="131"/>
      <c r="C1306" s="132" t="s">
        <v>1783</v>
      </c>
      <c r="D1306" s="133"/>
      <c r="E1306" s="134"/>
      <c r="F1306" s="134"/>
      <c r="G1306" s="134"/>
      <c r="H1306" s="135"/>
      <c r="I1306" s="136"/>
    </row>
    <row r="1307" spans="1:17" s="64" customFormat="1" ht="36" outlineLevel="4">
      <c r="A1307" s="11">
        <v>1</v>
      </c>
      <c r="B1307" s="29" t="s">
        <v>1805</v>
      </c>
      <c r="C1307" s="30" t="s">
        <v>1806</v>
      </c>
      <c r="D1307" s="12" t="s">
        <v>14</v>
      </c>
      <c r="E1307" s="31">
        <v>11</v>
      </c>
      <c r="F1307" s="14">
        <v>0</v>
      </c>
      <c r="G1307" s="31">
        <f t="shared" ref="G1307" si="0">E1307*(1+F1307/100)</f>
        <v>11</v>
      </c>
      <c r="H1307" s="511"/>
      <c r="I1307" s="15">
        <f t="shared" ref="I1307" si="1">G1307*H1307</f>
        <v>0</v>
      </c>
      <c r="J1307" s="32"/>
      <c r="K1307" s="33"/>
      <c r="L1307" s="32"/>
      <c r="M1307" s="33"/>
      <c r="N1307" s="15">
        <v>21</v>
      </c>
      <c r="O1307" s="15">
        <f t="shared" ref="O1307" si="2">I1307*(N1307/100)</f>
        <v>0</v>
      </c>
      <c r="P1307" s="15">
        <f t="shared" ref="P1307" si="3">I1307+O1307</f>
        <v>0</v>
      </c>
      <c r="Q1307" s="184"/>
    </row>
    <row r="1308" spans="1:17" ht="12" customHeight="1" outlineLevel="4">
      <c r="A1308" s="138"/>
      <c r="B1308" s="139"/>
      <c r="C1308" s="140"/>
      <c r="D1308" s="141"/>
      <c r="E1308" s="142"/>
      <c r="F1308" s="142"/>
      <c r="G1308" s="142"/>
      <c r="H1308" s="143"/>
      <c r="I1308" s="144"/>
      <c r="J1308"/>
      <c r="K1308"/>
      <c r="L1308"/>
      <c r="M1308"/>
      <c r="N1308"/>
      <c r="O1308"/>
      <c r="P1308"/>
      <c r="Q1308"/>
    </row>
    <row r="1309" spans="1:17" s="45" customFormat="1" ht="12.75" customHeight="1" outlineLevel="3">
      <c r="A1309" s="46"/>
      <c r="B1309" s="47"/>
      <c r="C1309" s="48"/>
      <c r="D1309" s="47"/>
      <c r="E1309" s="49"/>
      <c r="F1309" s="50"/>
      <c r="G1309" s="49"/>
      <c r="H1309" s="50"/>
      <c r="I1309" s="51"/>
      <c r="J1309" s="52"/>
      <c r="K1309" s="50"/>
      <c r="L1309" s="50"/>
      <c r="M1309" s="50"/>
      <c r="N1309" s="53" t="s">
        <v>3</v>
      </c>
      <c r="O1309" s="50"/>
      <c r="P1309" s="50"/>
      <c r="Q1309" s="52"/>
    </row>
    <row r="1310" spans="1:17" s="63" customFormat="1" ht="18.75" customHeight="1" outlineLevel="2">
      <c r="A1310" s="55"/>
      <c r="B1310" s="56"/>
      <c r="C1310" s="57" t="s">
        <v>1234</v>
      </c>
      <c r="D1310" s="58"/>
      <c r="E1310" s="57"/>
      <c r="F1310" s="58"/>
      <c r="G1310" s="57"/>
      <c r="H1310" s="58"/>
      <c r="I1310" s="59">
        <f>SUBTOTAL(9,I1311:I1458)</f>
        <v>0</v>
      </c>
      <c r="J1310" s="60"/>
      <c r="K1310" s="61">
        <f>SUBTOTAL(9,K1311:K1458)</f>
        <v>41.752592893000006</v>
      </c>
      <c r="L1310" s="58"/>
      <c r="M1310" s="61">
        <f>SUBTOTAL(9,M1311:M1458)</f>
        <v>0</v>
      </c>
      <c r="N1310" s="62"/>
      <c r="O1310" s="59">
        <f>SUBTOTAL(9,O1311:O1458)</f>
        <v>0</v>
      </c>
      <c r="P1310" s="59">
        <f>SUBTOTAL(9,P1311:P1458)</f>
        <v>0</v>
      </c>
      <c r="Q1310" s="60"/>
    </row>
    <row r="1311" spans="1:17" s="20" customFormat="1" ht="16.5" customHeight="1" outlineLevel="3">
      <c r="A1311" s="22"/>
      <c r="B1311" s="18"/>
      <c r="C1311" s="23" t="s">
        <v>1170</v>
      </c>
      <c r="D1311" s="24"/>
      <c r="E1311" s="23"/>
      <c r="F1311" s="24"/>
      <c r="G1311" s="23"/>
      <c r="H1311" s="24"/>
      <c r="I1311" s="25">
        <f>SUBTOTAL(9,I1312:I1414)</f>
        <v>0</v>
      </c>
      <c r="J1311" s="26"/>
      <c r="K1311" s="27">
        <f>SUBTOTAL(9,K1312:K1414)</f>
        <v>35.199310885000003</v>
      </c>
      <c r="L1311" s="24"/>
      <c r="M1311" s="27">
        <f>SUBTOTAL(9,M1312:M1414)</f>
        <v>0</v>
      </c>
      <c r="N1311" s="43"/>
      <c r="O1311" s="25">
        <f>SUBTOTAL(9,O1312:O1414)</f>
        <v>0</v>
      </c>
      <c r="P1311" s="25">
        <f>SUBTOTAL(9,P1312:P1414)</f>
        <v>0</v>
      </c>
      <c r="Q1311" s="26"/>
    </row>
    <row r="1312" spans="1:17" s="75" customFormat="1" ht="12" outlineLevel="4">
      <c r="A1312" s="119"/>
      <c r="B1312" s="103"/>
      <c r="C1312" s="104" t="s">
        <v>1364</v>
      </c>
      <c r="D1312" s="102"/>
      <c r="E1312" s="105"/>
      <c r="F1312" s="102"/>
      <c r="G1312" s="105"/>
      <c r="H1312" s="106"/>
      <c r="I1312" s="107"/>
      <c r="J1312" s="108"/>
      <c r="K1312" s="108">
        <f>G1312*J1312</f>
        <v>0</v>
      </c>
      <c r="L1312" s="108"/>
      <c r="M1312" s="108">
        <f>G1312*L1312</f>
        <v>0</v>
      </c>
      <c r="N1312" s="109">
        <v>21</v>
      </c>
      <c r="O1312" s="109">
        <f>I1312*(N1312/100)</f>
        <v>0</v>
      </c>
      <c r="P1312" s="109">
        <f>I1312+O1312</f>
        <v>0</v>
      </c>
      <c r="Q1312" s="108"/>
    </row>
    <row r="1313" spans="1:17" s="75" customFormat="1" ht="24" outlineLevel="4">
      <c r="A1313" s="67">
        <v>1</v>
      </c>
      <c r="B1313" s="69" t="s">
        <v>1171</v>
      </c>
      <c r="C1313" s="70" t="s">
        <v>1172</v>
      </c>
      <c r="D1313" s="68" t="s">
        <v>8</v>
      </c>
      <c r="E1313" s="71">
        <v>508.97300000000007</v>
      </c>
      <c r="F1313" s="68"/>
      <c r="G1313" s="71">
        <v>508.97300000000007</v>
      </c>
      <c r="H1313" s="511"/>
      <c r="I1313" s="73">
        <f>G1313*H1313</f>
        <v>0</v>
      </c>
      <c r="J1313" s="110"/>
      <c r="K1313" s="110">
        <f>G1313*J1313</f>
        <v>0</v>
      </c>
      <c r="L1313" s="110"/>
      <c r="M1313" s="110">
        <f>G1313*L1313</f>
        <v>0</v>
      </c>
      <c r="N1313" s="111">
        <v>21</v>
      </c>
      <c r="O1313" s="111">
        <f>I1313*(N1313/100)</f>
        <v>0</v>
      </c>
      <c r="P1313" s="111">
        <f>I1313+O1313</f>
        <v>0</v>
      </c>
      <c r="Q1313" s="184" t="s">
        <v>1881</v>
      </c>
    </row>
    <row r="1314" spans="1:17" s="83" customFormat="1" ht="9.75" outlineLevel="5">
      <c r="A1314" s="76"/>
      <c r="B1314" s="78" t="s">
        <v>848</v>
      </c>
      <c r="C1314" s="79" t="s">
        <v>1188</v>
      </c>
      <c r="D1314" s="77"/>
      <c r="E1314" s="80"/>
      <c r="F1314" s="77"/>
      <c r="G1314" s="80">
        <v>0</v>
      </c>
      <c r="H1314" s="81"/>
      <c r="I1314" s="82"/>
      <c r="J1314" s="80"/>
      <c r="K1314" s="80"/>
      <c r="L1314" s="80"/>
      <c r="M1314" s="80"/>
      <c r="N1314" s="82"/>
      <c r="O1314" s="82"/>
      <c r="P1314" s="82"/>
      <c r="Q1314" s="80"/>
    </row>
    <row r="1315" spans="1:17" s="83" customFormat="1" ht="9.75" outlineLevel="5">
      <c r="A1315" s="76"/>
      <c r="B1315" s="78"/>
      <c r="C1315" s="79" t="s">
        <v>1365</v>
      </c>
      <c r="D1315" s="77"/>
      <c r="E1315" s="80"/>
      <c r="F1315" s="77"/>
      <c r="G1315" s="80">
        <v>447.20000000000005</v>
      </c>
      <c r="H1315" s="81"/>
      <c r="I1315" s="82"/>
      <c r="J1315" s="80"/>
      <c r="K1315" s="80"/>
      <c r="L1315" s="80"/>
      <c r="M1315" s="80"/>
      <c r="N1315" s="82"/>
      <c r="O1315" s="82"/>
      <c r="P1315" s="82"/>
      <c r="Q1315" s="80"/>
    </row>
    <row r="1316" spans="1:17" s="83" customFormat="1" ht="9.75" outlineLevel="5">
      <c r="A1316" s="76"/>
      <c r="B1316" s="78"/>
      <c r="C1316" s="79" t="s">
        <v>1235</v>
      </c>
      <c r="D1316" s="77"/>
      <c r="E1316" s="80"/>
      <c r="F1316" s="77"/>
      <c r="G1316" s="80">
        <v>0</v>
      </c>
      <c r="H1316" s="81"/>
      <c r="I1316" s="82"/>
      <c r="J1316" s="80"/>
      <c r="K1316" s="80"/>
      <c r="L1316" s="80"/>
      <c r="M1316" s="80"/>
      <c r="N1316" s="82"/>
      <c r="O1316" s="82"/>
      <c r="P1316" s="82"/>
      <c r="Q1316" s="80"/>
    </row>
    <row r="1317" spans="1:17" s="83" customFormat="1" ht="9.75" outlineLevel="5">
      <c r="A1317" s="76"/>
      <c r="B1317" s="78"/>
      <c r="C1317" s="79" t="s">
        <v>1366</v>
      </c>
      <c r="D1317" s="77"/>
      <c r="E1317" s="80"/>
      <c r="F1317" s="77"/>
      <c r="G1317" s="80">
        <v>61.773000000000003</v>
      </c>
      <c r="H1317" s="81"/>
      <c r="I1317" s="82"/>
      <c r="J1317" s="80"/>
      <c r="K1317" s="80"/>
      <c r="L1317" s="80"/>
      <c r="M1317" s="80"/>
      <c r="N1317" s="82"/>
      <c r="O1317" s="82"/>
      <c r="P1317" s="82"/>
      <c r="Q1317" s="80"/>
    </row>
    <row r="1318" spans="1:17" s="83" customFormat="1" ht="7.5" customHeight="1" outlineLevel="5">
      <c r="A1318" s="84"/>
      <c r="B1318" s="86"/>
      <c r="C1318" s="87"/>
      <c r="D1318" s="85"/>
      <c r="E1318" s="88"/>
      <c r="F1318" s="85"/>
      <c r="G1318" s="88"/>
      <c r="H1318" s="89"/>
      <c r="I1318" s="90"/>
      <c r="J1318" s="91"/>
      <c r="K1318" s="91"/>
      <c r="L1318" s="91"/>
      <c r="M1318" s="91"/>
      <c r="N1318" s="90"/>
      <c r="O1318" s="90"/>
      <c r="P1318" s="90"/>
      <c r="Q1318" s="91"/>
    </row>
    <row r="1319" spans="1:17" s="75" customFormat="1" ht="12" outlineLevel="4">
      <c r="A1319" s="67">
        <v>2</v>
      </c>
      <c r="B1319" s="69" t="s">
        <v>1173</v>
      </c>
      <c r="C1319" s="70" t="s">
        <v>1174</v>
      </c>
      <c r="D1319" s="68" t="s">
        <v>5</v>
      </c>
      <c r="E1319" s="71">
        <v>0.15578055000000002</v>
      </c>
      <c r="F1319" s="68"/>
      <c r="G1319" s="71">
        <v>0.15578055000000002</v>
      </c>
      <c r="H1319" s="511"/>
      <c r="I1319" s="73">
        <f>G1319*H1319</f>
        <v>0</v>
      </c>
      <c r="J1319" s="110">
        <v>1</v>
      </c>
      <c r="K1319" s="110">
        <f>G1319*J1319</f>
        <v>0.15578055000000002</v>
      </c>
      <c r="L1319" s="110"/>
      <c r="M1319" s="110">
        <f>G1319*L1319</f>
        <v>0</v>
      </c>
      <c r="N1319" s="111">
        <v>21</v>
      </c>
      <c r="O1319" s="111">
        <f>I1319*(N1319/100)</f>
        <v>0</v>
      </c>
      <c r="P1319" s="111">
        <f>I1319+O1319</f>
        <v>0</v>
      </c>
      <c r="Q1319" s="184" t="s">
        <v>1881</v>
      </c>
    </row>
    <row r="1320" spans="1:17" s="83" customFormat="1" ht="9.75" outlineLevel="5">
      <c r="A1320" s="76"/>
      <c r="B1320" s="78" t="s">
        <v>848</v>
      </c>
      <c r="C1320" s="79" t="s">
        <v>1188</v>
      </c>
      <c r="D1320" s="77"/>
      <c r="E1320" s="80"/>
      <c r="F1320" s="77"/>
      <c r="G1320" s="80">
        <v>0</v>
      </c>
      <c r="H1320" s="81"/>
      <c r="I1320" s="82"/>
      <c r="J1320" s="80"/>
      <c r="K1320" s="80"/>
      <c r="L1320" s="80"/>
      <c r="M1320" s="80"/>
      <c r="N1320" s="82"/>
      <c r="O1320" s="82"/>
      <c r="P1320" s="82"/>
      <c r="Q1320" s="80"/>
    </row>
    <row r="1321" spans="1:17" s="83" customFormat="1" ht="9.75" outlineLevel="5">
      <c r="A1321" s="76"/>
      <c r="B1321" s="78"/>
      <c r="C1321" s="79" t="s">
        <v>1367</v>
      </c>
      <c r="D1321" s="77"/>
      <c r="E1321" s="80"/>
      <c r="F1321" s="77"/>
      <c r="G1321" s="80">
        <v>0.13416</v>
      </c>
      <c r="H1321" s="81"/>
      <c r="I1321" s="82"/>
      <c r="J1321" s="80"/>
      <c r="K1321" s="80"/>
      <c r="L1321" s="80"/>
      <c r="M1321" s="80"/>
      <c r="N1321" s="82"/>
      <c r="O1321" s="82"/>
      <c r="P1321" s="82"/>
      <c r="Q1321" s="80"/>
    </row>
    <row r="1322" spans="1:17" s="83" customFormat="1" ht="9.75" outlineLevel="5">
      <c r="A1322" s="76"/>
      <c r="B1322" s="78"/>
      <c r="C1322" s="79" t="s">
        <v>1235</v>
      </c>
      <c r="D1322" s="77"/>
      <c r="E1322" s="80"/>
      <c r="F1322" s="77"/>
      <c r="G1322" s="80">
        <v>0</v>
      </c>
      <c r="H1322" s="81"/>
      <c r="I1322" s="82"/>
      <c r="J1322" s="80"/>
      <c r="K1322" s="80"/>
      <c r="L1322" s="80"/>
      <c r="M1322" s="80"/>
      <c r="N1322" s="82"/>
      <c r="O1322" s="82"/>
      <c r="P1322" s="82"/>
      <c r="Q1322" s="80"/>
    </row>
    <row r="1323" spans="1:17" s="83" customFormat="1" ht="9.75" outlineLevel="5">
      <c r="A1323" s="76"/>
      <c r="B1323" s="78"/>
      <c r="C1323" s="79" t="s">
        <v>1368</v>
      </c>
      <c r="D1323" s="77"/>
      <c r="E1323" s="80"/>
      <c r="F1323" s="77"/>
      <c r="G1323" s="80">
        <v>2.1620550000000002E-2</v>
      </c>
      <c r="H1323" s="81"/>
      <c r="I1323" s="82"/>
      <c r="J1323" s="80"/>
      <c r="K1323" s="80"/>
      <c r="L1323" s="80"/>
      <c r="M1323" s="80"/>
      <c r="N1323" s="82"/>
      <c r="O1323" s="82"/>
      <c r="P1323" s="82"/>
      <c r="Q1323" s="80"/>
    </row>
    <row r="1324" spans="1:17" s="83" customFormat="1" ht="7.5" customHeight="1" outlineLevel="5">
      <c r="A1324" s="84"/>
      <c r="B1324" s="86"/>
      <c r="C1324" s="87"/>
      <c r="D1324" s="85"/>
      <c r="E1324" s="88"/>
      <c r="F1324" s="85"/>
      <c r="G1324" s="88"/>
      <c r="H1324" s="89"/>
      <c r="I1324" s="90"/>
      <c r="J1324" s="91"/>
      <c r="K1324" s="91"/>
      <c r="L1324" s="91"/>
      <c r="M1324" s="91"/>
      <c r="N1324" s="90"/>
      <c r="O1324" s="90"/>
      <c r="P1324" s="90"/>
      <c r="Q1324" s="91"/>
    </row>
    <row r="1325" spans="1:17" s="75" customFormat="1" ht="24" outlineLevel="4">
      <c r="A1325" s="67">
        <v>3</v>
      </c>
      <c r="B1325" s="69" t="s">
        <v>1350</v>
      </c>
      <c r="C1325" s="70" t="s">
        <v>1176</v>
      </c>
      <c r="D1325" s="68" t="s">
        <v>8</v>
      </c>
      <c r="E1325" s="71">
        <v>508.97300000000007</v>
      </c>
      <c r="F1325" s="68"/>
      <c r="G1325" s="71">
        <v>508.97300000000007</v>
      </c>
      <c r="H1325" s="511"/>
      <c r="I1325" s="73">
        <f>G1325*H1325</f>
        <v>0</v>
      </c>
      <c r="J1325" s="110">
        <v>8.8000000000000003E-4</v>
      </c>
      <c r="K1325" s="110">
        <f>G1325*J1325</f>
        <v>0.44789624000000006</v>
      </c>
      <c r="L1325" s="110"/>
      <c r="M1325" s="110">
        <f>G1325*L1325</f>
        <v>0</v>
      </c>
      <c r="N1325" s="111">
        <v>21</v>
      </c>
      <c r="O1325" s="111">
        <f>I1325*(N1325/100)</f>
        <v>0</v>
      </c>
      <c r="P1325" s="111">
        <f>I1325+O1325</f>
        <v>0</v>
      </c>
      <c r="Q1325" s="183"/>
    </row>
    <row r="1326" spans="1:17" s="83" customFormat="1" ht="9.75" outlineLevel="5">
      <c r="A1326" s="76"/>
      <c r="B1326" s="78" t="s">
        <v>848</v>
      </c>
      <c r="C1326" s="79" t="s">
        <v>1188</v>
      </c>
      <c r="D1326" s="77"/>
      <c r="E1326" s="80"/>
      <c r="F1326" s="77"/>
      <c r="G1326" s="80">
        <v>0</v>
      </c>
      <c r="H1326" s="81"/>
      <c r="I1326" s="82"/>
      <c r="J1326" s="80"/>
      <c r="K1326" s="80"/>
      <c r="L1326" s="80"/>
      <c r="M1326" s="80"/>
      <c r="N1326" s="82"/>
      <c r="O1326" s="82"/>
      <c r="P1326" s="82"/>
      <c r="Q1326" s="80"/>
    </row>
    <row r="1327" spans="1:17" s="83" customFormat="1" ht="9.75" outlineLevel="5">
      <c r="A1327" s="76"/>
      <c r="B1327" s="78"/>
      <c r="C1327" s="79" t="s">
        <v>1365</v>
      </c>
      <c r="D1327" s="77"/>
      <c r="E1327" s="80"/>
      <c r="F1327" s="77"/>
      <c r="G1327" s="80">
        <v>447.20000000000005</v>
      </c>
      <c r="H1327" s="81"/>
      <c r="I1327" s="82"/>
      <c r="J1327" s="80"/>
      <c r="K1327" s="80"/>
      <c r="L1327" s="80"/>
      <c r="M1327" s="80"/>
      <c r="N1327" s="82"/>
      <c r="O1327" s="82"/>
      <c r="P1327" s="82"/>
      <c r="Q1327" s="80"/>
    </row>
    <row r="1328" spans="1:17" s="83" customFormat="1" ht="9.75" outlineLevel="5">
      <c r="A1328" s="76"/>
      <c r="B1328" s="78"/>
      <c r="C1328" s="79" t="s">
        <v>1235</v>
      </c>
      <c r="D1328" s="77"/>
      <c r="E1328" s="80"/>
      <c r="F1328" s="77"/>
      <c r="G1328" s="80">
        <v>0</v>
      </c>
      <c r="H1328" s="81"/>
      <c r="I1328" s="82"/>
      <c r="J1328" s="80"/>
      <c r="K1328" s="80"/>
      <c r="L1328" s="80"/>
      <c r="M1328" s="80"/>
      <c r="N1328" s="82"/>
      <c r="O1328" s="82"/>
      <c r="P1328" s="82"/>
      <c r="Q1328" s="80"/>
    </row>
    <row r="1329" spans="1:17" s="83" customFormat="1" ht="9.75" outlineLevel="5">
      <c r="A1329" s="76"/>
      <c r="B1329" s="78"/>
      <c r="C1329" s="79" t="s">
        <v>1366</v>
      </c>
      <c r="D1329" s="77"/>
      <c r="E1329" s="80"/>
      <c r="F1329" s="77"/>
      <c r="G1329" s="80">
        <v>61.773000000000003</v>
      </c>
      <c r="H1329" s="81"/>
      <c r="I1329" s="82"/>
      <c r="J1329" s="80"/>
      <c r="K1329" s="80"/>
      <c r="L1329" s="80"/>
      <c r="M1329" s="80"/>
      <c r="N1329" s="82"/>
      <c r="O1329" s="82"/>
      <c r="P1329" s="82"/>
      <c r="Q1329" s="80"/>
    </row>
    <row r="1330" spans="1:17" s="83" customFormat="1" ht="7.5" customHeight="1" outlineLevel="5">
      <c r="A1330" s="84"/>
      <c r="B1330" s="86"/>
      <c r="C1330" s="87"/>
      <c r="D1330" s="85"/>
      <c r="E1330" s="88"/>
      <c r="F1330" s="85"/>
      <c r="G1330" s="88"/>
      <c r="H1330" s="89"/>
      <c r="I1330" s="90"/>
      <c r="J1330" s="91"/>
      <c r="K1330" s="91"/>
      <c r="L1330" s="91"/>
      <c r="M1330" s="91"/>
      <c r="N1330" s="90"/>
      <c r="O1330" s="90"/>
      <c r="P1330" s="90"/>
      <c r="Q1330" s="91"/>
    </row>
    <row r="1331" spans="1:17" s="75" customFormat="1" ht="12" outlineLevel="4">
      <c r="A1331" s="67">
        <v>4</v>
      </c>
      <c r="B1331" s="69" t="s">
        <v>1177</v>
      </c>
      <c r="C1331" s="70" t="s">
        <v>1178</v>
      </c>
      <c r="D1331" s="68" t="s">
        <v>4</v>
      </c>
      <c r="E1331" s="71">
        <v>102.95500000000001</v>
      </c>
      <c r="F1331" s="68"/>
      <c r="G1331" s="71">
        <v>102.95500000000001</v>
      </c>
      <c r="H1331" s="511"/>
      <c r="I1331" s="73">
        <f>G1331*H1331</f>
        <v>0</v>
      </c>
      <c r="J1331" s="110">
        <v>4.6999999999999999E-4</v>
      </c>
      <c r="K1331" s="110">
        <f>G1331*J1331</f>
        <v>4.8388850000000004E-2</v>
      </c>
      <c r="L1331" s="110"/>
      <c r="M1331" s="110">
        <f>G1331*L1331</f>
        <v>0</v>
      </c>
      <c r="N1331" s="111">
        <v>21</v>
      </c>
      <c r="O1331" s="111">
        <f>I1331*(N1331/100)</f>
        <v>0</v>
      </c>
      <c r="P1331" s="111">
        <f>I1331+O1331</f>
        <v>0</v>
      </c>
      <c r="Q1331" s="184" t="s">
        <v>1881</v>
      </c>
    </row>
    <row r="1332" spans="1:17" s="83" customFormat="1" ht="9.75" outlineLevel="5">
      <c r="A1332" s="76"/>
      <c r="B1332" s="78" t="s">
        <v>848</v>
      </c>
      <c r="C1332" s="79" t="s">
        <v>1235</v>
      </c>
      <c r="D1332" s="77"/>
      <c r="E1332" s="80"/>
      <c r="F1332" s="77"/>
      <c r="G1332" s="80">
        <v>0</v>
      </c>
      <c r="H1332" s="81"/>
      <c r="I1332" s="82"/>
      <c r="J1332" s="80"/>
      <c r="K1332" s="80"/>
      <c r="L1332" s="80"/>
      <c r="M1332" s="80"/>
      <c r="N1332" s="82"/>
      <c r="O1332" s="82"/>
      <c r="P1332" s="82"/>
      <c r="Q1332" s="80"/>
    </row>
    <row r="1333" spans="1:17" s="83" customFormat="1" ht="9.75" outlineLevel="5">
      <c r="A1333" s="76"/>
      <c r="B1333" s="78"/>
      <c r="C1333" s="79" t="s">
        <v>1369</v>
      </c>
      <c r="D1333" s="77"/>
      <c r="E1333" s="80"/>
      <c r="F1333" s="77"/>
      <c r="G1333" s="80">
        <v>102.95500000000001</v>
      </c>
      <c r="H1333" s="81"/>
      <c r="I1333" s="82"/>
      <c r="J1333" s="80"/>
      <c r="K1333" s="80"/>
      <c r="L1333" s="80"/>
      <c r="M1333" s="80"/>
      <c r="N1333" s="82"/>
      <c r="O1333" s="82"/>
      <c r="P1333" s="82"/>
      <c r="Q1333" s="80"/>
    </row>
    <row r="1334" spans="1:17" s="83" customFormat="1" ht="7.5" customHeight="1" outlineLevel="5">
      <c r="A1334" s="84"/>
      <c r="B1334" s="86"/>
      <c r="C1334" s="87"/>
      <c r="D1334" s="85"/>
      <c r="E1334" s="88"/>
      <c r="F1334" s="85"/>
      <c r="G1334" s="88"/>
      <c r="H1334" s="89"/>
      <c r="I1334" s="90"/>
      <c r="J1334" s="91"/>
      <c r="K1334" s="91"/>
      <c r="L1334" s="91"/>
      <c r="M1334" s="91"/>
      <c r="N1334" s="90"/>
      <c r="O1334" s="90"/>
      <c r="P1334" s="90"/>
      <c r="Q1334" s="91"/>
    </row>
    <row r="1335" spans="1:17" s="75" customFormat="1" ht="24" outlineLevel="4">
      <c r="A1335" s="67">
        <v>5</v>
      </c>
      <c r="B1335" s="69" t="s">
        <v>1179</v>
      </c>
      <c r="C1335" s="70" t="s">
        <v>1180</v>
      </c>
      <c r="D1335" s="68" t="s">
        <v>8</v>
      </c>
      <c r="E1335" s="71">
        <v>644.51807499999995</v>
      </c>
      <c r="F1335" s="68"/>
      <c r="G1335" s="71">
        <v>644.51807499999995</v>
      </c>
      <c r="H1335" s="511"/>
      <c r="I1335" s="73">
        <f>G1335*H1335</f>
        <v>0</v>
      </c>
      <c r="J1335" s="110">
        <v>5.4000000000000003E-3</v>
      </c>
      <c r="K1335" s="110">
        <f>G1335*J1335</f>
        <v>3.4803976049999998</v>
      </c>
      <c r="L1335" s="110"/>
      <c r="M1335" s="110">
        <f>G1335*L1335</f>
        <v>0</v>
      </c>
      <c r="N1335" s="111">
        <v>21</v>
      </c>
      <c r="O1335" s="111">
        <f>I1335*(N1335/100)</f>
        <v>0</v>
      </c>
      <c r="P1335" s="111">
        <f>I1335+O1335</f>
        <v>0</v>
      </c>
      <c r="Q1335" s="183"/>
    </row>
    <row r="1336" spans="1:17" s="83" customFormat="1" ht="9.75" outlineLevel="5">
      <c r="A1336" s="76"/>
      <c r="B1336" s="78" t="s">
        <v>848</v>
      </c>
      <c r="C1336" s="79" t="s">
        <v>1188</v>
      </c>
      <c r="D1336" s="77"/>
      <c r="E1336" s="80"/>
      <c r="F1336" s="77"/>
      <c r="G1336" s="80">
        <v>0</v>
      </c>
      <c r="H1336" s="81"/>
      <c r="I1336" s="82"/>
      <c r="J1336" s="80"/>
      <c r="K1336" s="80"/>
      <c r="L1336" s="80"/>
      <c r="M1336" s="80"/>
      <c r="N1336" s="82"/>
      <c r="O1336" s="82"/>
      <c r="P1336" s="82"/>
      <c r="Q1336" s="80"/>
    </row>
    <row r="1337" spans="1:17" s="83" customFormat="1" ht="9.75" outlineLevel="5">
      <c r="A1337" s="76"/>
      <c r="B1337" s="78"/>
      <c r="C1337" s="79" t="s">
        <v>1365</v>
      </c>
      <c r="D1337" s="77"/>
      <c r="E1337" s="80"/>
      <c r="F1337" s="77"/>
      <c r="G1337" s="80">
        <v>447.20000000000005</v>
      </c>
      <c r="H1337" s="81"/>
      <c r="I1337" s="82"/>
      <c r="J1337" s="80"/>
      <c r="K1337" s="80"/>
      <c r="L1337" s="80"/>
      <c r="M1337" s="80"/>
      <c r="N1337" s="82"/>
      <c r="O1337" s="82"/>
      <c r="P1337" s="82"/>
      <c r="Q1337" s="80"/>
    </row>
    <row r="1338" spans="1:17" s="83" customFormat="1" ht="9.75" outlineLevel="5">
      <c r="A1338" s="76"/>
      <c r="B1338" s="78"/>
      <c r="C1338" s="79" t="s">
        <v>1235</v>
      </c>
      <c r="D1338" s="77"/>
      <c r="E1338" s="80"/>
      <c r="F1338" s="77"/>
      <c r="G1338" s="80">
        <v>0</v>
      </c>
      <c r="H1338" s="81"/>
      <c r="I1338" s="82"/>
      <c r="J1338" s="80"/>
      <c r="K1338" s="80"/>
      <c r="L1338" s="80"/>
      <c r="M1338" s="80"/>
      <c r="N1338" s="82"/>
      <c r="O1338" s="82"/>
      <c r="P1338" s="82"/>
      <c r="Q1338" s="80"/>
    </row>
    <row r="1339" spans="1:17" s="83" customFormat="1" ht="9.75" outlineLevel="5">
      <c r="A1339" s="76"/>
      <c r="B1339" s="78"/>
      <c r="C1339" s="79" t="s">
        <v>1366</v>
      </c>
      <c r="D1339" s="77"/>
      <c r="E1339" s="80"/>
      <c r="F1339" s="77"/>
      <c r="G1339" s="80">
        <v>61.773000000000003</v>
      </c>
      <c r="H1339" s="81"/>
      <c r="I1339" s="82"/>
      <c r="J1339" s="80"/>
      <c r="K1339" s="80"/>
      <c r="L1339" s="80"/>
      <c r="M1339" s="80"/>
      <c r="N1339" s="82"/>
      <c r="O1339" s="82"/>
      <c r="P1339" s="82"/>
      <c r="Q1339" s="80"/>
    </row>
    <row r="1340" spans="1:17" s="83" customFormat="1" ht="9.75" outlineLevel="5">
      <c r="A1340" s="76"/>
      <c r="B1340" s="78"/>
      <c r="C1340" s="79" t="s">
        <v>1239</v>
      </c>
      <c r="D1340" s="77"/>
      <c r="E1340" s="80"/>
      <c r="F1340" s="77"/>
      <c r="G1340" s="80">
        <v>0</v>
      </c>
      <c r="H1340" s="81"/>
      <c r="I1340" s="82"/>
      <c r="J1340" s="80"/>
      <c r="K1340" s="80"/>
      <c r="L1340" s="80"/>
      <c r="M1340" s="80"/>
      <c r="N1340" s="82"/>
      <c r="O1340" s="82"/>
      <c r="P1340" s="82"/>
      <c r="Q1340" s="80"/>
    </row>
    <row r="1341" spans="1:17" s="83" customFormat="1" ht="9.75" outlineLevel="5">
      <c r="A1341" s="76"/>
      <c r="B1341" s="78"/>
      <c r="C1341" s="79" t="s">
        <v>1370</v>
      </c>
      <c r="D1341" s="77"/>
      <c r="E1341" s="80"/>
      <c r="F1341" s="77"/>
      <c r="G1341" s="80">
        <v>51.477500000000006</v>
      </c>
      <c r="H1341" s="81"/>
      <c r="I1341" s="82"/>
      <c r="J1341" s="80"/>
      <c r="K1341" s="80"/>
      <c r="L1341" s="80"/>
      <c r="M1341" s="80"/>
      <c r="N1341" s="82"/>
      <c r="O1341" s="82"/>
      <c r="P1341" s="82"/>
      <c r="Q1341" s="80"/>
    </row>
    <row r="1342" spans="1:17" s="83" customFormat="1" ht="9.75" outlineLevel="5">
      <c r="A1342" s="95"/>
      <c r="B1342" s="97" t="s">
        <v>894</v>
      </c>
      <c r="C1342" s="98">
        <v>15</v>
      </c>
      <c r="D1342" s="96"/>
      <c r="E1342" s="99"/>
      <c r="F1342" s="96"/>
      <c r="G1342" s="99">
        <v>84.067574999999991</v>
      </c>
      <c r="H1342" s="100"/>
      <c r="I1342" s="101"/>
      <c r="J1342" s="99"/>
      <c r="K1342" s="99"/>
      <c r="L1342" s="99"/>
      <c r="M1342" s="99"/>
      <c r="N1342" s="101"/>
      <c r="O1342" s="101"/>
      <c r="P1342" s="101"/>
      <c r="Q1342" s="99"/>
    </row>
    <row r="1343" spans="1:17" s="83" customFormat="1" ht="7.5" customHeight="1" outlineLevel="5">
      <c r="A1343" s="84"/>
      <c r="B1343" s="86"/>
      <c r="C1343" s="87"/>
      <c r="D1343" s="85"/>
      <c r="E1343" s="88"/>
      <c r="F1343" s="85"/>
      <c r="G1343" s="88"/>
      <c r="H1343" s="89"/>
      <c r="I1343" s="90"/>
      <c r="J1343" s="91"/>
      <c r="K1343" s="91"/>
      <c r="L1343" s="91"/>
      <c r="M1343" s="91"/>
      <c r="N1343" s="90"/>
      <c r="O1343" s="90"/>
      <c r="P1343" s="90"/>
      <c r="Q1343" s="91"/>
    </row>
    <row r="1344" spans="1:17" s="75" customFormat="1" ht="12" outlineLevel="4">
      <c r="A1344" s="67">
        <v>6</v>
      </c>
      <c r="B1344" s="69" t="s">
        <v>1181</v>
      </c>
      <c r="C1344" s="70" t="s">
        <v>1182</v>
      </c>
      <c r="D1344" s="68" t="s">
        <v>8</v>
      </c>
      <c r="E1344" s="71">
        <v>447.20000000000005</v>
      </c>
      <c r="F1344" s="68"/>
      <c r="G1344" s="71">
        <v>447.20000000000005</v>
      </c>
      <c r="H1344" s="511"/>
      <c r="I1344" s="73">
        <f>G1344*H1344</f>
        <v>0</v>
      </c>
      <c r="J1344" s="110"/>
      <c r="K1344" s="110">
        <f>G1344*J1344</f>
        <v>0</v>
      </c>
      <c r="L1344" s="110"/>
      <c r="M1344" s="110">
        <f>G1344*L1344</f>
        <v>0</v>
      </c>
      <c r="N1344" s="111">
        <v>21</v>
      </c>
      <c r="O1344" s="111">
        <f>I1344*(N1344/100)</f>
        <v>0</v>
      </c>
      <c r="P1344" s="111">
        <f>I1344+O1344</f>
        <v>0</v>
      </c>
      <c r="Q1344" s="184" t="s">
        <v>1881</v>
      </c>
    </row>
    <row r="1345" spans="1:17" s="83" customFormat="1" ht="9.75" outlineLevel="5">
      <c r="A1345" s="76"/>
      <c r="B1345" s="78" t="s">
        <v>848</v>
      </c>
      <c r="C1345" s="79" t="s">
        <v>1188</v>
      </c>
      <c r="D1345" s="77"/>
      <c r="E1345" s="80"/>
      <c r="F1345" s="77"/>
      <c r="G1345" s="80">
        <v>0</v>
      </c>
      <c r="H1345" s="81"/>
      <c r="I1345" s="82"/>
      <c r="J1345" s="80"/>
      <c r="K1345" s="80"/>
      <c r="L1345" s="80"/>
      <c r="M1345" s="80"/>
      <c r="N1345" s="82"/>
      <c r="O1345" s="82"/>
      <c r="P1345" s="82"/>
      <c r="Q1345" s="80"/>
    </row>
    <row r="1346" spans="1:17" s="83" customFormat="1" ht="9.75" outlineLevel="5">
      <c r="A1346" s="76"/>
      <c r="B1346" s="78"/>
      <c r="C1346" s="79" t="s">
        <v>1365</v>
      </c>
      <c r="D1346" s="77"/>
      <c r="E1346" s="80"/>
      <c r="F1346" s="77"/>
      <c r="G1346" s="80">
        <v>447.20000000000005</v>
      </c>
      <c r="H1346" s="81"/>
      <c r="I1346" s="82"/>
      <c r="J1346" s="80"/>
      <c r="K1346" s="80"/>
      <c r="L1346" s="80"/>
      <c r="M1346" s="80"/>
      <c r="N1346" s="82"/>
      <c r="O1346" s="82"/>
      <c r="P1346" s="82"/>
      <c r="Q1346" s="80"/>
    </row>
    <row r="1347" spans="1:17" s="83" customFormat="1" ht="7.5" customHeight="1" outlineLevel="5">
      <c r="A1347" s="84"/>
      <c r="B1347" s="86"/>
      <c r="C1347" s="87"/>
      <c r="D1347" s="85"/>
      <c r="E1347" s="88"/>
      <c r="F1347" s="85"/>
      <c r="G1347" s="88"/>
      <c r="H1347" s="89"/>
      <c r="I1347" s="90"/>
      <c r="J1347" s="91"/>
      <c r="K1347" s="91"/>
      <c r="L1347" s="91"/>
      <c r="M1347" s="91"/>
      <c r="N1347" s="90"/>
      <c r="O1347" s="90"/>
      <c r="P1347" s="90"/>
      <c r="Q1347" s="91"/>
    </row>
    <row r="1348" spans="1:17" s="75" customFormat="1" ht="24" outlineLevel="4">
      <c r="A1348" s="67">
        <v>7</v>
      </c>
      <c r="B1348" s="69" t="s">
        <v>1237</v>
      </c>
      <c r="C1348" s="70" t="s">
        <v>1238</v>
      </c>
      <c r="D1348" s="68" t="s">
        <v>8</v>
      </c>
      <c r="E1348" s="71">
        <v>447.20000000000005</v>
      </c>
      <c r="F1348" s="68"/>
      <c r="G1348" s="71">
        <v>447.20000000000005</v>
      </c>
      <c r="H1348" s="511"/>
      <c r="I1348" s="73">
        <f>G1348*H1348</f>
        <v>0</v>
      </c>
      <c r="J1348" s="110"/>
      <c r="K1348" s="110">
        <f>G1348*J1348</f>
        <v>0</v>
      </c>
      <c r="L1348" s="110"/>
      <c r="M1348" s="110">
        <f>G1348*L1348</f>
        <v>0</v>
      </c>
      <c r="N1348" s="111">
        <v>21</v>
      </c>
      <c r="O1348" s="111">
        <f>I1348*(N1348/100)</f>
        <v>0</v>
      </c>
      <c r="P1348" s="111">
        <f>I1348+O1348</f>
        <v>0</v>
      </c>
      <c r="Q1348" s="184" t="s">
        <v>1881</v>
      </c>
    </row>
    <row r="1349" spans="1:17" s="83" customFormat="1" ht="9.75" outlineLevel="5">
      <c r="A1349" s="76"/>
      <c r="B1349" s="78" t="s">
        <v>848</v>
      </c>
      <c r="C1349" s="79" t="s">
        <v>1188</v>
      </c>
      <c r="D1349" s="77"/>
      <c r="E1349" s="80"/>
      <c r="F1349" s="77"/>
      <c r="G1349" s="80">
        <v>0</v>
      </c>
      <c r="H1349" s="81"/>
      <c r="I1349" s="82"/>
      <c r="J1349" s="80"/>
      <c r="K1349" s="80"/>
      <c r="L1349" s="80"/>
      <c r="M1349" s="80"/>
      <c r="N1349" s="82"/>
      <c r="O1349" s="82"/>
      <c r="P1349" s="82"/>
      <c r="Q1349" s="80"/>
    </row>
    <row r="1350" spans="1:17" s="83" customFormat="1" ht="9.75" outlineLevel="5">
      <c r="A1350" s="76"/>
      <c r="B1350" s="78"/>
      <c r="C1350" s="79" t="s">
        <v>1365</v>
      </c>
      <c r="D1350" s="77"/>
      <c r="E1350" s="80"/>
      <c r="F1350" s="77"/>
      <c r="G1350" s="80">
        <v>447.20000000000005</v>
      </c>
      <c r="H1350" s="81"/>
      <c r="I1350" s="82"/>
      <c r="J1350" s="80"/>
      <c r="K1350" s="80"/>
      <c r="L1350" s="80"/>
      <c r="M1350" s="80"/>
      <c r="N1350" s="82"/>
      <c r="O1350" s="82"/>
      <c r="P1350" s="82"/>
      <c r="Q1350" s="80"/>
    </row>
    <row r="1351" spans="1:17" s="83" customFormat="1" ht="7.5" customHeight="1" outlineLevel="5">
      <c r="A1351" s="84"/>
      <c r="B1351" s="86"/>
      <c r="C1351" s="87"/>
      <c r="D1351" s="85"/>
      <c r="E1351" s="88"/>
      <c r="F1351" s="85"/>
      <c r="G1351" s="88"/>
      <c r="H1351" s="89"/>
      <c r="I1351" s="90"/>
      <c r="J1351" s="91"/>
      <c r="K1351" s="91"/>
      <c r="L1351" s="91"/>
      <c r="M1351" s="91"/>
      <c r="N1351" s="90"/>
      <c r="O1351" s="90"/>
      <c r="P1351" s="90"/>
      <c r="Q1351" s="91"/>
    </row>
    <row r="1352" spans="1:17" s="75" customFormat="1" ht="12" outlineLevel="4">
      <c r="A1352" s="67">
        <v>8</v>
      </c>
      <c r="B1352" s="69" t="s">
        <v>1191</v>
      </c>
      <c r="C1352" s="70" t="s">
        <v>1192</v>
      </c>
      <c r="D1352" s="68" t="s">
        <v>8</v>
      </c>
      <c r="E1352" s="71">
        <v>1028.56</v>
      </c>
      <c r="F1352" s="68"/>
      <c r="G1352" s="71">
        <v>1028.56</v>
      </c>
      <c r="H1352" s="511"/>
      <c r="I1352" s="73">
        <f>G1352*H1352</f>
        <v>0</v>
      </c>
      <c r="J1352" s="110">
        <v>2.9999999999999997E-4</v>
      </c>
      <c r="K1352" s="110">
        <f>G1352*J1352</f>
        <v>0.30856799999999995</v>
      </c>
      <c r="L1352" s="110"/>
      <c r="M1352" s="110">
        <f>G1352*L1352</f>
        <v>0</v>
      </c>
      <c r="N1352" s="111">
        <v>21</v>
      </c>
      <c r="O1352" s="111">
        <f>I1352*(N1352/100)</f>
        <v>0</v>
      </c>
      <c r="P1352" s="111">
        <f>I1352+O1352</f>
        <v>0</v>
      </c>
      <c r="Q1352" s="184" t="s">
        <v>1881</v>
      </c>
    </row>
    <row r="1353" spans="1:17" s="83" customFormat="1" ht="9.75" outlineLevel="5">
      <c r="A1353" s="76"/>
      <c r="B1353" s="78" t="s">
        <v>848</v>
      </c>
      <c r="C1353" s="79" t="s">
        <v>1188</v>
      </c>
      <c r="D1353" s="77"/>
      <c r="E1353" s="80"/>
      <c r="F1353" s="77"/>
      <c r="G1353" s="80">
        <v>0</v>
      </c>
      <c r="H1353" s="81"/>
      <c r="I1353" s="82"/>
      <c r="J1353" s="80"/>
      <c r="K1353" s="80"/>
      <c r="L1353" s="80"/>
      <c r="M1353" s="80"/>
      <c r="N1353" s="82"/>
      <c r="O1353" s="82"/>
      <c r="P1353" s="82"/>
      <c r="Q1353" s="80"/>
    </row>
    <row r="1354" spans="1:17" s="83" customFormat="1" ht="9.75" outlineLevel="5">
      <c r="A1354" s="76"/>
      <c r="B1354" s="78"/>
      <c r="C1354" s="79" t="s">
        <v>1371</v>
      </c>
      <c r="D1354" s="77"/>
      <c r="E1354" s="80"/>
      <c r="F1354" s="77"/>
      <c r="G1354" s="80">
        <v>894.40000000000009</v>
      </c>
      <c r="H1354" s="81"/>
      <c r="I1354" s="82"/>
      <c r="J1354" s="80"/>
      <c r="K1354" s="80"/>
      <c r="L1354" s="80"/>
      <c r="M1354" s="80"/>
      <c r="N1354" s="82"/>
      <c r="O1354" s="82"/>
      <c r="P1354" s="82"/>
      <c r="Q1354" s="80"/>
    </row>
    <row r="1355" spans="1:17" s="83" customFormat="1" ht="9.75" outlineLevel="5">
      <c r="A1355" s="95"/>
      <c r="B1355" s="97" t="s">
        <v>894</v>
      </c>
      <c r="C1355" s="98">
        <v>15</v>
      </c>
      <c r="D1355" s="96"/>
      <c r="E1355" s="99"/>
      <c r="F1355" s="96"/>
      <c r="G1355" s="99">
        <v>134.16000000000003</v>
      </c>
      <c r="H1355" s="100"/>
      <c r="I1355" s="101"/>
      <c r="J1355" s="99"/>
      <c r="K1355" s="99"/>
      <c r="L1355" s="99"/>
      <c r="M1355" s="99"/>
      <c r="N1355" s="101"/>
      <c r="O1355" s="101"/>
      <c r="P1355" s="101"/>
      <c r="Q1355" s="99"/>
    </row>
    <row r="1356" spans="1:17" s="83" customFormat="1" ht="7.5" customHeight="1" outlineLevel="5">
      <c r="A1356" s="84"/>
      <c r="B1356" s="86"/>
      <c r="C1356" s="87"/>
      <c r="D1356" s="85"/>
      <c r="E1356" s="88"/>
      <c r="F1356" s="85"/>
      <c r="G1356" s="88"/>
      <c r="H1356" s="89"/>
      <c r="I1356" s="90"/>
      <c r="J1356" s="91"/>
      <c r="K1356" s="91"/>
      <c r="L1356" s="91"/>
      <c r="M1356" s="91"/>
      <c r="N1356" s="90"/>
      <c r="O1356" s="90"/>
      <c r="P1356" s="90"/>
      <c r="Q1356" s="91"/>
    </row>
    <row r="1357" spans="1:17" s="75" customFormat="1" ht="36" outlineLevel="4">
      <c r="A1357" s="67">
        <v>9</v>
      </c>
      <c r="B1357" s="69" t="s">
        <v>1193</v>
      </c>
      <c r="C1357" s="70" t="s">
        <v>1194</v>
      </c>
      <c r="D1357" s="68" t="s">
        <v>8</v>
      </c>
      <c r="E1357" s="71">
        <v>447.20000000000005</v>
      </c>
      <c r="F1357" s="68"/>
      <c r="G1357" s="71">
        <v>447.20000000000005</v>
      </c>
      <c r="H1357" s="511"/>
      <c r="I1357" s="73">
        <f>G1357*H1357</f>
        <v>0</v>
      </c>
      <c r="J1357" s="110">
        <v>3.0000000000000001E-5</v>
      </c>
      <c r="K1357" s="110">
        <f>G1357*J1357</f>
        <v>1.3416000000000001E-2</v>
      </c>
      <c r="L1357" s="110"/>
      <c r="M1357" s="110">
        <f>G1357*L1357</f>
        <v>0</v>
      </c>
      <c r="N1357" s="111">
        <v>21</v>
      </c>
      <c r="O1357" s="111">
        <f>I1357*(N1357/100)</f>
        <v>0</v>
      </c>
      <c r="P1357" s="111">
        <f>I1357+O1357</f>
        <v>0</v>
      </c>
      <c r="Q1357" s="183"/>
    </row>
    <row r="1358" spans="1:17" s="83" customFormat="1" ht="9.75" outlineLevel="5">
      <c r="A1358" s="76"/>
      <c r="B1358" s="78" t="s">
        <v>848</v>
      </c>
      <c r="C1358" s="79" t="s">
        <v>1188</v>
      </c>
      <c r="D1358" s="77"/>
      <c r="E1358" s="80"/>
      <c r="F1358" s="77"/>
      <c r="G1358" s="80">
        <v>0</v>
      </c>
      <c r="H1358" s="81"/>
      <c r="I1358" s="82"/>
      <c r="J1358" s="80"/>
      <c r="K1358" s="80"/>
      <c r="L1358" s="80"/>
      <c r="M1358" s="80"/>
      <c r="N1358" s="82"/>
      <c r="O1358" s="82"/>
      <c r="P1358" s="82"/>
      <c r="Q1358" s="80"/>
    </row>
    <row r="1359" spans="1:17" s="83" customFormat="1" ht="9.75" outlineLevel="5">
      <c r="A1359" s="76"/>
      <c r="B1359" s="78"/>
      <c r="C1359" s="79" t="s">
        <v>1365</v>
      </c>
      <c r="D1359" s="77"/>
      <c r="E1359" s="80"/>
      <c r="F1359" s="77"/>
      <c r="G1359" s="80">
        <v>447.20000000000005</v>
      </c>
      <c r="H1359" s="81"/>
      <c r="I1359" s="82"/>
      <c r="J1359" s="80"/>
      <c r="K1359" s="80"/>
      <c r="L1359" s="80"/>
      <c r="M1359" s="80"/>
      <c r="N1359" s="82"/>
      <c r="O1359" s="82"/>
      <c r="P1359" s="82"/>
      <c r="Q1359" s="80"/>
    </row>
    <row r="1360" spans="1:17" s="83" customFormat="1" ht="7.5" customHeight="1" outlineLevel="5">
      <c r="A1360" s="84"/>
      <c r="B1360" s="86"/>
      <c r="C1360" s="87"/>
      <c r="D1360" s="85"/>
      <c r="E1360" s="88"/>
      <c r="F1360" s="85"/>
      <c r="G1360" s="88"/>
      <c r="H1360" s="89"/>
      <c r="I1360" s="90"/>
      <c r="J1360" s="91"/>
      <c r="K1360" s="91"/>
      <c r="L1360" s="91"/>
      <c r="M1360" s="91"/>
      <c r="N1360" s="90"/>
      <c r="O1360" s="90"/>
      <c r="P1360" s="90"/>
      <c r="Q1360" s="91"/>
    </row>
    <row r="1361" spans="1:17" s="75" customFormat="1" ht="12" outlineLevel="4">
      <c r="A1361" s="67">
        <v>10</v>
      </c>
      <c r="B1361" s="69" t="s">
        <v>1184</v>
      </c>
      <c r="C1361" s="70" t="s">
        <v>1185</v>
      </c>
      <c r="D1361" s="68" t="s">
        <v>4</v>
      </c>
      <c r="E1361" s="71">
        <v>205.91000000000003</v>
      </c>
      <c r="F1361" s="68"/>
      <c r="G1361" s="71">
        <v>205.91000000000003</v>
      </c>
      <c r="H1361" s="511"/>
      <c r="I1361" s="73">
        <f>G1361*H1361</f>
        <v>0</v>
      </c>
      <c r="J1361" s="110">
        <v>3.8000000000000002E-4</v>
      </c>
      <c r="K1361" s="110">
        <f>G1361*J1361</f>
        <v>7.8245800000000018E-2</v>
      </c>
      <c r="L1361" s="110"/>
      <c r="M1361" s="110">
        <f>G1361*L1361</f>
        <v>0</v>
      </c>
      <c r="N1361" s="111">
        <v>21</v>
      </c>
      <c r="O1361" s="111">
        <f>I1361*(N1361/100)</f>
        <v>0</v>
      </c>
      <c r="P1361" s="111">
        <f>I1361+O1361</f>
        <v>0</v>
      </c>
      <c r="Q1361" s="183"/>
    </row>
    <row r="1362" spans="1:17" s="83" customFormat="1" ht="9.75" outlineLevel="5">
      <c r="A1362" s="76"/>
      <c r="B1362" s="78" t="s">
        <v>848</v>
      </c>
      <c r="C1362" s="79" t="s">
        <v>1235</v>
      </c>
      <c r="D1362" s="77"/>
      <c r="E1362" s="80"/>
      <c r="F1362" s="77"/>
      <c r="G1362" s="80">
        <v>0</v>
      </c>
      <c r="H1362" s="81"/>
      <c r="I1362" s="82"/>
      <c r="J1362" s="80"/>
      <c r="K1362" s="80"/>
      <c r="L1362" s="80"/>
      <c r="M1362" s="80"/>
      <c r="N1362" s="82"/>
      <c r="O1362" s="82"/>
      <c r="P1362" s="82"/>
      <c r="Q1362" s="80"/>
    </row>
    <row r="1363" spans="1:17" s="83" customFormat="1" ht="9.75" outlineLevel="5">
      <c r="A1363" s="76"/>
      <c r="B1363" s="78"/>
      <c r="C1363" s="79" t="s">
        <v>1372</v>
      </c>
      <c r="D1363" s="77"/>
      <c r="E1363" s="80"/>
      <c r="F1363" s="77"/>
      <c r="G1363" s="80">
        <v>205.91000000000003</v>
      </c>
      <c r="H1363" s="81"/>
      <c r="I1363" s="82"/>
      <c r="J1363" s="80"/>
      <c r="K1363" s="80"/>
      <c r="L1363" s="80"/>
      <c r="M1363" s="80"/>
      <c r="N1363" s="82"/>
      <c r="O1363" s="82"/>
      <c r="P1363" s="82"/>
      <c r="Q1363" s="80"/>
    </row>
    <row r="1364" spans="1:17" s="83" customFormat="1" ht="7.5" customHeight="1" outlineLevel="5">
      <c r="A1364" s="84"/>
      <c r="B1364" s="86"/>
      <c r="C1364" s="87"/>
      <c r="D1364" s="85"/>
      <c r="E1364" s="88"/>
      <c r="F1364" s="85"/>
      <c r="G1364" s="88"/>
      <c r="H1364" s="89"/>
      <c r="I1364" s="90"/>
      <c r="J1364" s="91"/>
      <c r="K1364" s="91"/>
      <c r="L1364" s="91"/>
      <c r="M1364" s="91"/>
      <c r="N1364" s="90"/>
      <c r="O1364" s="90"/>
      <c r="P1364" s="90"/>
      <c r="Q1364" s="91"/>
    </row>
    <row r="1365" spans="1:17" s="75" customFormat="1" ht="24" outlineLevel="4">
      <c r="A1365" s="67">
        <v>11</v>
      </c>
      <c r="B1365" s="69" t="s">
        <v>1186</v>
      </c>
      <c r="C1365" s="70" t="s">
        <v>1187</v>
      </c>
      <c r="D1365" s="68" t="s">
        <v>8</v>
      </c>
      <c r="E1365" s="71">
        <v>118.39825</v>
      </c>
      <c r="F1365" s="68"/>
      <c r="G1365" s="71">
        <v>118.39825</v>
      </c>
      <c r="H1365" s="511"/>
      <c r="I1365" s="73">
        <f>G1365*H1365</f>
        <v>0</v>
      </c>
      <c r="J1365" s="110">
        <v>1.5200000000000001E-3</v>
      </c>
      <c r="K1365" s="110">
        <f>G1365*J1365</f>
        <v>0.17996534000000003</v>
      </c>
      <c r="L1365" s="110"/>
      <c r="M1365" s="110">
        <f>G1365*L1365</f>
        <v>0</v>
      </c>
      <c r="N1365" s="111">
        <v>21</v>
      </c>
      <c r="O1365" s="111">
        <f>I1365*(N1365/100)</f>
        <v>0</v>
      </c>
      <c r="P1365" s="111">
        <f>I1365+O1365</f>
        <v>0</v>
      </c>
      <c r="Q1365" s="183"/>
    </row>
    <row r="1366" spans="1:17" s="83" customFormat="1" ht="9.75" outlineLevel="5">
      <c r="A1366" s="76"/>
      <c r="B1366" s="78" t="s">
        <v>848</v>
      </c>
      <c r="C1366" s="79" t="s">
        <v>1235</v>
      </c>
      <c r="D1366" s="77"/>
      <c r="E1366" s="80"/>
      <c r="F1366" s="77"/>
      <c r="G1366" s="80">
        <v>0</v>
      </c>
      <c r="H1366" s="81"/>
      <c r="I1366" s="82"/>
      <c r="J1366" s="80"/>
      <c r="K1366" s="80"/>
      <c r="L1366" s="80"/>
      <c r="M1366" s="80"/>
      <c r="N1366" s="82"/>
      <c r="O1366" s="82"/>
      <c r="P1366" s="82"/>
      <c r="Q1366" s="80"/>
    </row>
    <row r="1367" spans="1:17" s="83" customFormat="1" ht="9.75" outlineLevel="5">
      <c r="A1367" s="76"/>
      <c r="B1367" s="78"/>
      <c r="C1367" s="79" t="s">
        <v>1373</v>
      </c>
      <c r="D1367" s="77"/>
      <c r="E1367" s="80"/>
      <c r="F1367" s="77"/>
      <c r="G1367" s="80">
        <v>102.95500000000001</v>
      </c>
      <c r="H1367" s="81"/>
      <c r="I1367" s="82"/>
      <c r="J1367" s="80"/>
      <c r="K1367" s="80"/>
      <c r="L1367" s="80"/>
      <c r="M1367" s="80"/>
      <c r="N1367" s="82"/>
      <c r="O1367" s="82"/>
      <c r="P1367" s="82"/>
      <c r="Q1367" s="80"/>
    </row>
    <row r="1368" spans="1:17" s="83" customFormat="1" ht="9.75" outlineLevel="5">
      <c r="A1368" s="95"/>
      <c r="B1368" s="97" t="s">
        <v>894</v>
      </c>
      <c r="C1368" s="98">
        <v>15</v>
      </c>
      <c r="D1368" s="96"/>
      <c r="E1368" s="99"/>
      <c r="F1368" s="96"/>
      <c r="G1368" s="99">
        <v>15.443250000000003</v>
      </c>
      <c r="H1368" s="100"/>
      <c r="I1368" s="101"/>
      <c r="J1368" s="99"/>
      <c r="K1368" s="99"/>
      <c r="L1368" s="99"/>
      <c r="M1368" s="99"/>
      <c r="N1368" s="101"/>
      <c r="O1368" s="101"/>
      <c r="P1368" s="101"/>
      <c r="Q1368" s="99"/>
    </row>
    <row r="1369" spans="1:17" s="83" customFormat="1" ht="7.5" customHeight="1" outlineLevel="5">
      <c r="A1369" s="84"/>
      <c r="B1369" s="86"/>
      <c r="C1369" s="87"/>
      <c r="D1369" s="85"/>
      <c r="E1369" s="88"/>
      <c r="F1369" s="85"/>
      <c r="G1369" s="88"/>
      <c r="H1369" s="89"/>
      <c r="I1369" s="90"/>
      <c r="J1369" s="91"/>
      <c r="K1369" s="91"/>
      <c r="L1369" s="91"/>
      <c r="M1369" s="91"/>
      <c r="N1369" s="90"/>
      <c r="O1369" s="90"/>
      <c r="P1369" s="90"/>
      <c r="Q1369" s="91"/>
    </row>
    <row r="1370" spans="1:17" s="75" customFormat="1" ht="12" outlineLevel="4">
      <c r="A1370" s="67">
        <v>12</v>
      </c>
      <c r="B1370" s="69" t="s">
        <v>1228</v>
      </c>
      <c r="C1370" s="70" t="s">
        <v>1229</v>
      </c>
      <c r="D1370" s="68" t="s">
        <v>8</v>
      </c>
      <c r="E1370" s="71">
        <v>400.35</v>
      </c>
      <c r="F1370" s="68"/>
      <c r="G1370" s="71">
        <v>400.35</v>
      </c>
      <c r="H1370" s="511"/>
      <c r="I1370" s="73">
        <f>G1370*H1370</f>
        <v>0</v>
      </c>
      <c r="J1370" s="110"/>
      <c r="K1370" s="110">
        <f>G1370*J1370</f>
        <v>0</v>
      </c>
      <c r="L1370" s="110"/>
      <c r="M1370" s="110">
        <f>G1370*L1370</f>
        <v>0</v>
      </c>
      <c r="N1370" s="111">
        <v>21</v>
      </c>
      <c r="O1370" s="111">
        <f>I1370*(N1370/100)</f>
        <v>0</v>
      </c>
      <c r="P1370" s="111">
        <f>I1370+O1370</f>
        <v>0</v>
      </c>
      <c r="Q1370" s="183"/>
    </row>
    <row r="1371" spans="1:17" s="83" customFormat="1" ht="9.75" outlineLevel="5">
      <c r="A1371" s="76"/>
      <c r="B1371" s="78" t="s">
        <v>848</v>
      </c>
      <c r="C1371" s="79" t="s">
        <v>1188</v>
      </c>
      <c r="D1371" s="77"/>
      <c r="E1371" s="80"/>
      <c r="F1371" s="77"/>
      <c r="G1371" s="80">
        <v>0</v>
      </c>
      <c r="H1371" s="81"/>
      <c r="I1371" s="82"/>
      <c r="J1371" s="80"/>
      <c r="K1371" s="80"/>
      <c r="L1371" s="80"/>
      <c r="M1371" s="80"/>
      <c r="N1371" s="82"/>
      <c r="O1371" s="82"/>
      <c r="P1371" s="82"/>
      <c r="Q1371" s="80"/>
    </row>
    <row r="1372" spans="1:17" s="83" customFormat="1" ht="9.75" outlineLevel="5">
      <c r="A1372" s="76"/>
      <c r="B1372" s="78"/>
      <c r="C1372" s="79" t="s">
        <v>1365</v>
      </c>
      <c r="D1372" s="77"/>
      <c r="E1372" s="80"/>
      <c r="F1372" s="77"/>
      <c r="G1372" s="80">
        <v>447.20000000000005</v>
      </c>
      <c r="H1372" s="81"/>
      <c r="I1372" s="82"/>
      <c r="J1372" s="80"/>
      <c r="K1372" s="80"/>
      <c r="L1372" s="80"/>
      <c r="M1372" s="80"/>
      <c r="N1372" s="82"/>
      <c r="O1372" s="82"/>
      <c r="P1372" s="82"/>
      <c r="Q1372" s="80"/>
    </row>
    <row r="1373" spans="1:17" s="83" customFormat="1" ht="9.75" outlineLevel="5">
      <c r="A1373" s="76"/>
      <c r="B1373" s="78"/>
      <c r="C1373" s="79" t="s">
        <v>1374</v>
      </c>
      <c r="D1373" s="77"/>
      <c r="E1373" s="80"/>
      <c r="F1373" s="77"/>
      <c r="G1373" s="80">
        <v>0</v>
      </c>
      <c r="H1373" s="81"/>
      <c r="I1373" s="82"/>
      <c r="J1373" s="80"/>
      <c r="K1373" s="80"/>
      <c r="L1373" s="80"/>
      <c r="M1373" s="80"/>
      <c r="N1373" s="82"/>
      <c r="O1373" s="82"/>
      <c r="P1373" s="82"/>
      <c r="Q1373" s="80"/>
    </row>
    <row r="1374" spans="1:17" s="83" customFormat="1" ht="9.75" outlineLevel="5">
      <c r="A1374" s="76"/>
      <c r="B1374" s="78"/>
      <c r="C1374" s="79" t="s">
        <v>1375</v>
      </c>
      <c r="D1374" s="77"/>
      <c r="E1374" s="80"/>
      <c r="F1374" s="77"/>
      <c r="G1374" s="80">
        <v>-46.85</v>
      </c>
      <c r="H1374" s="81"/>
      <c r="I1374" s="82"/>
      <c r="J1374" s="80"/>
      <c r="K1374" s="80"/>
      <c r="L1374" s="80"/>
      <c r="M1374" s="80"/>
      <c r="N1374" s="82"/>
      <c r="O1374" s="82"/>
      <c r="P1374" s="82"/>
      <c r="Q1374" s="80"/>
    </row>
    <row r="1375" spans="1:17" s="83" customFormat="1" ht="7.5" customHeight="1" outlineLevel="5">
      <c r="A1375" s="84"/>
      <c r="B1375" s="86"/>
      <c r="C1375" s="87"/>
      <c r="D1375" s="85"/>
      <c r="E1375" s="88"/>
      <c r="F1375" s="85"/>
      <c r="G1375" s="88"/>
      <c r="H1375" s="89"/>
      <c r="I1375" s="90"/>
      <c r="J1375" s="91"/>
      <c r="K1375" s="91"/>
      <c r="L1375" s="91"/>
      <c r="M1375" s="91"/>
      <c r="N1375" s="90"/>
      <c r="O1375" s="90"/>
      <c r="P1375" s="90"/>
      <c r="Q1375" s="91"/>
    </row>
    <row r="1376" spans="1:17" s="75" customFormat="1" ht="24" outlineLevel="4">
      <c r="A1376" s="67">
        <v>13</v>
      </c>
      <c r="B1376" s="69" t="s">
        <v>1230</v>
      </c>
      <c r="C1376" s="70" t="s">
        <v>1231</v>
      </c>
      <c r="D1376" s="68" t="s">
        <v>8</v>
      </c>
      <c r="E1376" s="71">
        <v>460.40249999999997</v>
      </c>
      <c r="F1376" s="68"/>
      <c r="G1376" s="71">
        <v>460.40249999999997</v>
      </c>
      <c r="H1376" s="511"/>
      <c r="I1376" s="73">
        <f>G1376*H1376</f>
        <v>0</v>
      </c>
      <c r="J1376" s="110">
        <v>8.0000000000000004E-4</v>
      </c>
      <c r="K1376" s="110">
        <f>G1376*J1376</f>
        <v>0.36832199999999998</v>
      </c>
      <c r="L1376" s="110"/>
      <c r="M1376" s="110">
        <f>G1376*L1376</f>
        <v>0</v>
      </c>
      <c r="N1376" s="111">
        <v>21</v>
      </c>
      <c r="O1376" s="111">
        <f>I1376*(N1376/100)</f>
        <v>0</v>
      </c>
      <c r="P1376" s="111">
        <f>I1376+O1376</f>
        <v>0</v>
      </c>
      <c r="Q1376" s="183"/>
    </row>
    <row r="1377" spans="1:17" s="83" customFormat="1" ht="9.75" outlineLevel="5">
      <c r="A1377" s="95"/>
      <c r="B1377" s="97" t="s">
        <v>894</v>
      </c>
      <c r="C1377" s="98">
        <v>15</v>
      </c>
      <c r="D1377" s="96"/>
      <c r="E1377" s="99"/>
      <c r="F1377" s="96"/>
      <c r="G1377" s="99">
        <v>60.052500000000002</v>
      </c>
      <c r="H1377" s="100"/>
      <c r="I1377" s="101"/>
      <c r="J1377" s="99"/>
      <c r="K1377" s="99"/>
      <c r="L1377" s="99"/>
      <c r="M1377" s="99"/>
      <c r="N1377" s="101"/>
      <c r="O1377" s="101"/>
      <c r="P1377" s="101"/>
      <c r="Q1377" s="99"/>
    </row>
    <row r="1378" spans="1:17" s="83" customFormat="1" ht="7.5" customHeight="1" outlineLevel="5">
      <c r="A1378" s="84"/>
      <c r="B1378" s="86"/>
      <c r="C1378" s="87"/>
      <c r="D1378" s="85"/>
      <c r="E1378" s="88"/>
      <c r="F1378" s="85"/>
      <c r="G1378" s="88"/>
      <c r="H1378" s="89"/>
      <c r="I1378" s="90"/>
      <c r="J1378" s="91"/>
      <c r="K1378" s="91"/>
      <c r="L1378" s="91"/>
      <c r="M1378" s="91"/>
      <c r="N1378" s="90"/>
      <c r="O1378" s="90"/>
      <c r="P1378" s="90"/>
      <c r="Q1378" s="91"/>
    </row>
    <row r="1379" spans="1:17" s="75" customFormat="1" ht="12" outlineLevel="4">
      <c r="A1379" s="67">
        <v>14</v>
      </c>
      <c r="B1379" s="69" t="s">
        <v>1240</v>
      </c>
      <c r="C1379" s="70" t="s">
        <v>1241</v>
      </c>
      <c r="D1379" s="68" t="s">
        <v>8</v>
      </c>
      <c r="E1379" s="71">
        <v>400.35</v>
      </c>
      <c r="F1379" s="68"/>
      <c r="G1379" s="71">
        <v>400.35</v>
      </c>
      <c r="H1379" s="511"/>
      <c r="I1379" s="73">
        <f>G1379*H1379</f>
        <v>0</v>
      </c>
      <c r="J1379" s="110"/>
      <c r="K1379" s="110">
        <f>G1379*J1379</f>
        <v>0</v>
      </c>
      <c r="L1379" s="110"/>
      <c r="M1379" s="110">
        <f>G1379*L1379</f>
        <v>0</v>
      </c>
      <c r="N1379" s="111">
        <v>21</v>
      </c>
      <c r="O1379" s="111">
        <f>I1379*(N1379/100)</f>
        <v>0</v>
      </c>
      <c r="P1379" s="111">
        <f>I1379+O1379</f>
        <v>0</v>
      </c>
      <c r="Q1379" s="184" t="s">
        <v>1881</v>
      </c>
    </row>
    <row r="1380" spans="1:17" s="83" customFormat="1" ht="9.75" outlineLevel="5">
      <c r="A1380" s="76"/>
      <c r="B1380" s="78" t="s">
        <v>848</v>
      </c>
      <c r="C1380" s="79" t="s">
        <v>1188</v>
      </c>
      <c r="D1380" s="77"/>
      <c r="E1380" s="80"/>
      <c r="F1380" s="77"/>
      <c r="G1380" s="80">
        <v>0</v>
      </c>
      <c r="H1380" s="81"/>
      <c r="I1380" s="82"/>
      <c r="J1380" s="80"/>
      <c r="K1380" s="80"/>
      <c r="L1380" s="80"/>
      <c r="M1380" s="80"/>
      <c r="N1380" s="82"/>
      <c r="O1380" s="82"/>
      <c r="P1380" s="82"/>
      <c r="Q1380" s="80"/>
    </row>
    <row r="1381" spans="1:17" s="83" customFormat="1" ht="9.75" outlineLevel="5">
      <c r="A1381" s="76"/>
      <c r="B1381" s="78"/>
      <c r="C1381" s="79" t="s">
        <v>1365</v>
      </c>
      <c r="D1381" s="77"/>
      <c r="E1381" s="80"/>
      <c r="F1381" s="77"/>
      <c r="G1381" s="80">
        <v>447.20000000000005</v>
      </c>
      <c r="H1381" s="81"/>
      <c r="I1381" s="82"/>
      <c r="J1381" s="80"/>
      <c r="K1381" s="80"/>
      <c r="L1381" s="80"/>
      <c r="M1381" s="80"/>
      <c r="N1381" s="82"/>
      <c r="O1381" s="82"/>
      <c r="P1381" s="82"/>
      <c r="Q1381" s="80"/>
    </row>
    <row r="1382" spans="1:17" s="83" customFormat="1" ht="9.75" outlineLevel="5">
      <c r="A1382" s="76"/>
      <c r="B1382" s="78"/>
      <c r="C1382" s="79" t="s">
        <v>1374</v>
      </c>
      <c r="D1382" s="77"/>
      <c r="E1382" s="80"/>
      <c r="F1382" s="77"/>
      <c r="G1382" s="80">
        <v>0</v>
      </c>
      <c r="H1382" s="81"/>
      <c r="I1382" s="82"/>
      <c r="J1382" s="80"/>
      <c r="K1382" s="80"/>
      <c r="L1382" s="80"/>
      <c r="M1382" s="80"/>
      <c r="N1382" s="82"/>
      <c r="O1382" s="82"/>
      <c r="P1382" s="82"/>
      <c r="Q1382" s="80"/>
    </row>
    <row r="1383" spans="1:17" s="83" customFormat="1" ht="9.75" outlineLevel="5">
      <c r="A1383" s="76"/>
      <c r="B1383" s="78"/>
      <c r="C1383" s="79" t="s">
        <v>1375</v>
      </c>
      <c r="D1383" s="77"/>
      <c r="E1383" s="80"/>
      <c r="F1383" s="77"/>
      <c r="G1383" s="80">
        <v>-46.85</v>
      </c>
      <c r="H1383" s="81"/>
      <c r="I1383" s="82"/>
      <c r="J1383" s="80"/>
      <c r="K1383" s="80"/>
      <c r="L1383" s="80"/>
      <c r="M1383" s="80"/>
      <c r="N1383" s="82"/>
      <c r="O1383" s="82"/>
      <c r="P1383" s="82"/>
      <c r="Q1383" s="80"/>
    </row>
    <row r="1384" spans="1:17" s="83" customFormat="1" ht="7.5" customHeight="1" outlineLevel="5">
      <c r="A1384" s="84"/>
      <c r="B1384" s="86"/>
      <c r="C1384" s="87"/>
      <c r="D1384" s="85"/>
      <c r="E1384" s="88"/>
      <c r="F1384" s="85"/>
      <c r="G1384" s="88"/>
      <c r="H1384" s="89"/>
      <c r="I1384" s="90"/>
      <c r="J1384" s="91"/>
      <c r="K1384" s="91"/>
      <c r="L1384" s="91"/>
      <c r="M1384" s="91"/>
      <c r="N1384" s="90"/>
      <c r="O1384" s="90"/>
      <c r="P1384" s="90"/>
      <c r="Q1384" s="91"/>
    </row>
    <row r="1385" spans="1:17" s="75" customFormat="1" ht="12" outlineLevel="4">
      <c r="A1385" s="67">
        <v>15</v>
      </c>
      <c r="B1385" s="69" t="s">
        <v>1232</v>
      </c>
      <c r="C1385" s="70" t="s">
        <v>1233</v>
      </c>
      <c r="D1385" s="68" t="s">
        <v>8</v>
      </c>
      <c r="E1385" s="71">
        <v>460.40249999999997</v>
      </c>
      <c r="F1385" s="68"/>
      <c r="G1385" s="71">
        <v>460.40249999999997</v>
      </c>
      <c r="H1385" s="511"/>
      <c r="I1385" s="73">
        <f>G1385*H1385</f>
        <v>0</v>
      </c>
      <c r="J1385" s="110">
        <v>2.0000000000000001E-4</v>
      </c>
      <c r="K1385" s="110">
        <f>G1385*J1385</f>
        <v>9.2080499999999996E-2</v>
      </c>
      <c r="L1385" s="110"/>
      <c r="M1385" s="110">
        <f>G1385*L1385</f>
        <v>0</v>
      </c>
      <c r="N1385" s="111">
        <v>21</v>
      </c>
      <c r="O1385" s="111">
        <f>I1385*(N1385/100)</f>
        <v>0</v>
      </c>
      <c r="P1385" s="111">
        <f>I1385+O1385</f>
        <v>0</v>
      </c>
      <c r="Q1385" s="183"/>
    </row>
    <row r="1386" spans="1:17" s="83" customFormat="1" ht="9.75" outlineLevel="5">
      <c r="A1386" s="76"/>
      <c r="B1386" s="78" t="s">
        <v>848</v>
      </c>
      <c r="C1386" s="79" t="s">
        <v>1188</v>
      </c>
      <c r="D1386" s="77"/>
      <c r="E1386" s="80"/>
      <c r="F1386" s="77"/>
      <c r="G1386" s="80">
        <v>0</v>
      </c>
      <c r="H1386" s="81"/>
      <c r="I1386" s="82"/>
      <c r="J1386" s="80"/>
      <c r="K1386" s="80"/>
      <c r="L1386" s="80"/>
      <c r="M1386" s="80"/>
      <c r="N1386" s="82"/>
      <c r="O1386" s="82"/>
      <c r="P1386" s="82"/>
      <c r="Q1386" s="80"/>
    </row>
    <row r="1387" spans="1:17" s="83" customFormat="1" ht="9.75" outlineLevel="5">
      <c r="A1387" s="76"/>
      <c r="B1387" s="78"/>
      <c r="C1387" s="79" t="s">
        <v>1365</v>
      </c>
      <c r="D1387" s="77"/>
      <c r="E1387" s="80"/>
      <c r="F1387" s="77"/>
      <c r="G1387" s="80">
        <v>447.20000000000005</v>
      </c>
      <c r="H1387" s="81"/>
      <c r="I1387" s="82"/>
      <c r="J1387" s="80"/>
      <c r="K1387" s="80"/>
      <c r="L1387" s="80"/>
      <c r="M1387" s="80"/>
      <c r="N1387" s="82"/>
      <c r="O1387" s="82"/>
      <c r="P1387" s="82"/>
      <c r="Q1387" s="80"/>
    </row>
    <row r="1388" spans="1:17" s="83" customFormat="1" ht="9.75" outlineLevel="5">
      <c r="A1388" s="76"/>
      <c r="B1388" s="78"/>
      <c r="C1388" s="79" t="s">
        <v>1374</v>
      </c>
      <c r="D1388" s="77"/>
      <c r="E1388" s="80"/>
      <c r="F1388" s="77"/>
      <c r="G1388" s="80">
        <v>0</v>
      </c>
      <c r="H1388" s="81"/>
      <c r="I1388" s="82"/>
      <c r="J1388" s="80"/>
      <c r="K1388" s="80"/>
      <c r="L1388" s="80"/>
      <c r="M1388" s="80"/>
      <c r="N1388" s="82"/>
      <c r="O1388" s="82"/>
      <c r="P1388" s="82"/>
      <c r="Q1388" s="80"/>
    </row>
    <row r="1389" spans="1:17" s="83" customFormat="1" ht="9.75" outlineLevel="5">
      <c r="A1389" s="76"/>
      <c r="B1389" s="78"/>
      <c r="C1389" s="79" t="s">
        <v>1375</v>
      </c>
      <c r="D1389" s="77"/>
      <c r="E1389" s="80"/>
      <c r="F1389" s="77"/>
      <c r="G1389" s="80">
        <v>-46.85</v>
      </c>
      <c r="H1389" s="81"/>
      <c r="I1389" s="82"/>
      <c r="J1389" s="80"/>
      <c r="K1389" s="80"/>
      <c r="L1389" s="80"/>
      <c r="M1389" s="80"/>
      <c r="N1389" s="82"/>
      <c r="O1389" s="82"/>
      <c r="P1389" s="82"/>
      <c r="Q1389" s="80"/>
    </row>
    <row r="1390" spans="1:17" s="83" customFormat="1" ht="9.75" outlineLevel="5">
      <c r="A1390" s="95"/>
      <c r="B1390" s="97" t="s">
        <v>894</v>
      </c>
      <c r="C1390" s="98">
        <v>15</v>
      </c>
      <c r="D1390" s="96"/>
      <c r="E1390" s="99"/>
      <c r="F1390" s="96"/>
      <c r="G1390" s="99">
        <v>60.052500000000002</v>
      </c>
      <c r="H1390" s="100"/>
      <c r="I1390" s="101"/>
      <c r="J1390" s="99"/>
      <c r="K1390" s="99"/>
      <c r="L1390" s="99"/>
      <c r="M1390" s="99"/>
      <c r="N1390" s="101"/>
      <c r="O1390" s="101"/>
      <c r="P1390" s="101"/>
      <c r="Q1390" s="99"/>
    </row>
    <row r="1391" spans="1:17" s="83" customFormat="1" ht="7.5" customHeight="1" outlineLevel="5">
      <c r="A1391" s="84"/>
      <c r="B1391" s="86"/>
      <c r="C1391" s="87"/>
      <c r="D1391" s="85"/>
      <c r="E1391" s="88"/>
      <c r="F1391" s="85"/>
      <c r="G1391" s="88"/>
      <c r="H1391" s="89"/>
      <c r="I1391" s="90"/>
      <c r="J1391" s="91"/>
      <c r="K1391" s="91"/>
      <c r="L1391" s="91"/>
      <c r="M1391" s="91"/>
      <c r="N1391" s="90"/>
      <c r="O1391" s="90"/>
      <c r="P1391" s="90"/>
      <c r="Q1391" s="91"/>
    </row>
    <row r="1392" spans="1:17" s="75" customFormat="1" ht="36" outlineLevel="4">
      <c r="A1392" s="67">
        <v>16</v>
      </c>
      <c r="B1392" s="69" t="s">
        <v>1242</v>
      </c>
      <c r="C1392" s="70" t="s">
        <v>1243</v>
      </c>
      <c r="D1392" s="68" t="s">
        <v>8</v>
      </c>
      <c r="E1392" s="71">
        <v>400.35</v>
      </c>
      <c r="F1392" s="68"/>
      <c r="G1392" s="71">
        <v>400.35</v>
      </c>
      <c r="H1392" s="511"/>
      <c r="I1392" s="73">
        <f>G1392*H1392</f>
        <v>0</v>
      </c>
      <c r="J1392" s="110"/>
      <c r="K1392" s="110">
        <f>G1392*J1392</f>
        <v>0</v>
      </c>
      <c r="L1392" s="110"/>
      <c r="M1392" s="110">
        <f>G1392*L1392</f>
        <v>0</v>
      </c>
      <c r="N1392" s="111">
        <v>21</v>
      </c>
      <c r="O1392" s="111">
        <f>I1392*(N1392/100)</f>
        <v>0</v>
      </c>
      <c r="P1392" s="111">
        <f>I1392+O1392</f>
        <v>0</v>
      </c>
      <c r="Q1392" s="183"/>
    </row>
    <row r="1393" spans="1:17" s="83" customFormat="1" ht="9.75" outlineLevel="5">
      <c r="A1393" s="76"/>
      <c r="B1393" s="78" t="s">
        <v>848</v>
      </c>
      <c r="C1393" s="79" t="s">
        <v>1188</v>
      </c>
      <c r="D1393" s="77"/>
      <c r="E1393" s="80"/>
      <c r="F1393" s="77"/>
      <c r="G1393" s="80">
        <v>0</v>
      </c>
      <c r="H1393" s="81"/>
      <c r="I1393" s="82"/>
      <c r="J1393" s="80"/>
      <c r="K1393" s="80"/>
      <c r="L1393" s="80"/>
      <c r="M1393" s="80"/>
      <c r="N1393" s="82"/>
      <c r="O1393" s="82"/>
      <c r="P1393" s="82"/>
      <c r="Q1393" s="80"/>
    </row>
    <row r="1394" spans="1:17" s="83" customFormat="1" ht="9.75" outlineLevel="5">
      <c r="A1394" s="76"/>
      <c r="B1394" s="78"/>
      <c r="C1394" s="79" t="s">
        <v>1365</v>
      </c>
      <c r="D1394" s="77"/>
      <c r="E1394" s="80"/>
      <c r="F1394" s="77"/>
      <c r="G1394" s="80">
        <v>447.20000000000005</v>
      </c>
      <c r="H1394" s="81"/>
      <c r="I1394" s="82"/>
      <c r="J1394" s="80"/>
      <c r="K1394" s="80"/>
      <c r="L1394" s="80"/>
      <c r="M1394" s="80"/>
      <c r="N1394" s="82"/>
      <c r="O1394" s="82"/>
      <c r="P1394" s="82"/>
      <c r="Q1394" s="80"/>
    </row>
    <row r="1395" spans="1:17" s="83" customFormat="1" ht="9.75" outlineLevel="5">
      <c r="A1395" s="76"/>
      <c r="B1395" s="78"/>
      <c r="C1395" s="79" t="s">
        <v>1374</v>
      </c>
      <c r="D1395" s="77"/>
      <c r="E1395" s="80"/>
      <c r="F1395" s="77"/>
      <c r="G1395" s="80">
        <v>0</v>
      </c>
      <c r="H1395" s="81"/>
      <c r="I1395" s="82"/>
      <c r="J1395" s="80"/>
      <c r="K1395" s="80"/>
      <c r="L1395" s="80"/>
      <c r="M1395" s="80"/>
      <c r="N1395" s="82"/>
      <c r="O1395" s="82"/>
      <c r="P1395" s="82"/>
      <c r="Q1395" s="80"/>
    </row>
    <row r="1396" spans="1:17" s="83" customFormat="1" ht="9.75" outlineLevel="5">
      <c r="A1396" s="76"/>
      <c r="B1396" s="78"/>
      <c r="C1396" s="79" t="s">
        <v>1375</v>
      </c>
      <c r="D1396" s="77"/>
      <c r="E1396" s="80"/>
      <c r="F1396" s="77"/>
      <c r="G1396" s="80">
        <v>-46.85</v>
      </c>
      <c r="H1396" s="81"/>
      <c r="I1396" s="82"/>
      <c r="J1396" s="80"/>
      <c r="K1396" s="80"/>
      <c r="L1396" s="80"/>
      <c r="M1396" s="80"/>
      <c r="N1396" s="82"/>
      <c r="O1396" s="82"/>
      <c r="P1396" s="82"/>
      <c r="Q1396" s="80"/>
    </row>
    <row r="1397" spans="1:17" s="83" customFormat="1" ht="7.5" customHeight="1" outlineLevel="5">
      <c r="A1397" s="84"/>
      <c r="B1397" s="86"/>
      <c r="C1397" s="87"/>
      <c r="D1397" s="85"/>
      <c r="E1397" s="88"/>
      <c r="F1397" s="85"/>
      <c r="G1397" s="88"/>
      <c r="H1397" s="89"/>
      <c r="I1397" s="90"/>
      <c r="J1397" s="91"/>
      <c r="K1397" s="91"/>
      <c r="L1397" s="91"/>
      <c r="M1397" s="91"/>
      <c r="N1397" s="90"/>
      <c r="O1397" s="90"/>
      <c r="P1397" s="90"/>
      <c r="Q1397" s="91"/>
    </row>
    <row r="1398" spans="1:17" s="75" customFormat="1" ht="36" outlineLevel="4">
      <c r="A1398" s="67">
        <v>17</v>
      </c>
      <c r="B1398" s="69" t="s">
        <v>1244</v>
      </c>
      <c r="C1398" s="70" t="s">
        <v>1245</v>
      </c>
      <c r="D1398" s="68" t="s">
        <v>9</v>
      </c>
      <c r="E1398" s="71">
        <v>40.035000000000004</v>
      </c>
      <c r="F1398" s="68"/>
      <c r="G1398" s="71">
        <v>40.035000000000004</v>
      </c>
      <c r="H1398" s="511"/>
      <c r="I1398" s="73">
        <f>G1398*H1398</f>
        <v>0</v>
      </c>
      <c r="J1398" s="110">
        <v>0.75</v>
      </c>
      <c r="K1398" s="110">
        <f>G1398*J1398</f>
        <v>30.026250000000005</v>
      </c>
      <c r="L1398" s="110"/>
      <c r="M1398" s="110">
        <f>G1398*L1398</f>
        <v>0</v>
      </c>
      <c r="N1398" s="111">
        <v>21</v>
      </c>
      <c r="O1398" s="111">
        <f>I1398*(N1398/100)</f>
        <v>0</v>
      </c>
      <c r="P1398" s="111">
        <f>I1398+O1398</f>
        <v>0</v>
      </c>
      <c r="Q1398" s="183"/>
    </row>
    <row r="1399" spans="1:17" s="83" customFormat="1" ht="9.75" outlineLevel="5">
      <c r="A1399" s="76"/>
      <c r="B1399" s="78" t="s">
        <v>848</v>
      </c>
      <c r="C1399" s="79" t="s">
        <v>1376</v>
      </c>
      <c r="D1399" s="77"/>
      <c r="E1399" s="80"/>
      <c r="F1399" s="77"/>
      <c r="G1399" s="80">
        <v>40.035000000000004</v>
      </c>
      <c r="H1399" s="81"/>
      <c r="I1399" s="82"/>
      <c r="J1399" s="80"/>
      <c r="K1399" s="80"/>
      <c r="L1399" s="80"/>
      <c r="M1399" s="80"/>
      <c r="N1399" s="82"/>
      <c r="O1399" s="82"/>
      <c r="P1399" s="82"/>
      <c r="Q1399" s="80"/>
    </row>
    <row r="1400" spans="1:17" s="83" customFormat="1" ht="7.5" customHeight="1" outlineLevel="5">
      <c r="A1400" s="84"/>
      <c r="B1400" s="86"/>
      <c r="C1400" s="87"/>
      <c r="D1400" s="85"/>
      <c r="E1400" s="88"/>
      <c r="F1400" s="85"/>
      <c r="G1400" s="88"/>
      <c r="H1400" s="89"/>
      <c r="I1400" s="90"/>
      <c r="J1400" s="91"/>
      <c r="K1400" s="91"/>
      <c r="L1400" s="91"/>
      <c r="M1400" s="91"/>
      <c r="N1400" s="90"/>
      <c r="O1400" s="90"/>
      <c r="P1400" s="90"/>
      <c r="Q1400" s="91"/>
    </row>
    <row r="1401" spans="1:17" s="75" customFormat="1" ht="36" outlineLevel="4">
      <c r="A1401" s="67">
        <v>18</v>
      </c>
      <c r="B1401" s="69" t="s">
        <v>1377</v>
      </c>
      <c r="C1401" s="70" t="s">
        <v>1378</v>
      </c>
      <c r="D1401" s="68" t="s">
        <v>8</v>
      </c>
      <c r="E1401" s="71">
        <v>400.35</v>
      </c>
      <c r="F1401" s="68"/>
      <c r="G1401" s="71">
        <v>400.35</v>
      </c>
      <c r="H1401" s="511"/>
      <c r="I1401" s="73">
        <f>G1401*H1401</f>
        <v>0</v>
      </c>
      <c r="J1401" s="110"/>
      <c r="K1401" s="110">
        <f>G1401*J1401</f>
        <v>0</v>
      </c>
      <c r="L1401" s="110"/>
      <c r="M1401" s="110">
        <f>G1401*L1401</f>
        <v>0</v>
      </c>
      <c r="N1401" s="111">
        <v>21</v>
      </c>
      <c r="O1401" s="111">
        <f>I1401*(N1401/100)</f>
        <v>0</v>
      </c>
      <c r="P1401" s="111">
        <f>I1401+O1401</f>
        <v>0</v>
      </c>
      <c r="Q1401" s="183"/>
    </row>
    <row r="1402" spans="1:17" s="83" customFormat="1" ht="9.75" outlineLevel="5">
      <c r="A1402" s="76"/>
      <c r="B1402" s="78" t="s">
        <v>848</v>
      </c>
      <c r="C1402" s="79" t="s">
        <v>1188</v>
      </c>
      <c r="D1402" s="77"/>
      <c r="E1402" s="80"/>
      <c r="F1402" s="77"/>
      <c r="G1402" s="80">
        <v>0</v>
      </c>
      <c r="H1402" s="81"/>
      <c r="I1402" s="82"/>
      <c r="J1402" s="80"/>
      <c r="K1402" s="80"/>
      <c r="L1402" s="80"/>
      <c r="M1402" s="80"/>
      <c r="N1402" s="82"/>
      <c r="O1402" s="82"/>
      <c r="P1402" s="82"/>
      <c r="Q1402" s="80"/>
    </row>
    <row r="1403" spans="1:17" s="83" customFormat="1" ht="9.75" outlineLevel="5">
      <c r="A1403" s="76"/>
      <c r="B1403" s="78"/>
      <c r="C1403" s="79" t="s">
        <v>1365</v>
      </c>
      <c r="D1403" s="77"/>
      <c r="E1403" s="80"/>
      <c r="F1403" s="77"/>
      <c r="G1403" s="80">
        <v>447.20000000000005</v>
      </c>
      <c r="H1403" s="81"/>
      <c r="I1403" s="82"/>
      <c r="J1403" s="80"/>
      <c r="K1403" s="80"/>
      <c r="L1403" s="80"/>
      <c r="M1403" s="80"/>
      <c r="N1403" s="82"/>
      <c r="O1403" s="82"/>
      <c r="P1403" s="82"/>
      <c r="Q1403" s="80"/>
    </row>
    <row r="1404" spans="1:17" s="83" customFormat="1" ht="9.75" outlineLevel="5">
      <c r="A1404" s="76"/>
      <c r="B1404" s="78"/>
      <c r="C1404" s="79" t="s">
        <v>1374</v>
      </c>
      <c r="D1404" s="77"/>
      <c r="E1404" s="80"/>
      <c r="F1404" s="77"/>
      <c r="G1404" s="80">
        <v>0</v>
      </c>
      <c r="H1404" s="81"/>
      <c r="I1404" s="82"/>
      <c r="J1404" s="80"/>
      <c r="K1404" s="80"/>
      <c r="L1404" s="80"/>
      <c r="M1404" s="80"/>
      <c r="N1404" s="82"/>
      <c r="O1404" s="82"/>
      <c r="P1404" s="82"/>
      <c r="Q1404" s="80"/>
    </row>
    <row r="1405" spans="1:17" s="83" customFormat="1" ht="9.75" outlineLevel="5">
      <c r="A1405" s="76"/>
      <c r="B1405" s="78"/>
      <c r="C1405" s="79" t="s">
        <v>1375</v>
      </c>
      <c r="D1405" s="77"/>
      <c r="E1405" s="80"/>
      <c r="F1405" s="77"/>
      <c r="G1405" s="80">
        <v>-46.85</v>
      </c>
      <c r="H1405" s="81"/>
      <c r="I1405" s="82"/>
      <c r="J1405" s="80"/>
      <c r="K1405" s="80"/>
      <c r="L1405" s="80"/>
      <c r="M1405" s="80"/>
      <c r="N1405" s="82"/>
      <c r="O1405" s="82"/>
      <c r="P1405" s="82"/>
      <c r="Q1405" s="80"/>
    </row>
    <row r="1406" spans="1:17" s="83" customFormat="1" ht="7.5" customHeight="1" outlineLevel="5">
      <c r="A1406" s="84"/>
      <c r="B1406" s="86"/>
      <c r="C1406" s="87"/>
      <c r="D1406" s="85"/>
      <c r="E1406" s="88"/>
      <c r="F1406" s="85"/>
      <c r="G1406" s="88"/>
      <c r="H1406" s="89"/>
      <c r="I1406" s="90"/>
      <c r="J1406" s="91"/>
      <c r="K1406" s="91"/>
      <c r="L1406" s="91"/>
      <c r="M1406" s="91"/>
      <c r="N1406" s="90"/>
      <c r="O1406" s="90"/>
      <c r="P1406" s="90"/>
      <c r="Q1406" s="91"/>
    </row>
    <row r="1407" spans="1:17" s="75" customFormat="1" ht="12" outlineLevel="4">
      <c r="A1407" s="120"/>
      <c r="B1407" s="181"/>
      <c r="C1407" s="113"/>
      <c r="D1407" s="112"/>
      <c r="E1407" s="114"/>
      <c r="F1407" s="112"/>
      <c r="G1407" s="114"/>
      <c r="H1407" s="115"/>
      <c r="I1407" s="116"/>
      <c r="J1407" s="117"/>
      <c r="K1407" s="117">
        <f>G1407*J1407</f>
        <v>0</v>
      </c>
      <c r="L1407" s="117"/>
      <c r="M1407" s="117">
        <f>G1407*L1407</f>
        <v>0</v>
      </c>
      <c r="N1407" s="118">
        <v>21</v>
      </c>
      <c r="O1407" s="118">
        <f>I1407*(N1407/100)</f>
        <v>0</v>
      </c>
      <c r="P1407" s="118">
        <f>I1407+O1407</f>
        <v>0</v>
      </c>
      <c r="Q1407" s="117"/>
    </row>
    <row r="1408" spans="1:17" s="75" customFormat="1" ht="12" outlineLevel="4">
      <c r="A1408" s="119"/>
      <c r="B1408" s="103"/>
      <c r="C1408" s="104" t="s">
        <v>1197</v>
      </c>
      <c r="D1408" s="102"/>
      <c r="E1408" s="105"/>
      <c r="F1408" s="102"/>
      <c r="G1408" s="105"/>
      <c r="H1408" s="106"/>
      <c r="I1408" s="107"/>
      <c r="J1408" s="108"/>
      <c r="K1408" s="108">
        <f>G1408*J1408</f>
        <v>0</v>
      </c>
      <c r="L1408" s="108"/>
      <c r="M1408" s="108">
        <f>G1408*L1408</f>
        <v>0</v>
      </c>
      <c r="N1408" s="109">
        <v>21</v>
      </c>
      <c r="O1408" s="109">
        <f>I1408*(N1408/100)</f>
        <v>0</v>
      </c>
      <c r="P1408" s="109">
        <f>I1408+O1408</f>
        <v>0</v>
      </c>
      <c r="Q1408" s="108"/>
    </row>
    <row r="1409" spans="1:17" s="75" customFormat="1" ht="24" outlineLevel="4">
      <c r="A1409" s="67">
        <v>19</v>
      </c>
      <c r="B1409" s="69" t="s">
        <v>1198</v>
      </c>
      <c r="C1409" s="70" t="s">
        <v>1199</v>
      </c>
      <c r="D1409" s="68" t="s">
        <v>14</v>
      </c>
      <c r="E1409" s="71">
        <v>9</v>
      </c>
      <c r="F1409" s="68"/>
      <c r="G1409" s="71">
        <v>9</v>
      </c>
      <c r="H1409" s="511"/>
      <c r="I1409" s="73">
        <f>G1409*H1409</f>
        <v>0</v>
      </c>
      <c r="J1409" s="110"/>
      <c r="K1409" s="110">
        <f>G1409*J1409</f>
        <v>0</v>
      </c>
      <c r="L1409" s="110"/>
      <c r="M1409" s="110">
        <f>G1409*L1409</f>
        <v>0</v>
      </c>
      <c r="N1409" s="111">
        <v>21</v>
      </c>
      <c r="O1409" s="111">
        <f>I1409*(N1409/100)</f>
        <v>0</v>
      </c>
      <c r="P1409" s="111">
        <f>I1409+O1409</f>
        <v>0</v>
      </c>
      <c r="Q1409" s="183"/>
    </row>
    <row r="1410" spans="1:17" s="83" customFormat="1" ht="9.75" outlineLevel="5">
      <c r="A1410" s="76"/>
      <c r="B1410" s="78" t="s">
        <v>848</v>
      </c>
      <c r="C1410" s="79" t="s">
        <v>1379</v>
      </c>
      <c r="D1410" s="77"/>
      <c r="E1410" s="80"/>
      <c r="F1410" s="77"/>
      <c r="G1410" s="80">
        <v>0</v>
      </c>
      <c r="H1410" s="81"/>
      <c r="I1410" s="82"/>
      <c r="J1410" s="80"/>
      <c r="K1410" s="80"/>
      <c r="L1410" s="80"/>
      <c r="M1410" s="80"/>
      <c r="N1410" s="82"/>
      <c r="O1410" s="82"/>
      <c r="P1410" s="82"/>
      <c r="Q1410" s="80"/>
    </row>
    <row r="1411" spans="1:17" s="83" customFormat="1" ht="9.75" outlineLevel="5">
      <c r="A1411" s="76"/>
      <c r="B1411" s="78"/>
      <c r="C1411" s="79" t="s">
        <v>1380</v>
      </c>
      <c r="D1411" s="77"/>
      <c r="E1411" s="80"/>
      <c r="F1411" s="77"/>
      <c r="G1411" s="80">
        <v>9</v>
      </c>
      <c r="H1411" s="81"/>
      <c r="I1411" s="82"/>
      <c r="J1411" s="80"/>
      <c r="K1411" s="80"/>
      <c r="L1411" s="80"/>
      <c r="M1411" s="80"/>
      <c r="N1411" s="82"/>
      <c r="O1411" s="82"/>
      <c r="P1411" s="82"/>
      <c r="Q1411" s="80"/>
    </row>
    <row r="1412" spans="1:17" s="83" customFormat="1" ht="7.5" customHeight="1" outlineLevel="5">
      <c r="A1412" s="84"/>
      <c r="B1412" s="86"/>
      <c r="C1412" s="87"/>
      <c r="D1412" s="85"/>
      <c r="E1412" s="88"/>
      <c r="F1412" s="85"/>
      <c r="G1412" s="88"/>
      <c r="H1412" s="89"/>
      <c r="I1412" s="90"/>
      <c r="J1412" s="91"/>
      <c r="K1412" s="91"/>
      <c r="L1412" s="91"/>
      <c r="M1412" s="91"/>
      <c r="N1412" s="90"/>
      <c r="O1412" s="90"/>
      <c r="P1412" s="90"/>
      <c r="Q1412" s="91"/>
    </row>
    <row r="1413" spans="1:17" s="75" customFormat="1" ht="12" outlineLevel="4">
      <c r="A1413" s="67">
        <v>20</v>
      </c>
      <c r="B1413" s="69" t="s">
        <v>1358</v>
      </c>
      <c r="C1413" s="70" t="s">
        <v>1359</v>
      </c>
      <c r="D1413" s="68" t="s">
        <v>0</v>
      </c>
      <c r="E1413" s="71">
        <v>15207.575824541182</v>
      </c>
      <c r="F1413" s="68"/>
      <c r="G1413" s="71">
        <f>SUM(I1312:I1409)/100</f>
        <v>0</v>
      </c>
      <c r="H1413" s="511"/>
      <c r="I1413" s="73">
        <f>G1413*H1413</f>
        <v>0</v>
      </c>
      <c r="J1413" s="110"/>
      <c r="K1413" s="110">
        <f>G1413*J1413</f>
        <v>0</v>
      </c>
      <c r="L1413" s="110"/>
      <c r="M1413" s="110">
        <f>G1413*L1413</f>
        <v>0</v>
      </c>
      <c r="N1413" s="111">
        <v>21</v>
      </c>
      <c r="O1413" s="111">
        <f>I1413*(N1413/100)</f>
        <v>0</v>
      </c>
      <c r="P1413" s="111">
        <f>I1413+O1413</f>
        <v>0</v>
      </c>
      <c r="Q1413" s="184" t="s">
        <v>1881</v>
      </c>
    </row>
    <row r="1414" spans="1:17" s="83" customFormat="1" ht="8.25" outlineLevel="4">
      <c r="A1414" s="92"/>
      <c r="B1414" s="93"/>
      <c r="C1414" s="92"/>
      <c r="D1414" s="92"/>
      <c r="E1414" s="92"/>
      <c r="F1414" s="92"/>
      <c r="G1414" s="92"/>
      <c r="H1414" s="94"/>
      <c r="I1414" s="94"/>
      <c r="J1414" s="92"/>
      <c r="K1414" s="92"/>
      <c r="L1414" s="92"/>
      <c r="M1414" s="92"/>
      <c r="N1414" s="92"/>
      <c r="O1414" s="94"/>
      <c r="P1414" s="94"/>
      <c r="Q1414" s="92"/>
    </row>
    <row r="1415" spans="1:17" s="20" customFormat="1" ht="16.5" customHeight="1" outlineLevel="3">
      <c r="A1415" s="22"/>
      <c r="B1415" s="18"/>
      <c r="C1415" s="23" t="s">
        <v>1200</v>
      </c>
      <c r="D1415" s="24"/>
      <c r="E1415" s="23"/>
      <c r="F1415" s="24"/>
      <c r="G1415" s="23"/>
      <c r="H1415" s="24"/>
      <c r="I1415" s="25">
        <f>SUBTOTAL(9,I1416:I1458)</f>
        <v>0</v>
      </c>
      <c r="J1415" s="26"/>
      <c r="K1415" s="27">
        <f>SUBTOTAL(9,K1416:K1458)</f>
        <v>6.5532820080000009</v>
      </c>
      <c r="L1415" s="24"/>
      <c r="M1415" s="27">
        <f>SUBTOTAL(9,M1416:M1458)</f>
        <v>0</v>
      </c>
      <c r="N1415" s="43"/>
      <c r="O1415" s="25">
        <f>SUBTOTAL(9,O1416:O1458)</f>
        <v>0</v>
      </c>
      <c r="P1415" s="25">
        <f>SUBTOTAL(9,P1416:P1458)</f>
        <v>0</v>
      </c>
      <c r="Q1415" s="26"/>
    </row>
    <row r="1416" spans="1:17" s="75" customFormat="1" ht="12" outlineLevel="4">
      <c r="A1416" s="119"/>
      <c r="B1416" s="103"/>
      <c r="C1416" s="104" t="s">
        <v>1364</v>
      </c>
      <c r="D1416" s="102"/>
      <c r="E1416" s="105"/>
      <c r="F1416" s="102"/>
      <c r="G1416" s="105"/>
      <c r="H1416" s="106"/>
      <c r="I1416" s="107"/>
      <c r="J1416" s="108"/>
      <c r="K1416" s="108">
        <f>G1416*J1416</f>
        <v>0</v>
      </c>
      <c r="L1416" s="108"/>
      <c r="M1416" s="108">
        <f>G1416*L1416</f>
        <v>0</v>
      </c>
      <c r="N1416" s="109">
        <v>21</v>
      </c>
      <c r="O1416" s="109">
        <f>I1416*(N1416/100)</f>
        <v>0</v>
      </c>
      <c r="P1416" s="109">
        <f>I1416+O1416</f>
        <v>0</v>
      </c>
      <c r="Q1416" s="108"/>
    </row>
    <row r="1417" spans="1:17" s="75" customFormat="1" ht="24" outlineLevel="4">
      <c r="A1417" s="67">
        <v>1</v>
      </c>
      <c r="B1417" s="69" t="s">
        <v>1201</v>
      </c>
      <c r="C1417" s="70" t="s">
        <v>1202</v>
      </c>
      <c r="D1417" s="68" t="s">
        <v>8</v>
      </c>
      <c r="E1417" s="71">
        <v>894.40000000000009</v>
      </c>
      <c r="F1417" s="68"/>
      <c r="G1417" s="71">
        <v>894.40000000000009</v>
      </c>
      <c r="H1417" s="511"/>
      <c r="I1417" s="73">
        <f>G1417*H1417</f>
        <v>0</v>
      </c>
      <c r="J1417" s="110">
        <v>1.2E-4</v>
      </c>
      <c r="K1417" s="110">
        <f>G1417*J1417</f>
        <v>0.10732800000000001</v>
      </c>
      <c r="L1417" s="110"/>
      <c r="M1417" s="110">
        <f>G1417*L1417</f>
        <v>0</v>
      </c>
      <c r="N1417" s="111">
        <v>21</v>
      </c>
      <c r="O1417" s="111">
        <f>I1417*(N1417/100)</f>
        <v>0</v>
      </c>
      <c r="P1417" s="111">
        <f>I1417+O1417</f>
        <v>0</v>
      </c>
      <c r="Q1417" s="184" t="s">
        <v>1881</v>
      </c>
    </row>
    <row r="1418" spans="1:17" s="83" customFormat="1" ht="9.75" outlineLevel="5">
      <c r="A1418" s="76"/>
      <c r="B1418" s="78" t="s">
        <v>848</v>
      </c>
      <c r="C1418" s="79" t="s">
        <v>1188</v>
      </c>
      <c r="D1418" s="77"/>
      <c r="E1418" s="80"/>
      <c r="F1418" s="77"/>
      <c r="G1418" s="80">
        <v>0</v>
      </c>
      <c r="H1418" s="81"/>
      <c r="I1418" s="82"/>
      <c r="J1418" s="80"/>
      <c r="K1418" s="80"/>
      <c r="L1418" s="80"/>
      <c r="M1418" s="80"/>
      <c r="N1418" s="82"/>
      <c r="O1418" s="82"/>
      <c r="P1418" s="82"/>
      <c r="Q1418" s="80"/>
    </row>
    <row r="1419" spans="1:17" s="83" customFormat="1" ht="9.75" outlineLevel="5">
      <c r="A1419" s="76"/>
      <c r="B1419" s="78"/>
      <c r="C1419" s="79" t="s">
        <v>1371</v>
      </c>
      <c r="D1419" s="77"/>
      <c r="E1419" s="80"/>
      <c r="F1419" s="77"/>
      <c r="G1419" s="80">
        <v>894.40000000000009</v>
      </c>
      <c r="H1419" s="81"/>
      <c r="I1419" s="82"/>
      <c r="J1419" s="80"/>
      <c r="K1419" s="80"/>
      <c r="L1419" s="80"/>
      <c r="M1419" s="80"/>
      <c r="N1419" s="82"/>
      <c r="O1419" s="82"/>
      <c r="P1419" s="82"/>
      <c r="Q1419" s="80"/>
    </row>
    <row r="1420" spans="1:17" s="83" customFormat="1" ht="7.5" customHeight="1" outlineLevel="5">
      <c r="A1420" s="84"/>
      <c r="B1420" s="86"/>
      <c r="C1420" s="87"/>
      <c r="D1420" s="85"/>
      <c r="E1420" s="88"/>
      <c r="F1420" s="85"/>
      <c r="G1420" s="88"/>
      <c r="H1420" s="89"/>
      <c r="I1420" s="90"/>
      <c r="J1420" s="91"/>
      <c r="K1420" s="91"/>
      <c r="L1420" s="91"/>
      <c r="M1420" s="91"/>
      <c r="N1420" s="90"/>
      <c r="O1420" s="90"/>
      <c r="P1420" s="90"/>
      <c r="Q1420" s="91"/>
    </row>
    <row r="1421" spans="1:17" s="75" customFormat="1" ht="12" outlineLevel="4">
      <c r="A1421" s="67">
        <v>2</v>
      </c>
      <c r="B1421" s="69" t="s">
        <v>1211</v>
      </c>
      <c r="C1421" s="70" t="s">
        <v>1212</v>
      </c>
      <c r="D1421" s="68" t="s">
        <v>8</v>
      </c>
      <c r="E1421" s="71">
        <v>456.14400000000006</v>
      </c>
      <c r="F1421" s="68"/>
      <c r="G1421" s="71">
        <v>456.14400000000006</v>
      </c>
      <c r="H1421" s="511"/>
      <c r="I1421" s="73">
        <f>G1421*H1421</f>
        <v>0</v>
      </c>
      <c r="J1421" s="110">
        <v>1.8E-3</v>
      </c>
      <c r="K1421" s="110">
        <f>G1421*J1421</f>
        <v>0.8210592000000001</v>
      </c>
      <c r="L1421" s="110"/>
      <c r="M1421" s="110">
        <f>G1421*L1421</f>
        <v>0</v>
      </c>
      <c r="N1421" s="111">
        <v>21</v>
      </c>
      <c r="O1421" s="111">
        <f>I1421*(N1421/100)</f>
        <v>0</v>
      </c>
      <c r="P1421" s="111">
        <f>I1421+O1421</f>
        <v>0</v>
      </c>
      <c r="Q1421" s="184" t="s">
        <v>1881</v>
      </c>
    </row>
    <row r="1422" spans="1:17" s="83" customFormat="1" ht="9.75" outlineLevel="5">
      <c r="A1422" s="76"/>
      <c r="B1422" s="78" t="s">
        <v>848</v>
      </c>
      <c r="C1422" s="79" t="s">
        <v>1188</v>
      </c>
      <c r="D1422" s="77"/>
      <c r="E1422" s="80"/>
      <c r="F1422" s="77"/>
      <c r="G1422" s="80">
        <v>0</v>
      </c>
      <c r="H1422" s="81"/>
      <c r="I1422" s="82"/>
      <c r="J1422" s="80"/>
      <c r="K1422" s="80"/>
      <c r="L1422" s="80"/>
      <c r="M1422" s="80"/>
      <c r="N1422" s="82"/>
      <c r="O1422" s="82"/>
      <c r="P1422" s="82"/>
      <c r="Q1422" s="80"/>
    </row>
    <row r="1423" spans="1:17" s="83" customFormat="1" ht="9.75" outlineLevel="5">
      <c r="A1423" s="76"/>
      <c r="B1423" s="78"/>
      <c r="C1423" s="79" t="s">
        <v>1381</v>
      </c>
      <c r="D1423" s="77"/>
      <c r="E1423" s="80"/>
      <c r="F1423" s="77"/>
      <c r="G1423" s="80">
        <v>447.20000000000005</v>
      </c>
      <c r="H1423" s="81"/>
      <c r="I1423" s="82"/>
      <c r="J1423" s="80"/>
      <c r="K1423" s="80"/>
      <c r="L1423" s="80"/>
      <c r="M1423" s="80"/>
      <c r="N1423" s="82"/>
      <c r="O1423" s="82"/>
      <c r="P1423" s="82"/>
      <c r="Q1423" s="80"/>
    </row>
    <row r="1424" spans="1:17" s="83" customFormat="1" ht="9.75" outlineLevel="5">
      <c r="A1424" s="95"/>
      <c r="B1424" s="97" t="s">
        <v>894</v>
      </c>
      <c r="C1424" s="98">
        <v>2</v>
      </c>
      <c r="D1424" s="96"/>
      <c r="E1424" s="99"/>
      <c r="F1424" s="96"/>
      <c r="G1424" s="99">
        <v>8.9440000000000008</v>
      </c>
      <c r="H1424" s="100"/>
      <c r="I1424" s="101"/>
      <c r="J1424" s="99"/>
      <c r="K1424" s="99"/>
      <c r="L1424" s="99"/>
      <c r="M1424" s="99"/>
      <c r="N1424" s="101"/>
      <c r="O1424" s="101"/>
      <c r="P1424" s="101"/>
      <c r="Q1424" s="99"/>
    </row>
    <row r="1425" spans="1:17" s="83" customFormat="1" ht="7.5" customHeight="1" outlineLevel="5">
      <c r="A1425" s="84"/>
      <c r="B1425" s="86"/>
      <c r="C1425" s="87"/>
      <c r="D1425" s="85"/>
      <c r="E1425" s="88"/>
      <c r="F1425" s="85"/>
      <c r="G1425" s="88"/>
      <c r="H1425" s="89"/>
      <c r="I1425" s="90"/>
      <c r="J1425" s="91"/>
      <c r="K1425" s="91"/>
      <c r="L1425" s="91"/>
      <c r="M1425" s="91"/>
      <c r="N1425" s="90"/>
      <c r="O1425" s="90"/>
      <c r="P1425" s="90"/>
      <c r="Q1425" s="91"/>
    </row>
    <row r="1426" spans="1:17" s="75" customFormat="1" ht="24" outlineLevel="4">
      <c r="A1426" s="67">
        <v>3</v>
      </c>
      <c r="B1426" s="69" t="s">
        <v>1213</v>
      </c>
      <c r="C1426" s="70" t="s">
        <v>1214</v>
      </c>
      <c r="D1426" s="68" t="s">
        <v>8</v>
      </c>
      <c r="E1426" s="71">
        <v>419.42400000000004</v>
      </c>
      <c r="F1426" s="68"/>
      <c r="G1426" s="71">
        <v>419.42400000000004</v>
      </c>
      <c r="H1426" s="511"/>
      <c r="I1426" s="73">
        <f>G1426*H1426</f>
        <v>0</v>
      </c>
      <c r="J1426" s="110">
        <v>7.0000000000000001E-3</v>
      </c>
      <c r="K1426" s="110">
        <f>G1426*J1426</f>
        <v>2.9359680000000004</v>
      </c>
      <c r="L1426" s="110"/>
      <c r="M1426" s="110">
        <f>G1426*L1426</f>
        <v>0</v>
      </c>
      <c r="N1426" s="111">
        <v>21</v>
      </c>
      <c r="O1426" s="111">
        <f>I1426*(N1426/100)</f>
        <v>0</v>
      </c>
      <c r="P1426" s="111">
        <f>I1426+O1426</f>
        <v>0</v>
      </c>
      <c r="Q1426" s="184" t="s">
        <v>1881</v>
      </c>
    </row>
    <row r="1427" spans="1:17" s="83" customFormat="1" ht="9.75" outlineLevel="5">
      <c r="A1427" s="76"/>
      <c r="B1427" s="78" t="s">
        <v>848</v>
      </c>
      <c r="C1427" s="79" t="s">
        <v>1188</v>
      </c>
      <c r="D1427" s="77"/>
      <c r="E1427" s="80"/>
      <c r="F1427" s="77"/>
      <c r="G1427" s="80">
        <v>0</v>
      </c>
      <c r="H1427" s="81"/>
      <c r="I1427" s="82"/>
      <c r="J1427" s="80"/>
      <c r="K1427" s="80"/>
      <c r="L1427" s="80"/>
      <c r="M1427" s="80"/>
      <c r="N1427" s="82"/>
      <c r="O1427" s="82"/>
      <c r="P1427" s="82"/>
      <c r="Q1427" s="80"/>
    </row>
    <row r="1428" spans="1:17" s="83" customFormat="1" ht="9.75" outlineLevel="5">
      <c r="A1428" s="76"/>
      <c r="B1428" s="78"/>
      <c r="C1428" s="79" t="s">
        <v>1381</v>
      </c>
      <c r="D1428" s="77"/>
      <c r="E1428" s="80"/>
      <c r="F1428" s="77"/>
      <c r="G1428" s="80">
        <v>447.20000000000005</v>
      </c>
      <c r="H1428" s="81"/>
      <c r="I1428" s="82"/>
      <c r="J1428" s="80"/>
      <c r="K1428" s="80"/>
      <c r="L1428" s="80"/>
      <c r="M1428" s="80"/>
      <c r="N1428" s="82"/>
      <c r="O1428" s="82"/>
      <c r="P1428" s="82"/>
      <c r="Q1428" s="80"/>
    </row>
    <row r="1429" spans="1:17" s="83" customFormat="1" ht="9.75" outlineLevel="5">
      <c r="A1429" s="76"/>
      <c r="B1429" s="78"/>
      <c r="C1429" s="79" t="s">
        <v>1215</v>
      </c>
      <c r="D1429" s="77"/>
      <c r="E1429" s="80"/>
      <c r="F1429" s="77"/>
      <c r="G1429" s="80">
        <v>0</v>
      </c>
      <c r="H1429" s="81"/>
      <c r="I1429" s="82"/>
      <c r="J1429" s="80"/>
      <c r="K1429" s="80"/>
      <c r="L1429" s="80"/>
      <c r="M1429" s="80"/>
      <c r="N1429" s="82"/>
      <c r="O1429" s="82"/>
      <c r="P1429" s="82"/>
      <c r="Q1429" s="80"/>
    </row>
    <row r="1430" spans="1:17" s="83" customFormat="1" ht="9.75" outlineLevel="5">
      <c r="A1430" s="76"/>
      <c r="B1430" s="78"/>
      <c r="C1430" s="79" t="s">
        <v>1216</v>
      </c>
      <c r="D1430" s="77"/>
      <c r="E1430" s="80"/>
      <c r="F1430" s="77"/>
      <c r="G1430" s="80">
        <v>-36</v>
      </c>
      <c r="H1430" s="81"/>
      <c r="I1430" s="82"/>
      <c r="J1430" s="80"/>
      <c r="K1430" s="80"/>
      <c r="L1430" s="80"/>
      <c r="M1430" s="80"/>
      <c r="N1430" s="82"/>
      <c r="O1430" s="82"/>
      <c r="P1430" s="82"/>
      <c r="Q1430" s="80"/>
    </row>
    <row r="1431" spans="1:17" s="83" customFormat="1" ht="9.75" outlineLevel="5">
      <c r="A1431" s="95"/>
      <c r="B1431" s="97" t="s">
        <v>894</v>
      </c>
      <c r="C1431" s="98">
        <v>2</v>
      </c>
      <c r="D1431" s="96"/>
      <c r="E1431" s="99"/>
      <c r="F1431" s="96"/>
      <c r="G1431" s="99">
        <v>8.2240000000000002</v>
      </c>
      <c r="H1431" s="100"/>
      <c r="I1431" s="101"/>
      <c r="J1431" s="99"/>
      <c r="K1431" s="99"/>
      <c r="L1431" s="99"/>
      <c r="M1431" s="99"/>
      <c r="N1431" s="101"/>
      <c r="O1431" s="101"/>
      <c r="P1431" s="101"/>
      <c r="Q1431" s="99"/>
    </row>
    <row r="1432" spans="1:17" s="83" customFormat="1" ht="7.5" customHeight="1" outlineLevel="5">
      <c r="A1432" s="84"/>
      <c r="B1432" s="86"/>
      <c r="C1432" s="87"/>
      <c r="D1432" s="85"/>
      <c r="E1432" s="88"/>
      <c r="F1432" s="85"/>
      <c r="G1432" s="88"/>
      <c r="H1432" s="89"/>
      <c r="I1432" s="90"/>
      <c r="J1432" s="91"/>
      <c r="K1432" s="91"/>
      <c r="L1432" s="91"/>
      <c r="M1432" s="91"/>
      <c r="N1432" s="90"/>
      <c r="O1432" s="90"/>
      <c r="P1432" s="90"/>
      <c r="Q1432" s="91"/>
    </row>
    <row r="1433" spans="1:17" s="75" customFormat="1" ht="12" outlineLevel="4">
      <c r="A1433" s="67">
        <v>4</v>
      </c>
      <c r="B1433" s="69" t="s">
        <v>1217</v>
      </c>
      <c r="C1433" s="70" t="s">
        <v>1218</v>
      </c>
      <c r="D1433" s="68" t="s">
        <v>8</v>
      </c>
      <c r="E1433" s="71">
        <v>36.72</v>
      </c>
      <c r="F1433" s="68"/>
      <c r="G1433" s="71">
        <v>36.72</v>
      </c>
      <c r="H1433" s="511"/>
      <c r="I1433" s="73">
        <f>G1433*H1433</f>
        <v>0</v>
      </c>
      <c r="J1433" s="110">
        <v>6.0000000000000001E-3</v>
      </c>
      <c r="K1433" s="110">
        <f>G1433*J1433</f>
        <v>0.22031999999999999</v>
      </c>
      <c r="L1433" s="110"/>
      <c r="M1433" s="110">
        <f>G1433*L1433</f>
        <v>0</v>
      </c>
      <c r="N1433" s="111">
        <v>21</v>
      </c>
      <c r="O1433" s="111">
        <f>I1433*(N1433/100)</f>
        <v>0</v>
      </c>
      <c r="P1433" s="111">
        <f>I1433+O1433</f>
        <v>0</v>
      </c>
      <c r="Q1433" s="183"/>
    </row>
    <row r="1434" spans="1:17" s="83" customFormat="1" ht="9.75" outlineLevel="5">
      <c r="A1434" s="76"/>
      <c r="B1434" s="78" t="s">
        <v>848</v>
      </c>
      <c r="C1434" s="79" t="s">
        <v>1223</v>
      </c>
      <c r="D1434" s="77"/>
      <c r="E1434" s="80"/>
      <c r="F1434" s="77"/>
      <c r="G1434" s="80">
        <v>0</v>
      </c>
      <c r="H1434" s="81"/>
      <c r="I1434" s="82"/>
      <c r="J1434" s="80"/>
      <c r="K1434" s="80"/>
      <c r="L1434" s="80"/>
      <c r="M1434" s="80"/>
      <c r="N1434" s="82"/>
      <c r="O1434" s="82"/>
      <c r="P1434" s="82"/>
      <c r="Q1434" s="80"/>
    </row>
    <row r="1435" spans="1:17" s="83" customFormat="1" ht="9.75" outlineLevel="5">
      <c r="A1435" s="76"/>
      <c r="B1435" s="78"/>
      <c r="C1435" s="79" t="s">
        <v>1219</v>
      </c>
      <c r="D1435" s="77"/>
      <c r="E1435" s="80"/>
      <c r="F1435" s="77"/>
      <c r="G1435" s="80">
        <v>36</v>
      </c>
      <c r="H1435" s="81"/>
      <c r="I1435" s="82"/>
      <c r="J1435" s="80"/>
      <c r="K1435" s="80"/>
      <c r="L1435" s="80"/>
      <c r="M1435" s="80"/>
      <c r="N1435" s="82"/>
      <c r="O1435" s="82"/>
      <c r="P1435" s="82"/>
      <c r="Q1435" s="80"/>
    </row>
    <row r="1436" spans="1:17" s="83" customFormat="1" ht="9.75" outlineLevel="5">
      <c r="A1436" s="95"/>
      <c r="B1436" s="97" t="s">
        <v>894</v>
      </c>
      <c r="C1436" s="98">
        <v>2</v>
      </c>
      <c r="D1436" s="96"/>
      <c r="E1436" s="99"/>
      <c r="F1436" s="96"/>
      <c r="G1436" s="99">
        <v>0.72</v>
      </c>
      <c r="H1436" s="100"/>
      <c r="I1436" s="101"/>
      <c r="J1436" s="99"/>
      <c r="K1436" s="99"/>
      <c r="L1436" s="99"/>
      <c r="M1436" s="99"/>
      <c r="N1436" s="101"/>
      <c r="O1436" s="101"/>
      <c r="P1436" s="101"/>
      <c r="Q1436" s="99"/>
    </row>
    <row r="1437" spans="1:17" s="83" customFormat="1" ht="7.5" customHeight="1" outlineLevel="5">
      <c r="A1437" s="84"/>
      <c r="B1437" s="86"/>
      <c r="C1437" s="87"/>
      <c r="D1437" s="85"/>
      <c r="E1437" s="88"/>
      <c r="F1437" s="85"/>
      <c r="G1437" s="88"/>
      <c r="H1437" s="89"/>
      <c r="I1437" s="90"/>
      <c r="J1437" s="91"/>
      <c r="K1437" s="91"/>
      <c r="L1437" s="91"/>
      <c r="M1437" s="91"/>
      <c r="N1437" s="90"/>
      <c r="O1437" s="90"/>
      <c r="P1437" s="90"/>
      <c r="Q1437" s="91"/>
    </row>
    <row r="1438" spans="1:17" s="75" customFormat="1" ht="24" outlineLevel="4">
      <c r="A1438" s="67">
        <v>5</v>
      </c>
      <c r="B1438" s="69" t="s">
        <v>1203</v>
      </c>
      <c r="C1438" s="70" t="s">
        <v>1204</v>
      </c>
      <c r="D1438" s="68" t="s">
        <v>8</v>
      </c>
      <c r="E1438" s="71">
        <v>447.20000000000005</v>
      </c>
      <c r="F1438" s="68"/>
      <c r="G1438" s="71">
        <v>447.20000000000005</v>
      </c>
      <c r="H1438" s="511"/>
      <c r="I1438" s="73">
        <f>G1438*H1438</f>
        <v>0</v>
      </c>
      <c r="J1438" s="110">
        <v>1.2E-4</v>
      </c>
      <c r="K1438" s="110">
        <f>G1438*J1438</f>
        <v>5.3664000000000003E-2</v>
      </c>
      <c r="L1438" s="110"/>
      <c r="M1438" s="110">
        <f>G1438*L1438</f>
        <v>0</v>
      </c>
      <c r="N1438" s="111">
        <v>21</v>
      </c>
      <c r="O1438" s="111">
        <f>I1438*(N1438/100)</f>
        <v>0</v>
      </c>
      <c r="P1438" s="111">
        <f>I1438+O1438</f>
        <v>0</v>
      </c>
      <c r="Q1438" s="184" t="s">
        <v>1881</v>
      </c>
    </row>
    <row r="1439" spans="1:17" s="83" customFormat="1" ht="9.75" outlineLevel="5">
      <c r="A1439" s="76"/>
      <c r="B1439" s="78" t="s">
        <v>848</v>
      </c>
      <c r="C1439" s="79" t="s">
        <v>1188</v>
      </c>
      <c r="D1439" s="77"/>
      <c r="E1439" s="80"/>
      <c r="F1439" s="77"/>
      <c r="G1439" s="80">
        <v>0</v>
      </c>
      <c r="H1439" s="81"/>
      <c r="I1439" s="82"/>
      <c r="J1439" s="80"/>
      <c r="K1439" s="80"/>
      <c r="L1439" s="80"/>
      <c r="M1439" s="80"/>
      <c r="N1439" s="82"/>
      <c r="O1439" s="82"/>
      <c r="P1439" s="82"/>
      <c r="Q1439" s="80"/>
    </row>
    <row r="1440" spans="1:17" s="83" customFormat="1" ht="9.75" outlineLevel="5">
      <c r="A1440" s="76"/>
      <c r="B1440" s="78"/>
      <c r="C1440" s="79" t="s">
        <v>1381</v>
      </c>
      <c r="D1440" s="77"/>
      <c r="E1440" s="80"/>
      <c r="F1440" s="77"/>
      <c r="G1440" s="80">
        <v>447.20000000000005</v>
      </c>
      <c r="H1440" s="81"/>
      <c r="I1440" s="82"/>
      <c r="J1440" s="80"/>
      <c r="K1440" s="80"/>
      <c r="L1440" s="80"/>
      <c r="M1440" s="80"/>
      <c r="N1440" s="82"/>
      <c r="O1440" s="82"/>
      <c r="P1440" s="82"/>
      <c r="Q1440" s="80"/>
    </row>
    <row r="1441" spans="1:17" s="83" customFormat="1" ht="7.5" customHeight="1" outlineLevel="5">
      <c r="A1441" s="84"/>
      <c r="B1441" s="86"/>
      <c r="C1441" s="87"/>
      <c r="D1441" s="85"/>
      <c r="E1441" s="88"/>
      <c r="F1441" s="85"/>
      <c r="G1441" s="88"/>
      <c r="H1441" s="89"/>
      <c r="I1441" s="90"/>
      <c r="J1441" s="91"/>
      <c r="K1441" s="91"/>
      <c r="L1441" s="91"/>
      <c r="M1441" s="91"/>
      <c r="N1441" s="90"/>
      <c r="O1441" s="90"/>
      <c r="P1441" s="90"/>
      <c r="Q1441" s="91"/>
    </row>
    <row r="1442" spans="1:17" s="75" customFormat="1" ht="12" outlineLevel="4">
      <c r="A1442" s="67">
        <v>6</v>
      </c>
      <c r="B1442" s="69" t="s">
        <v>1220</v>
      </c>
      <c r="C1442" s="70" t="s">
        <v>1221</v>
      </c>
      <c r="D1442" s="68" t="s">
        <v>9</v>
      </c>
      <c r="E1442" s="71">
        <v>79.064959999999999</v>
      </c>
      <c r="F1442" s="68"/>
      <c r="G1442" s="71">
        <v>79.064959999999999</v>
      </c>
      <c r="H1442" s="511"/>
      <c r="I1442" s="73">
        <f>G1442*H1442</f>
        <v>0</v>
      </c>
      <c r="J1442" s="110">
        <v>0.03</v>
      </c>
      <c r="K1442" s="110">
        <f>G1442*J1442</f>
        <v>2.3719487999999997</v>
      </c>
      <c r="L1442" s="110"/>
      <c r="M1442" s="110">
        <f>G1442*L1442</f>
        <v>0</v>
      </c>
      <c r="N1442" s="111">
        <v>21</v>
      </c>
      <c r="O1442" s="111">
        <f>I1442*(N1442/100)</f>
        <v>0</v>
      </c>
      <c r="P1442" s="111">
        <f>I1442+O1442</f>
        <v>0</v>
      </c>
      <c r="Q1442" s="184" t="s">
        <v>1881</v>
      </c>
    </row>
    <row r="1443" spans="1:17" s="83" customFormat="1" ht="9.75" outlineLevel="5">
      <c r="A1443" s="76"/>
      <c r="B1443" s="78" t="s">
        <v>848</v>
      </c>
      <c r="C1443" s="79" t="s">
        <v>1188</v>
      </c>
      <c r="D1443" s="77"/>
      <c r="E1443" s="80"/>
      <c r="F1443" s="77"/>
      <c r="G1443" s="80">
        <v>0</v>
      </c>
      <c r="H1443" s="81"/>
      <c r="I1443" s="82"/>
      <c r="J1443" s="80"/>
      <c r="K1443" s="80"/>
      <c r="L1443" s="80"/>
      <c r="M1443" s="80"/>
      <c r="N1443" s="82"/>
      <c r="O1443" s="82"/>
      <c r="P1443" s="82"/>
      <c r="Q1443" s="80"/>
    </row>
    <row r="1444" spans="1:17" s="83" customFormat="1" ht="9.75" outlineLevel="5">
      <c r="A1444" s="76"/>
      <c r="B1444" s="78"/>
      <c r="C1444" s="79" t="s">
        <v>1382</v>
      </c>
      <c r="D1444" s="77"/>
      <c r="E1444" s="80"/>
      <c r="F1444" s="77"/>
      <c r="G1444" s="80">
        <v>8.9440000000000008</v>
      </c>
      <c r="H1444" s="81"/>
      <c r="I1444" s="82"/>
      <c r="J1444" s="80"/>
      <c r="K1444" s="80"/>
      <c r="L1444" s="80"/>
      <c r="M1444" s="80"/>
      <c r="N1444" s="82"/>
      <c r="O1444" s="82"/>
      <c r="P1444" s="82"/>
      <c r="Q1444" s="80"/>
    </row>
    <row r="1445" spans="1:17" s="83" customFormat="1" ht="9.75" outlineLevel="5">
      <c r="A1445" s="76"/>
      <c r="B1445" s="78"/>
      <c r="C1445" s="79" t="s">
        <v>1383</v>
      </c>
      <c r="D1445" s="77"/>
      <c r="E1445" s="80"/>
      <c r="F1445" s="77"/>
      <c r="G1445" s="80">
        <v>68.570666666666668</v>
      </c>
      <c r="H1445" s="81"/>
      <c r="I1445" s="82"/>
      <c r="J1445" s="80"/>
      <c r="K1445" s="80"/>
      <c r="L1445" s="80"/>
      <c r="M1445" s="80"/>
      <c r="N1445" s="82"/>
      <c r="O1445" s="82"/>
      <c r="P1445" s="82"/>
      <c r="Q1445" s="80"/>
    </row>
    <row r="1446" spans="1:17" s="83" customFormat="1" ht="9.75" outlineLevel="5">
      <c r="A1446" s="95"/>
      <c r="B1446" s="97" t="s">
        <v>894</v>
      </c>
      <c r="C1446" s="98">
        <v>2</v>
      </c>
      <c r="D1446" s="96"/>
      <c r="E1446" s="99"/>
      <c r="F1446" s="96"/>
      <c r="G1446" s="99">
        <v>1.5502933333333333</v>
      </c>
      <c r="H1446" s="100"/>
      <c r="I1446" s="101"/>
      <c r="J1446" s="99"/>
      <c r="K1446" s="99"/>
      <c r="L1446" s="99"/>
      <c r="M1446" s="99"/>
      <c r="N1446" s="101"/>
      <c r="O1446" s="101"/>
      <c r="P1446" s="101"/>
      <c r="Q1446" s="99"/>
    </row>
    <row r="1447" spans="1:17" s="83" customFormat="1" ht="7.5" customHeight="1" outlineLevel="5">
      <c r="A1447" s="84"/>
      <c r="B1447" s="86"/>
      <c r="C1447" s="87"/>
      <c r="D1447" s="85"/>
      <c r="E1447" s="88"/>
      <c r="F1447" s="85"/>
      <c r="G1447" s="88"/>
      <c r="H1447" s="89"/>
      <c r="I1447" s="90"/>
      <c r="J1447" s="91"/>
      <c r="K1447" s="91"/>
      <c r="L1447" s="91"/>
      <c r="M1447" s="91"/>
      <c r="N1447" s="90"/>
      <c r="O1447" s="90"/>
      <c r="P1447" s="90"/>
      <c r="Q1447" s="91"/>
    </row>
    <row r="1448" spans="1:17" s="75" customFormat="1" ht="24" outlineLevel="4">
      <c r="A1448" s="67">
        <v>7</v>
      </c>
      <c r="B1448" s="69" t="s">
        <v>1207</v>
      </c>
      <c r="C1448" s="70" t="s">
        <v>1208</v>
      </c>
      <c r="D1448" s="68" t="s">
        <v>4</v>
      </c>
      <c r="E1448" s="71">
        <v>102.95500000000001</v>
      </c>
      <c r="F1448" s="68"/>
      <c r="G1448" s="71">
        <v>102.95500000000001</v>
      </c>
      <c r="H1448" s="511"/>
      <c r="I1448" s="73">
        <f>G1448*H1448</f>
        <v>0</v>
      </c>
      <c r="J1448" s="110">
        <v>3.0000000000000001E-5</v>
      </c>
      <c r="K1448" s="110">
        <f>G1448*J1448</f>
        <v>3.0886500000000005E-3</v>
      </c>
      <c r="L1448" s="110"/>
      <c r="M1448" s="110">
        <f>G1448*L1448</f>
        <v>0</v>
      </c>
      <c r="N1448" s="111">
        <v>21</v>
      </c>
      <c r="O1448" s="111">
        <f>I1448*(N1448/100)</f>
        <v>0</v>
      </c>
      <c r="P1448" s="111">
        <f>I1448+O1448</f>
        <v>0</v>
      </c>
      <c r="Q1448" s="184" t="s">
        <v>1881</v>
      </c>
    </row>
    <row r="1449" spans="1:17" s="83" customFormat="1" ht="9.75" outlineLevel="5">
      <c r="A1449" s="76"/>
      <c r="B1449" s="78" t="s">
        <v>848</v>
      </c>
      <c r="C1449" s="79" t="s">
        <v>1235</v>
      </c>
      <c r="D1449" s="77"/>
      <c r="E1449" s="80"/>
      <c r="F1449" s="77"/>
      <c r="G1449" s="80">
        <v>0</v>
      </c>
      <c r="H1449" s="81"/>
      <c r="I1449" s="82"/>
      <c r="J1449" s="80"/>
      <c r="K1449" s="80"/>
      <c r="L1449" s="80"/>
      <c r="M1449" s="80"/>
      <c r="N1449" s="82"/>
      <c r="O1449" s="82"/>
      <c r="P1449" s="82"/>
      <c r="Q1449" s="80"/>
    </row>
    <row r="1450" spans="1:17" s="83" customFormat="1" ht="9.75" outlineLevel="5">
      <c r="A1450" s="76"/>
      <c r="B1450" s="78"/>
      <c r="C1450" s="79" t="s">
        <v>1369</v>
      </c>
      <c r="D1450" s="77"/>
      <c r="E1450" s="80"/>
      <c r="F1450" s="77"/>
      <c r="G1450" s="80">
        <v>102.95500000000001</v>
      </c>
      <c r="H1450" s="81"/>
      <c r="I1450" s="82"/>
      <c r="J1450" s="80"/>
      <c r="K1450" s="80"/>
      <c r="L1450" s="80"/>
      <c r="M1450" s="80"/>
      <c r="N1450" s="82"/>
      <c r="O1450" s="82"/>
      <c r="P1450" s="82"/>
      <c r="Q1450" s="80"/>
    </row>
    <row r="1451" spans="1:17" s="83" customFormat="1" ht="7.5" customHeight="1" outlineLevel="5">
      <c r="A1451" s="84"/>
      <c r="B1451" s="86"/>
      <c r="C1451" s="87"/>
      <c r="D1451" s="85"/>
      <c r="E1451" s="88"/>
      <c r="F1451" s="85"/>
      <c r="G1451" s="88"/>
      <c r="H1451" s="89"/>
      <c r="I1451" s="90"/>
      <c r="J1451" s="91"/>
      <c r="K1451" s="91"/>
      <c r="L1451" s="91"/>
      <c r="M1451" s="91"/>
      <c r="N1451" s="90"/>
      <c r="O1451" s="90"/>
      <c r="P1451" s="90"/>
      <c r="Q1451" s="91"/>
    </row>
    <row r="1452" spans="1:17" s="75" customFormat="1" ht="12" outlineLevel="4">
      <c r="A1452" s="67">
        <v>8</v>
      </c>
      <c r="B1452" s="69" t="s">
        <v>1209</v>
      </c>
      <c r="C1452" s="70" t="s">
        <v>1210</v>
      </c>
      <c r="D1452" s="68" t="s">
        <v>4</v>
      </c>
      <c r="E1452" s="71">
        <v>105.01410000000001</v>
      </c>
      <c r="F1452" s="68"/>
      <c r="G1452" s="71">
        <v>105.01410000000001</v>
      </c>
      <c r="H1452" s="511"/>
      <c r="I1452" s="73">
        <f>G1452*H1452</f>
        <v>0</v>
      </c>
      <c r="J1452" s="110">
        <v>3.8000000000000002E-4</v>
      </c>
      <c r="K1452" s="110">
        <f>G1452*J1452</f>
        <v>3.9905358000000009E-2</v>
      </c>
      <c r="L1452" s="110"/>
      <c r="M1452" s="110">
        <f>G1452*L1452</f>
        <v>0</v>
      </c>
      <c r="N1452" s="111">
        <v>21</v>
      </c>
      <c r="O1452" s="111">
        <f>I1452*(N1452/100)</f>
        <v>0</v>
      </c>
      <c r="P1452" s="111">
        <f>I1452+O1452</f>
        <v>0</v>
      </c>
      <c r="Q1452" s="183"/>
    </row>
    <row r="1453" spans="1:17" s="83" customFormat="1" ht="9.75" outlineLevel="5">
      <c r="A1453" s="76"/>
      <c r="B1453" s="78" t="s">
        <v>848</v>
      </c>
      <c r="C1453" s="79" t="s">
        <v>1235</v>
      </c>
      <c r="D1453" s="77"/>
      <c r="E1453" s="80"/>
      <c r="F1453" s="77"/>
      <c r="G1453" s="80">
        <v>0</v>
      </c>
      <c r="H1453" s="81"/>
      <c r="I1453" s="82"/>
      <c r="J1453" s="80"/>
      <c r="K1453" s="80"/>
      <c r="L1453" s="80"/>
      <c r="M1453" s="80"/>
      <c r="N1453" s="82"/>
      <c r="O1453" s="82"/>
      <c r="P1453" s="82"/>
      <c r="Q1453" s="80"/>
    </row>
    <row r="1454" spans="1:17" s="83" customFormat="1" ht="9.75" outlineLevel="5">
      <c r="A1454" s="76"/>
      <c r="B1454" s="78"/>
      <c r="C1454" s="79" t="s">
        <v>1369</v>
      </c>
      <c r="D1454" s="77"/>
      <c r="E1454" s="80"/>
      <c r="F1454" s="77"/>
      <c r="G1454" s="80">
        <v>102.95500000000001</v>
      </c>
      <c r="H1454" s="81"/>
      <c r="I1454" s="82"/>
      <c r="J1454" s="80"/>
      <c r="K1454" s="80"/>
      <c r="L1454" s="80"/>
      <c r="M1454" s="80"/>
      <c r="N1454" s="82"/>
      <c r="O1454" s="82"/>
      <c r="P1454" s="82"/>
      <c r="Q1454" s="80"/>
    </row>
    <row r="1455" spans="1:17" s="83" customFormat="1" ht="9.75" outlineLevel="5">
      <c r="A1455" s="95"/>
      <c r="B1455" s="97" t="s">
        <v>894</v>
      </c>
      <c r="C1455" s="98">
        <v>2</v>
      </c>
      <c r="D1455" s="96"/>
      <c r="E1455" s="99"/>
      <c r="F1455" s="96"/>
      <c r="G1455" s="99">
        <v>2.0591000000000004</v>
      </c>
      <c r="H1455" s="100"/>
      <c r="I1455" s="101"/>
      <c r="J1455" s="99"/>
      <c r="K1455" s="99"/>
      <c r="L1455" s="99"/>
      <c r="M1455" s="99"/>
      <c r="N1455" s="101"/>
      <c r="O1455" s="101"/>
      <c r="P1455" s="101"/>
      <c r="Q1455" s="99"/>
    </row>
    <row r="1456" spans="1:17" s="83" customFormat="1" ht="7.5" customHeight="1" outlineLevel="5">
      <c r="A1456" s="84"/>
      <c r="B1456" s="86"/>
      <c r="C1456" s="87"/>
      <c r="D1456" s="85"/>
      <c r="E1456" s="88"/>
      <c r="F1456" s="85"/>
      <c r="G1456" s="88"/>
      <c r="H1456" s="89"/>
      <c r="I1456" s="90"/>
      <c r="J1456" s="91"/>
      <c r="K1456" s="91"/>
      <c r="L1456" s="91"/>
      <c r="M1456" s="91"/>
      <c r="N1456" s="90"/>
      <c r="O1456" s="90"/>
      <c r="P1456" s="90"/>
      <c r="Q1456" s="91"/>
    </row>
    <row r="1457" spans="1:17" s="75" customFormat="1" ht="12" outlineLevel="4">
      <c r="A1457" s="67">
        <v>9</v>
      </c>
      <c r="B1457" s="69" t="s">
        <v>773</v>
      </c>
      <c r="C1457" s="70" t="s">
        <v>774</v>
      </c>
      <c r="D1457" s="68" t="s">
        <v>0</v>
      </c>
      <c r="E1457" s="71">
        <v>10301.920447264705</v>
      </c>
      <c r="F1457" s="68"/>
      <c r="G1457" s="71">
        <f>SUM(I1416:I1452)/100</f>
        <v>0</v>
      </c>
      <c r="H1457" s="511"/>
      <c r="I1457" s="73">
        <f>G1457*H1457</f>
        <v>0</v>
      </c>
      <c r="J1457" s="110"/>
      <c r="K1457" s="110">
        <f>G1457*J1457</f>
        <v>0</v>
      </c>
      <c r="L1457" s="110"/>
      <c r="M1457" s="110">
        <f>G1457*L1457</f>
        <v>0</v>
      </c>
      <c r="N1457" s="111">
        <v>21</v>
      </c>
      <c r="O1457" s="111">
        <f>I1457*(N1457/100)</f>
        <v>0</v>
      </c>
      <c r="P1457" s="111">
        <f>I1457+O1457</f>
        <v>0</v>
      </c>
      <c r="Q1457" s="184" t="s">
        <v>1881</v>
      </c>
    </row>
    <row r="1458" spans="1:17" s="83" customFormat="1" ht="8.25" outlineLevel="4">
      <c r="A1458" s="92"/>
      <c r="B1458" s="93"/>
      <c r="C1458" s="92"/>
      <c r="D1458" s="92"/>
      <c r="E1458" s="92"/>
      <c r="F1458" s="92"/>
      <c r="G1458" s="92"/>
      <c r="H1458" s="94"/>
      <c r="I1458" s="94"/>
      <c r="J1458" s="92"/>
      <c r="K1458" s="92"/>
      <c r="L1458" s="92"/>
      <c r="M1458" s="92"/>
      <c r="N1458" s="92"/>
      <c r="O1458" s="94"/>
      <c r="P1458" s="94"/>
      <c r="Q1458" s="92"/>
    </row>
    <row r="1459" spans="1:17" s="45" customFormat="1" ht="12.75" customHeight="1" outlineLevel="3">
      <c r="A1459" s="46"/>
      <c r="B1459" s="47"/>
      <c r="C1459" s="48"/>
      <c r="D1459" s="47"/>
      <c r="E1459" s="49"/>
      <c r="F1459" s="50"/>
      <c r="G1459" s="49"/>
      <c r="H1459" s="50"/>
      <c r="I1459" s="51"/>
      <c r="J1459" s="52"/>
      <c r="K1459" s="50"/>
      <c r="L1459" s="50"/>
      <c r="M1459" s="50"/>
      <c r="N1459" s="53" t="s">
        <v>3</v>
      </c>
      <c r="O1459" s="50"/>
      <c r="P1459" s="50"/>
      <c r="Q1459" s="52"/>
    </row>
    <row r="1460" spans="1:17" s="63" customFormat="1" ht="18.75" customHeight="1" outlineLevel="2">
      <c r="A1460" s="65"/>
      <c r="B1460" s="55"/>
      <c r="C1460" s="55" t="s">
        <v>690</v>
      </c>
      <c r="D1460" s="66"/>
      <c r="E1460" s="57"/>
      <c r="F1460" s="58"/>
      <c r="G1460" s="57"/>
      <c r="H1460" s="58"/>
      <c r="I1460" s="59">
        <f>SUBTOTAL(9,I1461:I1526)</f>
        <v>0</v>
      </c>
      <c r="J1460" s="60"/>
      <c r="K1460" s="61">
        <f>SUBTOTAL(9,K1461:K1526)</f>
        <v>0</v>
      </c>
      <c r="L1460" s="58"/>
      <c r="M1460" s="61">
        <f>SUBTOTAL(9,M1461:M1526)</f>
        <v>0</v>
      </c>
      <c r="N1460" s="62" t="s">
        <v>3</v>
      </c>
      <c r="O1460" s="59">
        <f>SUBTOTAL(9,O1461:O1526)</f>
        <v>0</v>
      </c>
      <c r="P1460" s="59">
        <f>SUBTOTAL(9,P1461:P1526)</f>
        <v>0</v>
      </c>
      <c r="Q1460" s="60"/>
    </row>
    <row r="1461" spans="1:17" s="20" customFormat="1" ht="16.5" customHeight="1" outlineLevel="3">
      <c r="A1461" s="21"/>
      <c r="B1461" s="22"/>
      <c r="C1461" s="22" t="s">
        <v>691</v>
      </c>
      <c r="D1461" s="6"/>
      <c r="E1461" s="23"/>
      <c r="F1461" s="24"/>
      <c r="G1461" s="23"/>
      <c r="H1461" s="24"/>
      <c r="I1461" s="25">
        <f>SUBTOTAL(9,I1462:I1466)</f>
        <v>0</v>
      </c>
      <c r="J1461" s="26"/>
      <c r="K1461" s="27"/>
      <c r="L1461" s="24"/>
      <c r="M1461" s="27"/>
      <c r="N1461" s="43" t="s">
        <v>3</v>
      </c>
      <c r="O1461" s="25">
        <f t="shared" ref="O1461:P1461" si="4">SUBTOTAL(9,O1462:O1466)</f>
        <v>0</v>
      </c>
      <c r="P1461" s="25">
        <f t="shared" si="4"/>
        <v>0</v>
      </c>
      <c r="Q1461" s="26"/>
    </row>
    <row r="1462" spans="1:17" s="137" customFormat="1" ht="33.75" outlineLevel="4">
      <c r="A1462" s="130"/>
      <c r="B1462" s="131"/>
      <c r="C1462" s="132" t="s">
        <v>1721</v>
      </c>
      <c r="D1462" s="133"/>
      <c r="E1462" s="134"/>
      <c r="F1462" s="134"/>
      <c r="G1462" s="134"/>
      <c r="H1462" s="135"/>
      <c r="I1462" s="136"/>
    </row>
    <row r="1463" spans="1:17" s="64" customFormat="1" ht="24" outlineLevel="4">
      <c r="A1463" s="11">
        <v>1</v>
      </c>
      <c r="B1463" s="29" t="s">
        <v>1722</v>
      </c>
      <c r="C1463" s="30" t="s">
        <v>1723</v>
      </c>
      <c r="D1463" s="12" t="s">
        <v>4</v>
      </c>
      <c r="E1463" s="31">
        <v>24.3</v>
      </c>
      <c r="F1463" s="14">
        <v>0</v>
      </c>
      <c r="G1463" s="31">
        <f>E1463*(1+F1463/100)</f>
        <v>24.3</v>
      </c>
      <c r="H1463" s="511"/>
      <c r="I1463" s="15">
        <f>G1463*H1463</f>
        <v>0</v>
      </c>
      <c r="J1463" s="32"/>
      <c r="K1463" s="33"/>
      <c r="L1463" s="32"/>
      <c r="M1463" s="33"/>
      <c r="N1463" s="15">
        <v>21</v>
      </c>
      <c r="O1463" s="15">
        <f t="shared" ref="O1463:O1464" si="5">I1463*(N1463/100)</f>
        <v>0</v>
      </c>
      <c r="P1463" s="15">
        <f t="shared" ref="P1463:P1464" si="6">I1463+O1463</f>
        <v>0</v>
      </c>
      <c r="Q1463" s="184"/>
    </row>
    <row r="1464" spans="1:17" s="64" customFormat="1" ht="24" outlineLevel="4">
      <c r="A1464" s="11">
        <v>2</v>
      </c>
      <c r="B1464" s="29" t="s">
        <v>1724</v>
      </c>
      <c r="C1464" s="30" t="s">
        <v>1725</v>
      </c>
      <c r="D1464" s="12" t="s">
        <v>4</v>
      </c>
      <c r="E1464" s="31">
        <v>19.824999999999999</v>
      </c>
      <c r="F1464" s="14">
        <v>0</v>
      </c>
      <c r="G1464" s="31">
        <f t="shared" ref="G1464" si="7">E1464*(1+F1464/100)</f>
        <v>19.824999999999999</v>
      </c>
      <c r="H1464" s="511"/>
      <c r="I1464" s="15">
        <f t="shared" ref="I1464" si="8">G1464*H1464</f>
        <v>0</v>
      </c>
      <c r="J1464" s="32"/>
      <c r="K1464" s="33"/>
      <c r="L1464" s="32"/>
      <c r="M1464" s="33"/>
      <c r="N1464" s="15">
        <v>21</v>
      </c>
      <c r="O1464" s="15">
        <f t="shared" si="5"/>
        <v>0</v>
      </c>
      <c r="P1464" s="15">
        <f t="shared" si="6"/>
        <v>0</v>
      </c>
      <c r="Q1464" s="184"/>
    </row>
    <row r="1465" spans="1:17" s="64" customFormat="1" ht="12" outlineLevel="4">
      <c r="A1465" s="11">
        <v>3</v>
      </c>
      <c r="B1465" s="29" t="s">
        <v>692</v>
      </c>
      <c r="C1465" s="30" t="s">
        <v>693</v>
      </c>
      <c r="D1465" s="12" t="s">
        <v>0</v>
      </c>
      <c r="E1465" s="31">
        <f>SUM(I1463:I1464)/100</f>
        <v>0</v>
      </c>
      <c r="F1465" s="14">
        <v>0</v>
      </c>
      <c r="G1465" s="31">
        <f>E1465*(1+F1465/100)</f>
        <v>0</v>
      </c>
      <c r="H1465" s="511"/>
      <c r="I1465" s="15">
        <f>G1465*H1465</f>
        <v>0</v>
      </c>
      <c r="J1465" s="32"/>
      <c r="K1465" s="33">
        <f>G1465*J1465</f>
        <v>0</v>
      </c>
      <c r="L1465" s="32"/>
      <c r="M1465" s="33">
        <f>G1465*L1465</f>
        <v>0</v>
      </c>
      <c r="N1465" s="15">
        <v>21</v>
      </c>
      <c r="O1465" s="15">
        <f>I1465*(N1465/100)</f>
        <v>0</v>
      </c>
      <c r="P1465" s="15">
        <f>I1465+O1465</f>
        <v>0</v>
      </c>
      <c r="Q1465" s="184" t="s">
        <v>1881</v>
      </c>
    </row>
    <row r="1466" spans="1:17" s="45" customFormat="1" ht="12.75" customHeight="1" outlineLevel="4">
      <c r="A1466" s="46"/>
      <c r="B1466" s="47"/>
      <c r="C1466" s="48"/>
      <c r="D1466" s="47"/>
      <c r="E1466" s="49"/>
      <c r="F1466" s="50"/>
      <c r="G1466" s="49"/>
      <c r="H1466" s="50"/>
      <c r="I1466" s="51"/>
      <c r="J1466" s="52"/>
      <c r="K1466" s="50"/>
      <c r="L1466" s="50"/>
      <c r="M1466" s="50"/>
      <c r="N1466" s="53" t="s">
        <v>3</v>
      </c>
      <c r="O1466" s="50"/>
      <c r="P1466" s="50"/>
      <c r="Q1466" s="52"/>
    </row>
    <row r="1467" spans="1:17" s="20" customFormat="1" ht="16.5" customHeight="1" outlineLevel="3">
      <c r="A1467" s="21"/>
      <c r="B1467" s="22"/>
      <c r="C1467" s="22" t="s">
        <v>694</v>
      </c>
      <c r="D1467" s="6"/>
      <c r="E1467" s="23"/>
      <c r="F1467" s="24"/>
      <c r="G1467" s="23"/>
      <c r="H1467" s="24"/>
      <c r="I1467" s="25">
        <f>SUBTOTAL(9,I1468:I1471)</f>
        <v>0</v>
      </c>
      <c r="J1467" s="26"/>
      <c r="K1467" s="27"/>
      <c r="L1467" s="24"/>
      <c r="M1467" s="27"/>
      <c r="N1467" s="43" t="s">
        <v>3</v>
      </c>
      <c r="O1467" s="25">
        <f t="shared" ref="O1467:P1467" si="9">SUBTOTAL(9,O1468:O1471)</f>
        <v>0</v>
      </c>
      <c r="P1467" s="25">
        <f t="shared" si="9"/>
        <v>0</v>
      </c>
      <c r="Q1467" s="26"/>
    </row>
    <row r="1468" spans="1:17" s="137" customFormat="1" ht="33.75" outlineLevel="4">
      <c r="A1468" s="130"/>
      <c r="B1468" s="131"/>
      <c r="C1468" s="132" t="s">
        <v>1721</v>
      </c>
      <c r="D1468" s="133"/>
      <c r="E1468" s="134"/>
      <c r="F1468" s="134"/>
      <c r="G1468" s="134"/>
      <c r="H1468" s="135"/>
      <c r="I1468" s="136"/>
    </row>
    <row r="1469" spans="1:17" s="64" customFormat="1" ht="36" outlineLevel="4">
      <c r="A1469" s="11">
        <v>1</v>
      </c>
      <c r="B1469" s="29" t="s">
        <v>1732</v>
      </c>
      <c r="C1469" s="30" t="s">
        <v>1733</v>
      </c>
      <c r="D1469" s="12" t="s">
        <v>4</v>
      </c>
      <c r="E1469" s="31">
        <v>24.3</v>
      </c>
      <c r="F1469" s="14">
        <v>0</v>
      </c>
      <c r="G1469" s="31">
        <f>E1469*(1+F1469/100)</f>
        <v>24.3</v>
      </c>
      <c r="H1469" s="511"/>
      <c r="I1469" s="15">
        <f>G1469*H1469</f>
        <v>0</v>
      </c>
      <c r="J1469" s="32"/>
      <c r="K1469" s="33"/>
      <c r="L1469" s="32"/>
      <c r="M1469" s="33"/>
      <c r="N1469" s="15">
        <v>21</v>
      </c>
      <c r="O1469" s="15">
        <f t="shared" ref="O1469" si="10">I1469*(N1469/100)</f>
        <v>0</v>
      </c>
      <c r="P1469" s="15">
        <f t="shared" ref="P1469" si="11">I1469+O1469</f>
        <v>0</v>
      </c>
      <c r="Q1469" s="184"/>
    </row>
    <row r="1470" spans="1:17" s="64" customFormat="1" ht="12" outlineLevel="4">
      <c r="A1470" s="11">
        <v>2</v>
      </c>
      <c r="B1470" s="29" t="s">
        <v>844</v>
      </c>
      <c r="C1470" s="30" t="s">
        <v>845</v>
      </c>
      <c r="D1470" s="12" t="s">
        <v>0</v>
      </c>
      <c r="E1470" s="31">
        <f>SUM(I1469)/100</f>
        <v>0</v>
      </c>
      <c r="F1470" s="14">
        <v>0</v>
      </c>
      <c r="G1470" s="31">
        <f>E1470*(1+F1470/100)</f>
        <v>0</v>
      </c>
      <c r="H1470" s="511"/>
      <c r="I1470" s="15">
        <f>G1470*H1470</f>
        <v>0</v>
      </c>
      <c r="J1470" s="32"/>
      <c r="K1470" s="33">
        <f>G1470*J1470</f>
        <v>0</v>
      </c>
      <c r="L1470" s="32"/>
      <c r="M1470" s="33">
        <f>G1470*L1470</f>
        <v>0</v>
      </c>
      <c r="N1470" s="15">
        <v>21</v>
      </c>
      <c r="O1470" s="15">
        <f>I1470*(N1470/100)</f>
        <v>0</v>
      </c>
      <c r="P1470" s="15">
        <f>I1470+O1470</f>
        <v>0</v>
      </c>
      <c r="Q1470" s="184" t="s">
        <v>1881</v>
      </c>
    </row>
    <row r="1471" spans="1:17" s="45" customFormat="1" ht="12.75" customHeight="1" outlineLevel="4">
      <c r="A1471" s="46"/>
      <c r="B1471" s="47"/>
      <c r="C1471" s="48"/>
      <c r="D1471" s="47"/>
      <c r="E1471" s="49"/>
      <c r="F1471" s="50"/>
      <c r="G1471" s="49"/>
      <c r="H1471" s="50"/>
      <c r="I1471" s="51"/>
      <c r="J1471" s="52"/>
      <c r="K1471" s="50"/>
      <c r="L1471" s="50"/>
      <c r="M1471" s="50"/>
      <c r="N1471" s="53" t="s">
        <v>3</v>
      </c>
      <c r="O1471" s="50"/>
      <c r="P1471" s="50"/>
      <c r="Q1471" s="52"/>
    </row>
    <row r="1472" spans="1:17" s="20" customFormat="1" ht="16.5" customHeight="1" outlineLevel="3">
      <c r="A1472" s="21"/>
      <c r="B1472" s="22"/>
      <c r="C1472" s="22" t="s">
        <v>695</v>
      </c>
      <c r="D1472" s="6"/>
      <c r="E1472" s="23"/>
      <c r="F1472" s="24"/>
      <c r="G1472" s="23"/>
      <c r="H1472" s="24"/>
      <c r="I1472" s="25">
        <f>SUBTOTAL(9,I1473:I1482)</f>
        <v>0</v>
      </c>
      <c r="J1472" s="26"/>
      <c r="K1472" s="27"/>
      <c r="L1472" s="24"/>
      <c r="M1472" s="27"/>
      <c r="N1472" s="43" t="s">
        <v>3</v>
      </c>
      <c r="O1472" s="25">
        <f t="shared" ref="O1472:P1472" si="12">SUBTOTAL(9,O1473:O1482)</f>
        <v>0</v>
      </c>
      <c r="P1472" s="25">
        <f t="shared" si="12"/>
        <v>0</v>
      </c>
      <c r="Q1472" s="26"/>
    </row>
    <row r="1473" spans="1:17" s="137" customFormat="1" ht="33.75" outlineLevel="4">
      <c r="A1473" s="130"/>
      <c r="B1473" s="131"/>
      <c r="C1473" s="132" t="s">
        <v>1721</v>
      </c>
      <c r="D1473" s="133"/>
      <c r="E1473" s="134"/>
      <c r="F1473" s="134"/>
      <c r="G1473" s="134"/>
      <c r="H1473" s="135"/>
      <c r="I1473" s="136"/>
    </row>
    <row r="1474" spans="1:17" s="64" customFormat="1" ht="60" outlineLevel="4">
      <c r="A1474" s="11">
        <v>1</v>
      </c>
      <c r="B1474" s="29" t="s">
        <v>1734</v>
      </c>
      <c r="C1474" s="30" t="s">
        <v>1735</v>
      </c>
      <c r="D1474" s="12" t="s">
        <v>14</v>
      </c>
      <c r="E1474" s="31">
        <v>7</v>
      </c>
      <c r="F1474" s="14">
        <v>0</v>
      </c>
      <c r="G1474" s="31">
        <f>E1474*(1+F1474/100)</f>
        <v>7</v>
      </c>
      <c r="H1474" s="511"/>
      <c r="I1474" s="15">
        <f>G1474*H1474</f>
        <v>0</v>
      </c>
      <c r="J1474" s="32"/>
      <c r="K1474" s="33"/>
      <c r="L1474" s="32"/>
      <c r="M1474" s="33"/>
      <c r="N1474" s="15">
        <v>21</v>
      </c>
      <c r="O1474" s="15">
        <f t="shared" ref="O1474:O1480" si="13">I1474*(N1474/100)</f>
        <v>0</v>
      </c>
      <c r="P1474" s="15">
        <f t="shared" ref="P1474:P1480" si="14">I1474+O1474</f>
        <v>0</v>
      </c>
      <c r="Q1474" s="184"/>
    </row>
    <row r="1475" spans="1:17" s="64" customFormat="1" ht="60" outlineLevel="4">
      <c r="A1475" s="11">
        <v>2</v>
      </c>
      <c r="B1475" s="29" t="s">
        <v>1736</v>
      </c>
      <c r="C1475" s="30" t="s">
        <v>1737</v>
      </c>
      <c r="D1475" s="12" t="s">
        <v>14</v>
      </c>
      <c r="E1475" s="31">
        <v>3</v>
      </c>
      <c r="F1475" s="14">
        <v>0</v>
      </c>
      <c r="G1475" s="31">
        <f t="shared" ref="G1475:G1480" si="15">E1475*(1+F1475/100)</f>
        <v>3</v>
      </c>
      <c r="H1475" s="511"/>
      <c r="I1475" s="15">
        <f t="shared" ref="I1475:I1480" si="16">G1475*H1475</f>
        <v>0</v>
      </c>
      <c r="J1475" s="32"/>
      <c r="K1475" s="33"/>
      <c r="L1475" s="32"/>
      <c r="M1475" s="33"/>
      <c r="N1475" s="15">
        <v>21</v>
      </c>
      <c r="O1475" s="15">
        <f t="shared" si="13"/>
        <v>0</v>
      </c>
      <c r="P1475" s="15">
        <f t="shared" si="14"/>
        <v>0</v>
      </c>
      <c r="Q1475" s="184"/>
    </row>
    <row r="1476" spans="1:17" s="64" customFormat="1" ht="60" outlineLevel="4">
      <c r="A1476" s="11">
        <v>3</v>
      </c>
      <c r="B1476" s="29" t="s">
        <v>1738</v>
      </c>
      <c r="C1476" s="30" t="s">
        <v>1739</v>
      </c>
      <c r="D1476" s="12" t="s">
        <v>14</v>
      </c>
      <c r="E1476" s="31">
        <v>4</v>
      </c>
      <c r="F1476" s="14">
        <v>0</v>
      </c>
      <c r="G1476" s="31">
        <f t="shared" si="15"/>
        <v>4</v>
      </c>
      <c r="H1476" s="511"/>
      <c r="I1476" s="15">
        <f t="shared" si="16"/>
        <v>0</v>
      </c>
      <c r="J1476" s="32"/>
      <c r="K1476" s="33"/>
      <c r="L1476" s="32"/>
      <c r="M1476" s="33"/>
      <c r="N1476" s="15">
        <v>21</v>
      </c>
      <c r="O1476" s="15">
        <f t="shared" si="13"/>
        <v>0</v>
      </c>
      <c r="P1476" s="15">
        <f t="shared" si="14"/>
        <v>0</v>
      </c>
      <c r="Q1476" s="184"/>
    </row>
    <row r="1477" spans="1:17" s="64" customFormat="1" ht="60" outlineLevel="4">
      <c r="A1477" s="11">
        <v>4</v>
      </c>
      <c r="B1477" s="29" t="s">
        <v>1740</v>
      </c>
      <c r="C1477" s="30" t="s">
        <v>1741</v>
      </c>
      <c r="D1477" s="12" t="s">
        <v>14</v>
      </c>
      <c r="E1477" s="31">
        <v>1</v>
      </c>
      <c r="F1477" s="14">
        <v>0</v>
      </c>
      <c r="G1477" s="31">
        <f t="shared" si="15"/>
        <v>1</v>
      </c>
      <c r="H1477" s="511"/>
      <c r="I1477" s="15">
        <f t="shared" si="16"/>
        <v>0</v>
      </c>
      <c r="J1477" s="32"/>
      <c r="K1477" s="33"/>
      <c r="L1477" s="32"/>
      <c r="M1477" s="33"/>
      <c r="N1477" s="15">
        <v>21</v>
      </c>
      <c r="O1477" s="15">
        <f t="shared" si="13"/>
        <v>0</v>
      </c>
      <c r="P1477" s="15">
        <f t="shared" si="14"/>
        <v>0</v>
      </c>
      <c r="Q1477" s="184"/>
    </row>
    <row r="1478" spans="1:17" s="64" customFormat="1" ht="60" outlineLevel="4">
      <c r="A1478" s="11">
        <v>5</v>
      </c>
      <c r="B1478" s="29" t="s">
        <v>1742</v>
      </c>
      <c r="C1478" s="30" t="s">
        <v>1743</v>
      </c>
      <c r="D1478" s="12" t="s">
        <v>14</v>
      </c>
      <c r="E1478" s="31">
        <v>1</v>
      </c>
      <c r="F1478" s="14">
        <v>0</v>
      </c>
      <c r="G1478" s="31">
        <f t="shared" si="15"/>
        <v>1</v>
      </c>
      <c r="H1478" s="511"/>
      <c r="I1478" s="15">
        <f t="shared" si="16"/>
        <v>0</v>
      </c>
      <c r="J1478" s="32"/>
      <c r="K1478" s="33"/>
      <c r="L1478" s="32"/>
      <c r="M1478" s="33"/>
      <c r="N1478" s="15">
        <v>21</v>
      </c>
      <c r="O1478" s="15">
        <f t="shared" si="13"/>
        <v>0</v>
      </c>
      <c r="P1478" s="15">
        <f t="shared" si="14"/>
        <v>0</v>
      </c>
      <c r="Q1478" s="184"/>
    </row>
    <row r="1479" spans="1:17" s="64" customFormat="1" ht="60" outlineLevel="4">
      <c r="A1479" s="11">
        <v>6</v>
      </c>
      <c r="B1479" s="29" t="s">
        <v>1744</v>
      </c>
      <c r="C1479" s="30" t="s">
        <v>1745</v>
      </c>
      <c r="D1479" s="12" t="s">
        <v>14</v>
      </c>
      <c r="E1479" s="31">
        <v>6</v>
      </c>
      <c r="F1479" s="14">
        <v>0</v>
      </c>
      <c r="G1479" s="31">
        <f t="shared" si="15"/>
        <v>6</v>
      </c>
      <c r="H1479" s="511"/>
      <c r="I1479" s="15">
        <f t="shared" si="16"/>
        <v>0</v>
      </c>
      <c r="J1479" s="32"/>
      <c r="K1479" s="33"/>
      <c r="L1479" s="32"/>
      <c r="M1479" s="33"/>
      <c r="N1479" s="15">
        <v>21</v>
      </c>
      <c r="O1479" s="15">
        <f t="shared" si="13"/>
        <v>0</v>
      </c>
      <c r="P1479" s="15">
        <f t="shared" si="14"/>
        <v>0</v>
      </c>
      <c r="Q1479" s="184"/>
    </row>
    <row r="1480" spans="1:17" s="64" customFormat="1" ht="60" outlineLevel="4">
      <c r="A1480" s="11">
        <v>7</v>
      </c>
      <c r="B1480" s="29" t="s">
        <v>1746</v>
      </c>
      <c r="C1480" s="30" t="s">
        <v>1747</v>
      </c>
      <c r="D1480" s="12" t="s">
        <v>14</v>
      </c>
      <c r="E1480" s="31">
        <v>2</v>
      </c>
      <c r="F1480" s="14">
        <v>0</v>
      </c>
      <c r="G1480" s="31">
        <f t="shared" si="15"/>
        <v>2</v>
      </c>
      <c r="H1480" s="511"/>
      <c r="I1480" s="15">
        <f t="shared" si="16"/>
        <v>0</v>
      </c>
      <c r="J1480" s="32"/>
      <c r="K1480" s="33"/>
      <c r="L1480" s="32"/>
      <c r="M1480" s="33"/>
      <c r="N1480" s="15">
        <v>21</v>
      </c>
      <c r="O1480" s="15">
        <f t="shared" si="13"/>
        <v>0</v>
      </c>
      <c r="P1480" s="15">
        <f t="shared" si="14"/>
        <v>0</v>
      </c>
      <c r="Q1480" s="184"/>
    </row>
    <row r="1481" spans="1:17" s="64" customFormat="1" ht="12" outlineLevel="4">
      <c r="A1481" s="11">
        <v>8</v>
      </c>
      <c r="B1481" s="29" t="s">
        <v>844</v>
      </c>
      <c r="C1481" s="30" t="s">
        <v>845</v>
      </c>
      <c r="D1481" s="12" t="s">
        <v>0</v>
      </c>
      <c r="E1481" s="31">
        <f>SUM(I1474:I1480)/100</f>
        <v>0</v>
      </c>
      <c r="F1481" s="14">
        <v>0</v>
      </c>
      <c r="G1481" s="31">
        <f>E1481*(1+F1481/100)</f>
        <v>0</v>
      </c>
      <c r="H1481" s="511"/>
      <c r="I1481" s="15">
        <f>G1481*H1481</f>
        <v>0</v>
      </c>
      <c r="J1481" s="32"/>
      <c r="K1481" s="33">
        <f>G1481*J1481</f>
        <v>0</v>
      </c>
      <c r="L1481" s="32"/>
      <c r="M1481" s="33">
        <f>G1481*L1481</f>
        <v>0</v>
      </c>
      <c r="N1481" s="15">
        <v>21</v>
      </c>
      <c r="O1481" s="15">
        <f>I1481*(N1481/100)</f>
        <v>0</v>
      </c>
      <c r="P1481" s="15">
        <f>I1481+O1481</f>
        <v>0</v>
      </c>
      <c r="Q1481" s="184" t="s">
        <v>1881</v>
      </c>
    </row>
    <row r="1482" spans="1:17" s="45" customFormat="1" ht="12.75" customHeight="1" outlineLevel="4">
      <c r="A1482" s="46"/>
      <c r="B1482" s="47"/>
      <c r="C1482" s="48"/>
      <c r="D1482" s="47"/>
      <c r="E1482" s="49"/>
      <c r="F1482" s="50"/>
      <c r="G1482" s="49"/>
      <c r="H1482" s="50"/>
      <c r="I1482" s="51"/>
      <c r="J1482" s="52"/>
      <c r="K1482" s="50"/>
      <c r="L1482" s="50"/>
      <c r="M1482" s="50"/>
      <c r="N1482" s="53" t="s">
        <v>3</v>
      </c>
      <c r="O1482" s="50"/>
      <c r="P1482" s="50"/>
      <c r="Q1482" s="52"/>
    </row>
    <row r="1483" spans="1:17" s="20" customFormat="1" ht="16.5" customHeight="1" outlineLevel="3">
      <c r="A1483" s="21"/>
      <c r="B1483" s="22"/>
      <c r="C1483" s="22" t="s">
        <v>1748</v>
      </c>
      <c r="D1483" s="6"/>
      <c r="E1483" s="23"/>
      <c r="F1483" s="24"/>
      <c r="G1483" s="23"/>
      <c r="H1483" s="24"/>
      <c r="I1483" s="25">
        <f>SUBTOTAL(9,I1484:I1487)</f>
        <v>0</v>
      </c>
      <c r="J1483" s="26"/>
      <c r="K1483" s="27"/>
      <c r="L1483" s="24"/>
      <c r="M1483" s="27"/>
      <c r="N1483" s="43" t="s">
        <v>3</v>
      </c>
      <c r="O1483" s="25">
        <f t="shared" ref="O1483:P1483" si="17">SUBTOTAL(9,O1484:O1487)</f>
        <v>0</v>
      </c>
      <c r="P1483" s="25">
        <f t="shared" si="17"/>
        <v>0</v>
      </c>
      <c r="Q1483" s="26"/>
    </row>
    <row r="1484" spans="1:17" s="137" customFormat="1" ht="33.75" outlineLevel="4">
      <c r="A1484" s="130"/>
      <c r="B1484" s="131"/>
      <c r="C1484" s="132" t="s">
        <v>1721</v>
      </c>
      <c r="D1484" s="133"/>
      <c r="E1484" s="134"/>
      <c r="F1484" s="134"/>
      <c r="G1484" s="134"/>
      <c r="H1484" s="135"/>
      <c r="I1484" s="136"/>
    </row>
    <row r="1485" spans="1:17" s="64" customFormat="1" ht="48" outlineLevel="4">
      <c r="A1485" s="11">
        <v>1</v>
      </c>
      <c r="B1485" s="29" t="s">
        <v>1749</v>
      </c>
      <c r="C1485" s="30" t="s">
        <v>1750</v>
      </c>
      <c r="D1485" s="12" t="s">
        <v>14</v>
      </c>
      <c r="E1485" s="31">
        <v>1</v>
      </c>
      <c r="F1485" s="14">
        <v>0</v>
      </c>
      <c r="G1485" s="31">
        <f t="shared" ref="G1485" si="18">E1485*(1+F1485/100)</f>
        <v>1</v>
      </c>
      <c r="H1485" s="511"/>
      <c r="I1485" s="15">
        <f t="shared" ref="I1485" si="19">G1485*H1485</f>
        <v>0</v>
      </c>
      <c r="J1485" s="32"/>
      <c r="K1485" s="33"/>
      <c r="L1485" s="32"/>
      <c r="M1485" s="33"/>
      <c r="N1485" s="15">
        <v>21</v>
      </c>
      <c r="O1485" s="15">
        <f t="shared" ref="O1485" si="20">I1485*(N1485/100)</f>
        <v>0</v>
      </c>
      <c r="P1485" s="15">
        <f t="shared" ref="P1485" si="21">I1485+O1485</f>
        <v>0</v>
      </c>
      <c r="Q1485" s="184"/>
    </row>
    <row r="1486" spans="1:17" s="64" customFormat="1" ht="12" outlineLevel="4">
      <c r="A1486" s="11">
        <v>2</v>
      </c>
      <c r="B1486" s="29" t="s">
        <v>842</v>
      </c>
      <c r="C1486" s="30" t="s">
        <v>843</v>
      </c>
      <c r="D1486" s="12" t="s">
        <v>0</v>
      </c>
      <c r="E1486" s="31">
        <f>SUM(I1485)/100</f>
        <v>0</v>
      </c>
      <c r="F1486" s="14">
        <v>0</v>
      </c>
      <c r="G1486" s="31">
        <f>E1486*(1+F1486/100)</f>
        <v>0</v>
      </c>
      <c r="H1486" s="511"/>
      <c r="I1486" s="15">
        <f>G1486*H1486</f>
        <v>0</v>
      </c>
      <c r="J1486" s="32"/>
      <c r="K1486" s="33">
        <f>G1486*J1486</f>
        <v>0</v>
      </c>
      <c r="L1486" s="32"/>
      <c r="M1486" s="33">
        <f>G1486*L1486</f>
        <v>0</v>
      </c>
      <c r="N1486" s="15">
        <v>21</v>
      </c>
      <c r="O1486" s="15">
        <f>I1486*(N1486/100)</f>
        <v>0</v>
      </c>
      <c r="P1486" s="15">
        <f>I1486+O1486</f>
        <v>0</v>
      </c>
      <c r="Q1486" s="184" t="s">
        <v>1881</v>
      </c>
    </row>
    <row r="1487" spans="1:17" s="45" customFormat="1" ht="12.75" customHeight="1" outlineLevel="4">
      <c r="A1487" s="46"/>
      <c r="B1487" s="47"/>
      <c r="C1487" s="48"/>
      <c r="D1487" s="47"/>
      <c r="E1487" s="49"/>
      <c r="F1487" s="50"/>
      <c r="G1487" s="49"/>
      <c r="H1487" s="50"/>
      <c r="I1487" s="51"/>
      <c r="J1487" s="52"/>
      <c r="K1487" s="50"/>
      <c r="L1487" s="50"/>
      <c r="M1487" s="50"/>
      <c r="N1487" s="53" t="s">
        <v>3</v>
      </c>
      <c r="O1487" s="50"/>
      <c r="P1487" s="50"/>
      <c r="Q1487" s="52"/>
    </row>
    <row r="1488" spans="1:17" s="20" customFormat="1" ht="16.5" customHeight="1" outlineLevel="3">
      <c r="A1488" s="21"/>
      <c r="B1488" s="22"/>
      <c r="C1488" s="22" t="s">
        <v>1753</v>
      </c>
      <c r="D1488" s="6"/>
      <c r="E1488" s="23"/>
      <c r="F1488" s="24"/>
      <c r="G1488" s="23"/>
      <c r="H1488" s="24"/>
      <c r="I1488" s="25">
        <f>SUBTOTAL(9,I1489:I1492)</f>
        <v>0</v>
      </c>
      <c r="J1488" s="26"/>
      <c r="K1488" s="27"/>
      <c r="L1488" s="24"/>
      <c r="M1488" s="27"/>
      <c r="N1488" s="43" t="s">
        <v>3</v>
      </c>
      <c r="O1488" s="25">
        <f t="shared" ref="O1488" si="22">SUBTOTAL(9,O1489:O1492)</f>
        <v>0</v>
      </c>
      <c r="P1488" s="25">
        <f t="shared" ref="P1488" si="23">SUBTOTAL(9,P1489:P1492)</f>
        <v>0</v>
      </c>
      <c r="Q1488" s="26"/>
    </row>
    <row r="1489" spans="1:17" s="137" customFormat="1" ht="33.75" outlineLevel="4">
      <c r="A1489" s="130"/>
      <c r="B1489" s="131"/>
      <c r="C1489" s="132" t="s">
        <v>1721</v>
      </c>
      <c r="D1489" s="133"/>
      <c r="E1489" s="134"/>
      <c r="F1489" s="134"/>
      <c r="G1489" s="134"/>
      <c r="H1489" s="135"/>
      <c r="I1489" s="136"/>
    </row>
    <row r="1490" spans="1:17" s="64" customFormat="1" ht="48" outlineLevel="4">
      <c r="A1490" s="11">
        <v>1</v>
      </c>
      <c r="B1490" s="29" t="s">
        <v>1751</v>
      </c>
      <c r="C1490" s="30" t="s">
        <v>1752</v>
      </c>
      <c r="D1490" s="12" t="s">
        <v>13</v>
      </c>
      <c r="E1490" s="31">
        <v>1</v>
      </c>
      <c r="F1490" s="14">
        <v>0</v>
      </c>
      <c r="G1490" s="31">
        <f t="shared" ref="G1490" si="24">E1490*(1+F1490/100)</f>
        <v>1</v>
      </c>
      <c r="H1490" s="511"/>
      <c r="I1490" s="15">
        <f t="shared" ref="I1490" si="25">G1490*H1490</f>
        <v>0</v>
      </c>
      <c r="J1490" s="32"/>
      <c r="K1490" s="33"/>
      <c r="L1490" s="32"/>
      <c r="M1490" s="33"/>
      <c r="N1490" s="15">
        <v>21</v>
      </c>
      <c r="O1490" s="15">
        <f t="shared" ref="O1490" si="26">I1490*(N1490/100)</f>
        <v>0</v>
      </c>
      <c r="P1490" s="15">
        <f t="shared" ref="P1490" si="27">I1490+O1490</f>
        <v>0</v>
      </c>
      <c r="Q1490" s="184"/>
    </row>
    <row r="1491" spans="1:17" s="64" customFormat="1" ht="12" outlineLevel="4">
      <c r="A1491" s="11">
        <v>2</v>
      </c>
      <c r="B1491" s="29" t="s">
        <v>842</v>
      </c>
      <c r="C1491" s="30" t="s">
        <v>843</v>
      </c>
      <c r="D1491" s="12" t="s">
        <v>0</v>
      </c>
      <c r="E1491" s="31">
        <f>SUM(I1490)/100</f>
        <v>0</v>
      </c>
      <c r="F1491" s="14">
        <v>0</v>
      </c>
      <c r="G1491" s="31">
        <f>E1491*(1+F1491/100)</f>
        <v>0</v>
      </c>
      <c r="H1491" s="511"/>
      <c r="I1491" s="15">
        <f>G1491*H1491</f>
        <v>0</v>
      </c>
      <c r="J1491" s="32"/>
      <c r="K1491" s="33">
        <f>G1491*J1491</f>
        <v>0</v>
      </c>
      <c r="L1491" s="32"/>
      <c r="M1491" s="33">
        <f>G1491*L1491</f>
        <v>0</v>
      </c>
      <c r="N1491" s="15">
        <v>21</v>
      </c>
      <c r="O1491" s="15">
        <f>I1491*(N1491/100)</f>
        <v>0</v>
      </c>
      <c r="P1491" s="15">
        <f>I1491+O1491</f>
        <v>0</v>
      </c>
      <c r="Q1491" s="184" t="s">
        <v>1881</v>
      </c>
    </row>
    <row r="1492" spans="1:17" s="45" customFormat="1" ht="12.75" customHeight="1" outlineLevel="4">
      <c r="A1492" s="46"/>
      <c r="B1492" s="47"/>
      <c r="C1492" s="48"/>
      <c r="D1492" s="47"/>
      <c r="E1492" s="49"/>
      <c r="F1492" s="50"/>
      <c r="G1492" s="49"/>
      <c r="H1492" s="50"/>
      <c r="I1492" s="51"/>
      <c r="J1492" s="52"/>
      <c r="K1492" s="50"/>
      <c r="L1492" s="50"/>
      <c r="M1492" s="50"/>
      <c r="N1492" s="53" t="s">
        <v>3</v>
      </c>
      <c r="O1492" s="50"/>
      <c r="P1492" s="50"/>
      <c r="Q1492" s="52"/>
    </row>
    <row r="1493" spans="1:17" s="20" customFormat="1" ht="16.5" customHeight="1" outlineLevel="3">
      <c r="A1493" s="21"/>
      <c r="B1493" s="22"/>
      <c r="C1493" s="22" t="s">
        <v>1764</v>
      </c>
      <c r="D1493" s="6"/>
      <c r="E1493" s="23"/>
      <c r="F1493" s="24"/>
      <c r="G1493" s="23"/>
      <c r="H1493" s="24"/>
      <c r="I1493" s="25">
        <f>SUBTOTAL(9,I1494:I1503)</f>
        <v>0</v>
      </c>
      <c r="J1493" s="26"/>
      <c r="K1493" s="27"/>
      <c r="L1493" s="24"/>
      <c r="M1493" s="27"/>
      <c r="N1493" s="43" t="s">
        <v>3</v>
      </c>
      <c r="O1493" s="25">
        <f t="shared" ref="O1493:P1493" si="28">SUBTOTAL(9,O1494:O1503)</f>
        <v>0</v>
      </c>
      <c r="P1493" s="25">
        <f t="shared" si="28"/>
        <v>0</v>
      </c>
      <c r="Q1493" s="26"/>
    </row>
    <row r="1494" spans="1:17" s="137" customFormat="1" ht="45" outlineLevel="4">
      <c r="A1494" s="130"/>
      <c r="B1494" s="131"/>
      <c r="C1494" s="132" t="s">
        <v>1765</v>
      </c>
      <c r="D1494" s="133"/>
      <c r="E1494" s="134"/>
      <c r="F1494" s="134"/>
      <c r="G1494" s="134"/>
      <c r="H1494" s="135"/>
      <c r="I1494" s="136"/>
    </row>
    <row r="1495" spans="1:17" s="64" customFormat="1" ht="48" outlineLevel="4">
      <c r="A1495" s="11">
        <v>1</v>
      </c>
      <c r="B1495" s="29" t="s">
        <v>1766</v>
      </c>
      <c r="C1495" s="30" t="s">
        <v>1767</v>
      </c>
      <c r="D1495" s="12" t="s">
        <v>4</v>
      </c>
      <c r="E1495" s="31">
        <v>10</v>
      </c>
      <c r="F1495" s="14">
        <v>0</v>
      </c>
      <c r="G1495" s="31">
        <f t="shared" ref="G1495:G1501" si="29">E1495*(1+F1495/100)</f>
        <v>10</v>
      </c>
      <c r="H1495" s="511"/>
      <c r="I1495" s="15">
        <f t="shared" ref="I1495:I1501" si="30">G1495*H1495</f>
        <v>0</v>
      </c>
      <c r="J1495" s="32"/>
      <c r="K1495" s="33"/>
      <c r="L1495" s="32"/>
      <c r="M1495" s="33"/>
      <c r="N1495" s="15">
        <v>21</v>
      </c>
      <c r="O1495" s="15">
        <f t="shared" ref="O1495:O1501" si="31">I1495*(N1495/100)</f>
        <v>0</v>
      </c>
      <c r="P1495" s="15">
        <f t="shared" ref="P1495:P1501" si="32">I1495+O1495</f>
        <v>0</v>
      </c>
      <c r="Q1495" s="184"/>
    </row>
    <row r="1496" spans="1:17" s="64" customFormat="1" ht="48" outlineLevel="4">
      <c r="A1496" s="11">
        <v>2</v>
      </c>
      <c r="B1496" s="29" t="s">
        <v>1768</v>
      </c>
      <c r="C1496" s="30" t="s">
        <v>1769</v>
      </c>
      <c r="D1496" s="12" t="s">
        <v>4</v>
      </c>
      <c r="E1496" s="31">
        <v>10.17</v>
      </c>
      <c r="F1496" s="14">
        <v>0</v>
      </c>
      <c r="G1496" s="31">
        <f t="shared" si="29"/>
        <v>10.17</v>
      </c>
      <c r="H1496" s="511"/>
      <c r="I1496" s="15">
        <f t="shared" si="30"/>
        <v>0</v>
      </c>
      <c r="J1496" s="32"/>
      <c r="K1496" s="33"/>
      <c r="L1496" s="32"/>
      <c r="M1496" s="33"/>
      <c r="N1496" s="15">
        <v>21</v>
      </c>
      <c r="O1496" s="15">
        <f t="shared" si="31"/>
        <v>0</v>
      </c>
      <c r="P1496" s="15">
        <f t="shared" si="32"/>
        <v>0</v>
      </c>
      <c r="Q1496" s="184"/>
    </row>
    <row r="1497" spans="1:17" s="64" customFormat="1" ht="48" outlineLevel="4">
      <c r="A1497" s="11">
        <v>3</v>
      </c>
      <c r="B1497" s="29" t="s">
        <v>1770</v>
      </c>
      <c r="C1497" s="30" t="s">
        <v>1771</v>
      </c>
      <c r="D1497" s="12" t="s">
        <v>4</v>
      </c>
      <c r="E1497" s="31">
        <v>82.07</v>
      </c>
      <c r="F1497" s="14">
        <v>0</v>
      </c>
      <c r="G1497" s="31">
        <f t="shared" si="29"/>
        <v>82.07</v>
      </c>
      <c r="H1497" s="511"/>
      <c r="I1497" s="15">
        <f t="shared" si="30"/>
        <v>0</v>
      </c>
      <c r="J1497" s="32"/>
      <c r="K1497" s="33"/>
      <c r="L1497" s="32"/>
      <c r="M1497" s="33"/>
      <c r="N1497" s="15">
        <v>21</v>
      </c>
      <c r="O1497" s="15">
        <f t="shared" si="31"/>
        <v>0</v>
      </c>
      <c r="P1497" s="15">
        <f t="shared" si="32"/>
        <v>0</v>
      </c>
      <c r="Q1497" s="184"/>
    </row>
    <row r="1498" spans="1:17" s="64" customFormat="1" ht="48" outlineLevel="4">
      <c r="A1498" s="11">
        <v>4</v>
      </c>
      <c r="B1498" s="29" t="s">
        <v>1772</v>
      </c>
      <c r="C1498" s="30" t="s">
        <v>1773</v>
      </c>
      <c r="D1498" s="12" t="s">
        <v>4</v>
      </c>
      <c r="E1498" s="31">
        <v>61.78</v>
      </c>
      <c r="F1498" s="14">
        <v>0</v>
      </c>
      <c r="G1498" s="31">
        <f t="shared" si="29"/>
        <v>61.78</v>
      </c>
      <c r="H1498" s="511"/>
      <c r="I1498" s="15">
        <f t="shared" si="30"/>
        <v>0</v>
      </c>
      <c r="J1498" s="32"/>
      <c r="K1498" s="33"/>
      <c r="L1498" s="32"/>
      <c r="M1498" s="33"/>
      <c r="N1498" s="15">
        <v>21</v>
      </c>
      <c r="O1498" s="15">
        <f t="shared" si="31"/>
        <v>0</v>
      </c>
      <c r="P1498" s="15">
        <f t="shared" si="32"/>
        <v>0</v>
      </c>
      <c r="Q1498" s="184"/>
    </row>
    <row r="1499" spans="1:17" s="64" customFormat="1" ht="48" outlineLevel="4">
      <c r="A1499" s="11">
        <v>5</v>
      </c>
      <c r="B1499" s="29" t="s">
        <v>1774</v>
      </c>
      <c r="C1499" s="30" t="s">
        <v>1775</v>
      </c>
      <c r="D1499" s="12" t="s">
        <v>4</v>
      </c>
      <c r="E1499" s="31">
        <v>8.4</v>
      </c>
      <c r="F1499" s="14">
        <v>0</v>
      </c>
      <c r="G1499" s="31">
        <f t="shared" si="29"/>
        <v>8.4</v>
      </c>
      <c r="H1499" s="511"/>
      <c r="I1499" s="15">
        <f t="shared" si="30"/>
        <v>0</v>
      </c>
      <c r="J1499" s="32"/>
      <c r="K1499" s="33"/>
      <c r="L1499" s="32"/>
      <c r="M1499" s="33"/>
      <c r="N1499" s="15">
        <v>21</v>
      </c>
      <c r="O1499" s="15">
        <f t="shared" si="31"/>
        <v>0</v>
      </c>
      <c r="P1499" s="15">
        <f t="shared" si="32"/>
        <v>0</v>
      </c>
      <c r="Q1499" s="184"/>
    </row>
    <row r="1500" spans="1:17" s="64" customFormat="1" ht="48" outlineLevel="4">
      <c r="A1500" s="11">
        <v>6</v>
      </c>
      <c r="B1500" s="29" t="s">
        <v>1776</v>
      </c>
      <c r="C1500" s="30" t="s">
        <v>1777</v>
      </c>
      <c r="D1500" s="12" t="s">
        <v>4</v>
      </c>
      <c r="E1500" s="31">
        <v>8.5</v>
      </c>
      <c r="F1500" s="14">
        <v>0</v>
      </c>
      <c r="G1500" s="31">
        <f t="shared" si="29"/>
        <v>8.5</v>
      </c>
      <c r="H1500" s="511"/>
      <c r="I1500" s="15">
        <f t="shared" si="30"/>
        <v>0</v>
      </c>
      <c r="J1500" s="32"/>
      <c r="K1500" s="33"/>
      <c r="L1500" s="32"/>
      <c r="M1500" s="33"/>
      <c r="N1500" s="15">
        <v>21</v>
      </c>
      <c r="O1500" s="15">
        <f t="shared" si="31"/>
        <v>0</v>
      </c>
      <c r="P1500" s="15">
        <f t="shared" si="32"/>
        <v>0</v>
      </c>
      <c r="Q1500" s="184"/>
    </row>
    <row r="1501" spans="1:17" s="64" customFormat="1" ht="48" outlineLevel="4">
      <c r="A1501" s="11">
        <v>7</v>
      </c>
      <c r="B1501" s="29" t="s">
        <v>1778</v>
      </c>
      <c r="C1501" s="30" t="s">
        <v>1779</v>
      </c>
      <c r="D1501" s="12" t="s">
        <v>13</v>
      </c>
      <c r="E1501" s="31">
        <v>6</v>
      </c>
      <c r="F1501" s="14">
        <v>0</v>
      </c>
      <c r="G1501" s="31">
        <f t="shared" si="29"/>
        <v>6</v>
      </c>
      <c r="H1501" s="511"/>
      <c r="I1501" s="15">
        <f t="shared" si="30"/>
        <v>0</v>
      </c>
      <c r="J1501" s="32"/>
      <c r="K1501" s="33"/>
      <c r="L1501" s="32"/>
      <c r="M1501" s="33"/>
      <c r="N1501" s="15">
        <v>21</v>
      </c>
      <c r="O1501" s="15">
        <f t="shared" si="31"/>
        <v>0</v>
      </c>
      <c r="P1501" s="15">
        <f t="shared" si="32"/>
        <v>0</v>
      </c>
      <c r="Q1501" s="184"/>
    </row>
    <row r="1502" spans="1:17" s="64" customFormat="1" ht="12" outlineLevel="4">
      <c r="A1502" s="11">
        <v>8</v>
      </c>
      <c r="B1502" s="29" t="s">
        <v>842</v>
      </c>
      <c r="C1502" s="30" t="s">
        <v>843</v>
      </c>
      <c r="D1502" s="12" t="s">
        <v>0</v>
      </c>
      <c r="E1502" s="31">
        <f>SUM(I1495:I1501)/100</f>
        <v>0</v>
      </c>
      <c r="F1502" s="14">
        <v>0</v>
      </c>
      <c r="G1502" s="31">
        <f>E1502*(1+F1502/100)</f>
        <v>0</v>
      </c>
      <c r="H1502" s="511"/>
      <c r="I1502" s="15">
        <f>G1502*H1502</f>
        <v>0</v>
      </c>
      <c r="J1502" s="32"/>
      <c r="K1502" s="33">
        <f>G1502*J1502</f>
        <v>0</v>
      </c>
      <c r="L1502" s="32"/>
      <c r="M1502" s="33">
        <f>G1502*L1502</f>
        <v>0</v>
      </c>
      <c r="N1502" s="15">
        <v>21</v>
      </c>
      <c r="O1502" s="15">
        <f>I1502*(N1502/100)</f>
        <v>0</v>
      </c>
      <c r="P1502" s="15">
        <f>I1502+O1502</f>
        <v>0</v>
      </c>
      <c r="Q1502" s="184" t="s">
        <v>1881</v>
      </c>
    </row>
    <row r="1503" spans="1:17" s="45" customFormat="1" ht="12.75" customHeight="1" outlineLevel="4">
      <c r="A1503" s="46"/>
      <c r="B1503" s="47"/>
      <c r="C1503" s="48"/>
      <c r="D1503" s="47"/>
      <c r="E1503" s="49"/>
      <c r="F1503" s="50"/>
      <c r="G1503" s="49"/>
      <c r="H1503" s="50"/>
      <c r="I1503" s="51"/>
      <c r="J1503" s="52"/>
      <c r="K1503" s="50"/>
      <c r="L1503" s="50"/>
      <c r="M1503" s="50"/>
      <c r="N1503" s="53" t="s">
        <v>3</v>
      </c>
      <c r="O1503" s="50"/>
      <c r="P1503" s="50"/>
      <c r="Q1503" s="52"/>
    </row>
    <row r="1504" spans="1:17" s="20" customFormat="1" ht="16.5" customHeight="1" outlineLevel="3">
      <c r="A1504" s="21"/>
      <c r="B1504" s="22"/>
      <c r="C1504" s="22" t="s">
        <v>1780</v>
      </c>
      <c r="D1504" s="6"/>
      <c r="E1504" s="23"/>
      <c r="F1504" s="24"/>
      <c r="G1504" s="23"/>
      <c r="H1504" s="24"/>
      <c r="I1504" s="25">
        <f>SUBTOTAL(9,I1505:I1507)</f>
        <v>0</v>
      </c>
      <c r="J1504" s="26"/>
      <c r="K1504" s="27"/>
      <c r="L1504" s="24"/>
      <c r="M1504" s="27"/>
      <c r="N1504" s="43"/>
      <c r="O1504" s="25">
        <f>SUBTOTAL(9,O1505:O1507)</f>
        <v>0</v>
      </c>
      <c r="P1504" s="25">
        <f>SUBTOTAL(9,P1505:P1507)</f>
        <v>0</v>
      </c>
      <c r="Q1504" s="26"/>
    </row>
    <row r="1505" spans="1:17" s="137" customFormat="1" ht="45" outlineLevel="4">
      <c r="A1505" s="130"/>
      <c r="B1505" s="131"/>
      <c r="C1505" s="132" t="s">
        <v>1783</v>
      </c>
      <c r="D1505" s="133"/>
      <c r="E1505" s="134"/>
      <c r="F1505" s="134"/>
      <c r="G1505" s="134"/>
      <c r="H1505" s="135"/>
      <c r="I1505" s="136"/>
    </row>
    <row r="1506" spans="1:17" s="64" customFormat="1" ht="24" outlineLevel="4">
      <c r="A1506" s="11">
        <v>1</v>
      </c>
      <c r="B1506" s="29" t="s">
        <v>1784</v>
      </c>
      <c r="C1506" s="30" t="s">
        <v>1785</v>
      </c>
      <c r="D1506" s="12" t="s">
        <v>14</v>
      </c>
      <c r="E1506" s="31">
        <v>3</v>
      </c>
      <c r="F1506" s="14">
        <v>0</v>
      </c>
      <c r="G1506" s="31">
        <f t="shared" ref="G1506" si="33">E1506*(1+F1506/100)</f>
        <v>3</v>
      </c>
      <c r="H1506" s="511"/>
      <c r="I1506" s="15">
        <f t="shared" ref="I1506" si="34">G1506*H1506</f>
        <v>0</v>
      </c>
      <c r="J1506" s="32"/>
      <c r="K1506" s="33"/>
      <c r="L1506" s="32"/>
      <c r="M1506" s="33"/>
      <c r="N1506" s="15">
        <v>21</v>
      </c>
      <c r="O1506" s="15">
        <f>I1506*(N1506/100)</f>
        <v>0</v>
      </c>
      <c r="P1506" s="15">
        <f>I1506+O1506</f>
        <v>0</v>
      </c>
      <c r="Q1506" s="184"/>
    </row>
    <row r="1507" spans="1:17" ht="12" customHeight="1" outlineLevel="4">
      <c r="A1507" s="138"/>
      <c r="B1507" s="139"/>
      <c r="C1507" s="140"/>
      <c r="D1507" s="141"/>
      <c r="E1507" s="142"/>
      <c r="F1507" s="142"/>
      <c r="G1507" s="142"/>
      <c r="H1507" s="143"/>
      <c r="I1507" s="144"/>
      <c r="J1507"/>
      <c r="K1507"/>
      <c r="L1507"/>
      <c r="M1507"/>
      <c r="N1507"/>
      <c r="O1507"/>
      <c r="P1507"/>
      <c r="Q1507"/>
    </row>
    <row r="1508" spans="1:17" s="20" customFormat="1" ht="16.5" customHeight="1" outlineLevel="3">
      <c r="A1508" s="21"/>
      <c r="B1508" s="22"/>
      <c r="C1508" s="22" t="s">
        <v>1786</v>
      </c>
      <c r="D1508" s="6"/>
      <c r="E1508" s="23"/>
      <c r="F1508" s="24"/>
      <c r="G1508" s="23"/>
      <c r="H1508" s="24"/>
      <c r="I1508" s="25">
        <f>SUBTOTAL(9,I1509:I1511)</f>
        <v>0</v>
      </c>
      <c r="J1508" s="26"/>
      <c r="K1508" s="27"/>
      <c r="L1508" s="24"/>
      <c r="M1508" s="27"/>
      <c r="N1508" s="43"/>
      <c r="O1508" s="25">
        <f t="shared" ref="O1508:P1508" si="35">SUBTOTAL(9,O1509:O1511)</f>
        <v>0</v>
      </c>
      <c r="P1508" s="25">
        <f t="shared" si="35"/>
        <v>0</v>
      </c>
      <c r="Q1508" s="26"/>
    </row>
    <row r="1509" spans="1:17" s="137" customFormat="1" ht="45" outlineLevel="4">
      <c r="A1509" s="130"/>
      <c r="B1509" s="131"/>
      <c r="C1509" s="132" t="s">
        <v>1783</v>
      </c>
      <c r="D1509" s="133"/>
      <c r="E1509" s="134"/>
      <c r="F1509" s="134"/>
      <c r="G1509" s="134"/>
      <c r="H1509" s="135"/>
      <c r="I1509" s="136"/>
    </row>
    <row r="1510" spans="1:17" s="64" customFormat="1" ht="24" outlineLevel="4">
      <c r="A1510" s="11">
        <v>1</v>
      </c>
      <c r="B1510" s="29" t="s">
        <v>1787</v>
      </c>
      <c r="C1510" s="30" t="s">
        <v>1788</v>
      </c>
      <c r="D1510" s="12" t="s">
        <v>13</v>
      </c>
      <c r="E1510" s="31">
        <v>1</v>
      </c>
      <c r="F1510" s="14">
        <v>0</v>
      </c>
      <c r="G1510" s="31">
        <f t="shared" ref="G1510" si="36">E1510*(1+F1510/100)</f>
        <v>1</v>
      </c>
      <c r="H1510" s="511"/>
      <c r="I1510" s="15">
        <f t="shared" ref="I1510" si="37">G1510*H1510</f>
        <v>0</v>
      </c>
      <c r="J1510" s="32"/>
      <c r="K1510" s="33"/>
      <c r="L1510" s="32"/>
      <c r="M1510" s="33"/>
      <c r="N1510" s="15">
        <v>21</v>
      </c>
      <c r="O1510" s="15">
        <f t="shared" ref="O1510" si="38">I1510*(N1510/100)</f>
        <v>0</v>
      </c>
      <c r="P1510" s="15">
        <f t="shared" ref="P1510" si="39">I1510+O1510</f>
        <v>0</v>
      </c>
      <c r="Q1510" s="184"/>
    </row>
    <row r="1511" spans="1:17" ht="12" customHeight="1" outlineLevel="4">
      <c r="A1511" s="138"/>
      <c r="B1511" s="139"/>
      <c r="C1511" s="140"/>
      <c r="D1511" s="141"/>
      <c r="E1511" s="142"/>
      <c r="F1511" s="142"/>
      <c r="G1511" s="142"/>
      <c r="H1511" s="143"/>
      <c r="I1511" s="144"/>
      <c r="J1511"/>
      <c r="K1511"/>
      <c r="L1511"/>
      <c r="M1511"/>
      <c r="N1511"/>
      <c r="O1511"/>
      <c r="P1511"/>
      <c r="Q1511"/>
    </row>
    <row r="1512" spans="1:17" s="20" customFormat="1" ht="16.5" customHeight="1" outlineLevel="3">
      <c r="A1512" s="21"/>
      <c r="B1512" s="22"/>
      <c r="C1512" s="22" t="s">
        <v>1789</v>
      </c>
      <c r="D1512" s="6"/>
      <c r="E1512" s="23"/>
      <c r="F1512" s="24"/>
      <c r="G1512" s="23"/>
      <c r="H1512" s="24"/>
      <c r="I1512" s="25">
        <f>SUBTOTAL(9,I1513:I1521)</f>
        <v>0</v>
      </c>
      <c r="J1512" s="26"/>
      <c r="K1512" s="27"/>
      <c r="L1512" s="24"/>
      <c r="M1512" s="27"/>
      <c r="N1512" s="43"/>
      <c r="O1512" s="25">
        <f>SUBTOTAL(9,O1513:O1521)</f>
        <v>0</v>
      </c>
      <c r="P1512" s="25">
        <f>SUBTOTAL(9,P1513:P1521)</f>
        <v>0</v>
      </c>
      <c r="Q1512" s="26"/>
    </row>
    <row r="1513" spans="1:17" s="137" customFormat="1" ht="45" outlineLevel="4">
      <c r="A1513" s="130"/>
      <c r="B1513" s="131"/>
      <c r="C1513" s="132" t="s">
        <v>1783</v>
      </c>
      <c r="D1513" s="133"/>
      <c r="E1513" s="134"/>
      <c r="F1513" s="134"/>
      <c r="G1513" s="134"/>
      <c r="H1513" s="135"/>
      <c r="I1513" s="136"/>
    </row>
    <row r="1514" spans="1:17" s="64" customFormat="1" ht="36" outlineLevel="4">
      <c r="A1514" s="11">
        <v>1</v>
      </c>
      <c r="B1514" s="29" t="s">
        <v>1790</v>
      </c>
      <c r="C1514" s="30" t="s">
        <v>1791</v>
      </c>
      <c r="D1514" s="12" t="s">
        <v>13</v>
      </c>
      <c r="E1514" s="31">
        <v>1</v>
      </c>
      <c r="F1514" s="14">
        <v>0</v>
      </c>
      <c r="G1514" s="31">
        <f t="shared" ref="G1514:G1520" si="40">E1514*(1+F1514/100)</f>
        <v>1</v>
      </c>
      <c r="H1514" s="511"/>
      <c r="I1514" s="15">
        <f t="shared" ref="I1514:I1520" si="41">G1514*H1514</f>
        <v>0</v>
      </c>
      <c r="J1514" s="32"/>
      <c r="K1514" s="33"/>
      <c r="L1514" s="32"/>
      <c r="M1514" s="33"/>
      <c r="N1514" s="15">
        <v>21</v>
      </c>
      <c r="O1514" s="15">
        <f t="shared" ref="O1514:O1520" si="42">I1514*(N1514/100)</f>
        <v>0</v>
      </c>
      <c r="P1514" s="15">
        <f t="shared" ref="P1514:P1520" si="43">I1514+O1514</f>
        <v>0</v>
      </c>
      <c r="Q1514" s="184"/>
    </row>
    <row r="1515" spans="1:17" s="64" customFormat="1" ht="36" outlineLevel="4">
      <c r="A1515" s="11">
        <v>2</v>
      </c>
      <c r="B1515" s="29" t="s">
        <v>1781</v>
      </c>
      <c r="C1515" s="30" t="s">
        <v>1792</v>
      </c>
      <c r="D1515" s="12" t="s">
        <v>14</v>
      </c>
      <c r="E1515" s="31">
        <v>6</v>
      </c>
      <c r="F1515" s="14">
        <v>0</v>
      </c>
      <c r="G1515" s="31">
        <f t="shared" si="40"/>
        <v>6</v>
      </c>
      <c r="H1515" s="511"/>
      <c r="I1515" s="15">
        <f t="shared" si="41"/>
        <v>0</v>
      </c>
      <c r="J1515" s="32"/>
      <c r="K1515" s="33"/>
      <c r="L1515" s="32"/>
      <c r="M1515" s="33"/>
      <c r="N1515" s="15">
        <v>21</v>
      </c>
      <c r="O1515" s="15">
        <f t="shared" si="42"/>
        <v>0</v>
      </c>
      <c r="P1515" s="15">
        <f t="shared" si="43"/>
        <v>0</v>
      </c>
      <c r="Q1515" s="184"/>
    </row>
    <row r="1516" spans="1:17" s="64" customFormat="1" ht="36" outlineLevel="4">
      <c r="A1516" s="11">
        <v>3</v>
      </c>
      <c r="B1516" s="29" t="s">
        <v>1793</v>
      </c>
      <c r="C1516" s="30" t="s">
        <v>1794</v>
      </c>
      <c r="D1516" s="12" t="s">
        <v>14</v>
      </c>
      <c r="E1516" s="31">
        <v>1</v>
      </c>
      <c r="F1516" s="14">
        <v>0</v>
      </c>
      <c r="G1516" s="31">
        <f t="shared" si="40"/>
        <v>1</v>
      </c>
      <c r="H1516" s="511"/>
      <c r="I1516" s="15">
        <f t="shared" si="41"/>
        <v>0</v>
      </c>
      <c r="J1516" s="32"/>
      <c r="K1516" s="33"/>
      <c r="L1516" s="32"/>
      <c r="M1516" s="33"/>
      <c r="N1516" s="15">
        <v>21</v>
      </c>
      <c r="O1516" s="15">
        <f t="shared" si="42"/>
        <v>0</v>
      </c>
      <c r="P1516" s="15">
        <f t="shared" si="43"/>
        <v>0</v>
      </c>
      <c r="Q1516" s="184"/>
    </row>
    <row r="1517" spans="1:17" s="64" customFormat="1" ht="36" outlineLevel="4">
      <c r="A1517" s="11">
        <v>4</v>
      </c>
      <c r="B1517" s="29" t="s">
        <v>1795</v>
      </c>
      <c r="C1517" s="30" t="s">
        <v>1796</v>
      </c>
      <c r="D1517" s="12" t="s">
        <v>14</v>
      </c>
      <c r="E1517" s="31">
        <v>1</v>
      </c>
      <c r="F1517" s="14">
        <v>0</v>
      </c>
      <c r="G1517" s="31">
        <f t="shared" si="40"/>
        <v>1</v>
      </c>
      <c r="H1517" s="511"/>
      <c r="I1517" s="15">
        <f t="shared" si="41"/>
        <v>0</v>
      </c>
      <c r="J1517" s="32"/>
      <c r="K1517" s="33"/>
      <c r="L1517" s="32"/>
      <c r="M1517" s="33"/>
      <c r="N1517" s="15">
        <v>21</v>
      </c>
      <c r="O1517" s="15">
        <f t="shared" si="42"/>
        <v>0</v>
      </c>
      <c r="P1517" s="15">
        <f t="shared" si="43"/>
        <v>0</v>
      </c>
      <c r="Q1517" s="184"/>
    </row>
    <row r="1518" spans="1:17" s="64" customFormat="1" ht="36" outlineLevel="4">
      <c r="A1518" s="11">
        <v>5</v>
      </c>
      <c r="B1518" s="29" t="s">
        <v>1797</v>
      </c>
      <c r="C1518" s="30" t="s">
        <v>1798</v>
      </c>
      <c r="D1518" s="12" t="s">
        <v>14</v>
      </c>
      <c r="E1518" s="31">
        <v>4</v>
      </c>
      <c r="F1518" s="14">
        <v>0</v>
      </c>
      <c r="G1518" s="31">
        <f t="shared" si="40"/>
        <v>4</v>
      </c>
      <c r="H1518" s="511"/>
      <c r="I1518" s="15">
        <f t="shared" si="41"/>
        <v>0</v>
      </c>
      <c r="J1518" s="32"/>
      <c r="K1518" s="33"/>
      <c r="L1518" s="32"/>
      <c r="M1518" s="33"/>
      <c r="N1518" s="15">
        <v>21</v>
      </c>
      <c r="O1518" s="15">
        <f t="shared" si="42"/>
        <v>0</v>
      </c>
      <c r="P1518" s="15">
        <f t="shared" si="43"/>
        <v>0</v>
      </c>
      <c r="Q1518" s="184"/>
    </row>
    <row r="1519" spans="1:17" s="64" customFormat="1" ht="36" outlineLevel="4">
      <c r="A1519" s="11">
        <v>6</v>
      </c>
      <c r="B1519" s="29" t="s">
        <v>1799</v>
      </c>
      <c r="C1519" s="30" t="s">
        <v>1800</v>
      </c>
      <c r="D1519" s="12" t="s">
        <v>14</v>
      </c>
      <c r="E1519" s="31">
        <v>1</v>
      </c>
      <c r="F1519" s="14">
        <v>0</v>
      </c>
      <c r="G1519" s="31">
        <f t="shared" si="40"/>
        <v>1</v>
      </c>
      <c r="H1519" s="511"/>
      <c r="I1519" s="15">
        <f t="shared" si="41"/>
        <v>0</v>
      </c>
      <c r="J1519" s="32"/>
      <c r="K1519" s="33"/>
      <c r="L1519" s="32"/>
      <c r="M1519" s="33"/>
      <c r="N1519" s="15">
        <v>21</v>
      </c>
      <c r="O1519" s="15">
        <f t="shared" si="42"/>
        <v>0</v>
      </c>
      <c r="P1519" s="15">
        <f t="shared" si="43"/>
        <v>0</v>
      </c>
      <c r="Q1519" s="184"/>
    </row>
    <row r="1520" spans="1:17" s="64" customFormat="1" ht="36" outlineLevel="4">
      <c r="A1520" s="11">
        <v>7</v>
      </c>
      <c r="B1520" s="29" t="s">
        <v>1782</v>
      </c>
      <c r="C1520" s="30" t="s">
        <v>1801</v>
      </c>
      <c r="D1520" s="12" t="s">
        <v>14</v>
      </c>
      <c r="E1520" s="31">
        <v>4</v>
      </c>
      <c r="F1520" s="14">
        <v>0</v>
      </c>
      <c r="G1520" s="31">
        <f t="shared" si="40"/>
        <v>4</v>
      </c>
      <c r="H1520" s="511"/>
      <c r="I1520" s="15">
        <f t="shared" si="41"/>
        <v>0</v>
      </c>
      <c r="J1520" s="32"/>
      <c r="K1520" s="33"/>
      <c r="L1520" s="32"/>
      <c r="M1520" s="33"/>
      <c r="N1520" s="15">
        <v>21</v>
      </c>
      <c r="O1520" s="15">
        <f t="shared" si="42"/>
        <v>0</v>
      </c>
      <c r="P1520" s="15">
        <f t="shared" si="43"/>
        <v>0</v>
      </c>
      <c r="Q1520" s="184"/>
    </row>
    <row r="1521" spans="1:17" ht="12" customHeight="1" outlineLevel="4">
      <c r="A1521" s="138"/>
      <c r="B1521" s="139"/>
      <c r="C1521" s="140"/>
      <c r="D1521" s="141"/>
      <c r="E1521" s="142"/>
      <c r="F1521" s="142"/>
      <c r="G1521" s="142"/>
      <c r="H1521" s="143"/>
      <c r="I1521" s="144"/>
      <c r="J1521"/>
      <c r="K1521"/>
      <c r="L1521"/>
      <c r="M1521"/>
      <c r="N1521"/>
      <c r="O1521"/>
      <c r="P1521"/>
      <c r="Q1521"/>
    </row>
    <row r="1522" spans="1:17" s="20" customFormat="1" ht="16.5" customHeight="1" outlineLevel="3">
      <c r="A1522" s="21"/>
      <c r="B1522" s="22"/>
      <c r="C1522" s="22" t="s">
        <v>1802</v>
      </c>
      <c r="D1522" s="6"/>
      <c r="E1522" s="23"/>
      <c r="F1522" s="24"/>
      <c r="G1522" s="23"/>
      <c r="H1522" s="24"/>
      <c r="I1522" s="25">
        <f>SUBTOTAL(9,I1523:I1525)</f>
        <v>0</v>
      </c>
      <c r="J1522" s="26"/>
      <c r="K1522" s="27"/>
      <c r="L1522" s="24"/>
      <c r="M1522" s="27"/>
      <c r="N1522" s="43"/>
      <c r="O1522" s="25">
        <f t="shared" ref="O1522:P1522" si="44">SUBTOTAL(9,O1523:O1525)</f>
        <v>0</v>
      </c>
      <c r="P1522" s="25">
        <f t="shared" si="44"/>
        <v>0</v>
      </c>
      <c r="Q1522" s="26"/>
    </row>
    <row r="1523" spans="1:17" s="137" customFormat="1" ht="45" outlineLevel="4">
      <c r="A1523" s="130"/>
      <c r="B1523" s="131"/>
      <c r="C1523" s="132" t="s">
        <v>1783</v>
      </c>
      <c r="D1523" s="133"/>
      <c r="E1523" s="134"/>
      <c r="F1523" s="134"/>
      <c r="G1523" s="134"/>
      <c r="H1523" s="135"/>
      <c r="I1523" s="136"/>
    </row>
    <row r="1524" spans="1:17" s="64" customFormat="1" ht="24" outlineLevel="4">
      <c r="A1524" s="11">
        <v>1</v>
      </c>
      <c r="B1524" s="29" t="s">
        <v>1803</v>
      </c>
      <c r="C1524" s="30" t="s">
        <v>1804</v>
      </c>
      <c r="D1524" s="12" t="s">
        <v>13</v>
      </c>
      <c r="E1524" s="31">
        <v>1</v>
      </c>
      <c r="F1524" s="14">
        <v>0</v>
      </c>
      <c r="G1524" s="31">
        <f t="shared" ref="G1524" si="45">E1524*(1+F1524/100)</f>
        <v>1</v>
      </c>
      <c r="H1524" s="511"/>
      <c r="I1524" s="15">
        <f t="shared" ref="I1524" si="46">G1524*H1524</f>
        <v>0</v>
      </c>
      <c r="J1524" s="32"/>
      <c r="K1524" s="33"/>
      <c r="L1524" s="32"/>
      <c r="M1524" s="33"/>
      <c r="N1524" s="15">
        <v>21</v>
      </c>
      <c r="O1524" s="15">
        <f t="shared" ref="O1524" si="47">I1524*(N1524/100)</f>
        <v>0</v>
      </c>
      <c r="P1524" s="15">
        <f t="shared" ref="P1524" si="48">I1524+O1524</f>
        <v>0</v>
      </c>
      <c r="Q1524" s="184"/>
    </row>
    <row r="1525" spans="1:17" ht="12" customHeight="1" outlineLevel="4">
      <c r="A1525" s="138"/>
      <c r="B1525" s="139"/>
      <c r="C1525" s="140"/>
      <c r="D1525" s="141"/>
      <c r="E1525" s="142"/>
      <c r="F1525" s="142"/>
      <c r="G1525" s="142"/>
      <c r="H1525" s="143"/>
      <c r="I1525" s="144"/>
      <c r="J1525"/>
      <c r="K1525"/>
      <c r="L1525"/>
      <c r="M1525"/>
      <c r="N1525"/>
      <c r="O1525"/>
      <c r="P1525"/>
      <c r="Q1525"/>
    </row>
    <row r="1526" spans="1:17" s="45" customFormat="1" ht="12.75" customHeight="1" outlineLevel="3">
      <c r="A1526" s="46"/>
      <c r="B1526" s="47"/>
      <c r="C1526" s="48"/>
      <c r="D1526" s="47"/>
      <c r="E1526" s="49"/>
      <c r="F1526" s="50"/>
      <c r="G1526" s="49"/>
      <c r="H1526" s="50"/>
      <c r="I1526" s="51"/>
      <c r="J1526" s="52"/>
      <c r="K1526" s="50"/>
      <c r="L1526" s="50"/>
      <c r="M1526" s="50"/>
      <c r="N1526" s="53" t="s">
        <v>3</v>
      </c>
      <c r="O1526" s="50"/>
      <c r="P1526" s="50"/>
      <c r="Q1526" s="52"/>
    </row>
    <row r="1527" spans="1:17" s="63" customFormat="1" ht="18.75" customHeight="1" outlineLevel="2">
      <c r="A1527" s="65"/>
      <c r="B1527" s="55"/>
      <c r="C1527" s="55" t="s">
        <v>696</v>
      </c>
      <c r="D1527" s="66"/>
      <c r="E1527" s="57"/>
      <c r="F1527" s="58"/>
      <c r="G1527" s="57"/>
      <c r="H1527" s="58"/>
      <c r="I1527" s="59">
        <f>SUBTOTAL(9,I1528:I1845)</f>
        <v>0</v>
      </c>
      <c r="J1527" s="60"/>
      <c r="K1527" s="61">
        <f>SUBTOTAL(9,K1528:K1845)</f>
        <v>16.288664832500004</v>
      </c>
      <c r="L1527" s="58"/>
      <c r="M1527" s="61">
        <f>SUBTOTAL(9,M1528:M1845)</f>
        <v>0</v>
      </c>
      <c r="N1527" s="62" t="s">
        <v>3</v>
      </c>
      <c r="O1527" s="59">
        <f>SUBTOTAL(9,O1528:O1845)</f>
        <v>0</v>
      </c>
      <c r="P1527" s="59">
        <f>SUBTOTAL(9,P1528:P1845)</f>
        <v>0</v>
      </c>
      <c r="Q1527" s="60"/>
    </row>
    <row r="1528" spans="1:17" s="20" customFormat="1" ht="16.5" customHeight="1" outlineLevel="3">
      <c r="A1528" s="22"/>
      <c r="B1528" s="18"/>
      <c r="C1528" s="23" t="s">
        <v>1246</v>
      </c>
      <c r="D1528" s="24"/>
      <c r="E1528" s="23"/>
      <c r="F1528" s="24"/>
      <c r="G1528" s="23"/>
      <c r="H1528" s="24"/>
      <c r="I1528" s="25">
        <f>SUBTOTAL(9,I1529:I1671)</f>
        <v>0</v>
      </c>
      <c r="J1528" s="26"/>
      <c r="K1528" s="27">
        <f>SUBTOTAL(9,K1529:K1671)</f>
        <v>10.7919753825</v>
      </c>
      <c r="L1528" s="24"/>
      <c r="M1528" s="27">
        <f>SUBTOTAL(9,M1529:M1671)</f>
        <v>0</v>
      </c>
      <c r="N1528" s="43"/>
      <c r="O1528" s="25">
        <f>SUBTOTAL(9,O1529:O1671)</f>
        <v>0</v>
      </c>
      <c r="P1528" s="25">
        <f>SUBTOTAL(9,P1529:P1671)</f>
        <v>0</v>
      </c>
      <c r="Q1528" s="26"/>
    </row>
    <row r="1529" spans="1:17" s="75" customFormat="1" ht="24" outlineLevel="4">
      <c r="A1529" s="67">
        <v>1</v>
      </c>
      <c r="B1529" s="69" t="s">
        <v>1247</v>
      </c>
      <c r="C1529" s="70" t="s">
        <v>1248</v>
      </c>
      <c r="D1529" s="68" t="s">
        <v>8</v>
      </c>
      <c r="E1529" s="71">
        <v>137.12950000000001</v>
      </c>
      <c r="F1529" s="68"/>
      <c r="G1529" s="71">
        <v>137.12950000000001</v>
      </c>
      <c r="H1529" s="511"/>
      <c r="I1529" s="73">
        <f>G1529*H1529</f>
        <v>0</v>
      </c>
      <c r="J1529" s="110">
        <v>2.5999999999999998E-4</v>
      </c>
      <c r="K1529" s="110">
        <f>G1529*J1529</f>
        <v>3.5653669999999998E-2</v>
      </c>
      <c r="L1529" s="110"/>
      <c r="M1529" s="110">
        <f>G1529*L1529</f>
        <v>0</v>
      </c>
      <c r="N1529" s="111">
        <v>21</v>
      </c>
      <c r="O1529" s="111">
        <f>I1529*(N1529/100)</f>
        <v>0</v>
      </c>
      <c r="P1529" s="111">
        <f>I1529+O1529</f>
        <v>0</v>
      </c>
      <c r="Q1529" s="183"/>
    </row>
    <row r="1530" spans="1:17" s="83" customFormat="1" ht="9.75" outlineLevel="5">
      <c r="A1530" s="76"/>
      <c r="B1530" s="78" t="s">
        <v>848</v>
      </c>
      <c r="C1530" s="79" t="s">
        <v>1249</v>
      </c>
      <c r="D1530" s="77"/>
      <c r="E1530" s="80"/>
      <c r="F1530" s="77"/>
      <c r="G1530" s="80">
        <v>0</v>
      </c>
      <c r="H1530" s="81"/>
      <c r="I1530" s="82"/>
      <c r="J1530" s="80"/>
      <c r="K1530" s="80"/>
      <c r="L1530" s="80"/>
      <c r="M1530" s="80"/>
      <c r="N1530" s="82"/>
      <c r="O1530" s="82"/>
      <c r="P1530" s="82"/>
      <c r="Q1530" s="80"/>
    </row>
    <row r="1531" spans="1:17" s="83" customFormat="1" ht="9.75" outlineLevel="5">
      <c r="A1531" s="76"/>
      <c r="B1531" s="78"/>
      <c r="C1531" s="79" t="s">
        <v>1283</v>
      </c>
      <c r="D1531" s="77"/>
      <c r="E1531" s="80"/>
      <c r="F1531" s="77"/>
      <c r="G1531" s="80">
        <v>0</v>
      </c>
      <c r="H1531" s="81"/>
      <c r="I1531" s="82"/>
      <c r="J1531" s="80"/>
      <c r="K1531" s="80"/>
      <c r="L1531" s="80"/>
      <c r="M1531" s="80"/>
      <c r="N1531" s="82"/>
      <c r="O1531" s="82"/>
      <c r="P1531" s="82"/>
      <c r="Q1531" s="80"/>
    </row>
    <row r="1532" spans="1:17" s="83" customFormat="1" ht="9.75" outlineLevel="5">
      <c r="A1532" s="76"/>
      <c r="B1532" s="78"/>
      <c r="C1532" s="79" t="s">
        <v>1384</v>
      </c>
      <c r="D1532" s="77"/>
      <c r="E1532" s="80"/>
      <c r="F1532" s="77"/>
      <c r="G1532" s="80">
        <v>16.3445</v>
      </c>
      <c r="H1532" s="81"/>
      <c r="I1532" s="82"/>
      <c r="J1532" s="80"/>
      <c r="K1532" s="80"/>
      <c r="L1532" s="80"/>
      <c r="M1532" s="80"/>
      <c r="N1532" s="82"/>
      <c r="O1532" s="82"/>
      <c r="P1532" s="82"/>
      <c r="Q1532" s="80"/>
    </row>
    <row r="1533" spans="1:17" s="83" customFormat="1" ht="9.75" outlineLevel="5">
      <c r="A1533" s="76"/>
      <c r="B1533" s="78"/>
      <c r="C1533" s="79" t="s">
        <v>1263</v>
      </c>
      <c r="D1533" s="77"/>
      <c r="E1533" s="80"/>
      <c r="F1533" s="77"/>
      <c r="G1533" s="80">
        <v>0</v>
      </c>
      <c r="H1533" s="81"/>
      <c r="I1533" s="82"/>
      <c r="J1533" s="80"/>
      <c r="K1533" s="80"/>
      <c r="L1533" s="80"/>
      <c r="M1533" s="80"/>
      <c r="N1533" s="82"/>
      <c r="O1533" s="82"/>
      <c r="P1533" s="82"/>
      <c r="Q1533" s="80"/>
    </row>
    <row r="1534" spans="1:17" s="83" customFormat="1" ht="9.75" outlineLevel="5">
      <c r="A1534" s="76"/>
      <c r="B1534" s="78"/>
      <c r="C1534" s="79" t="s">
        <v>1385</v>
      </c>
      <c r="D1534" s="77"/>
      <c r="E1534" s="80"/>
      <c r="F1534" s="77"/>
      <c r="G1534" s="80">
        <v>157.07999999999998</v>
      </c>
      <c r="H1534" s="81"/>
      <c r="I1534" s="82"/>
      <c r="J1534" s="80"/>
      <c r="K1534" s="80"/>
      <c r="L1534" s="80"/>
      <c r="M1534" s="80"/>
      <c r="N1534" s="82"/>
      <c r="O1534" s="82"/>
      <c r="P1534" s="82"/>
      <c r="Q1534" s="80"/>
    </row>
    <row r="1535" spans="1:17" s="83" customFormat="1" ht="9.75" outlineLevel="5">
      <c r="A1535" s="76"/>
      <c r="B1535" s="78"/>
      <c r="C1535" s="79" t="s">
        <v>1386</v>
      </c>
      <c r="D1535" s="77"/>
      <c r="E1535" s="80"/>
      <c r="F1535" s="77"/>
      <c r="G1535" s="80">
        <v>-52.95</v>
      </c>
      <c r="H1535" s="81"/>
      <c r="I1535" s="82"/>
      <c r="J1535" s="80"/>
      <c r="K1535" s="80"/>
      <c r="L1535" s="80"/>
      <c r="M1535" s="80"/>
      <c r="N1535" s="82"/>
      <c r="O1535" s="82"/>
      <c r="P1535" s="82"/>
      <c r="Q1535" s="80"/>
    </row>
    <row r="1536" spans="1:17" s="83" customFormat="1" ht="9.75" outlineLevel="5">
      <c r="A1536" s="76"/>
      <c r="B1536" s="78"/>
      <c r="C1536" s="79" t="s">
        <v>1387</v>
      </c>
      <c r="D1536" s="77"/>
      <c r="E1536" s="80"/>
      <c r="F1536" s="77"/>
      <c r="G1536" s="80">
        <v>0</v>
      </c>
      <c r="H1536" s="81"/>
      <c r="I1536" s="82"/>
      <c r="J1536" s="80"/>
      <c r="K1536" s="80"/>
      <c r="L1536" s="80"/>
      <c r="M1536" s="80"/>
      <c r="N1536" s="82"/>
      <c r="O1536" s="82"/>
      <c r="P1536" s="82"/>
      <c r="Q1536" s="80"/>
    </row>
    <row r="1537" spans="1:17" s="83" customFormat="1" ht="9.75" outlineLevel="5">
      <c r="A1537" s="76"/>
      <c r="B1537" s="78"/>
      <c r="C1537" s="79" t="s">
        <v>1388</v>
      </c>
      <c r="D1537" s="77"/>
      <c r="E1537" s="80"/>
      <c r="F1537" s="77"/>
      <c r="G1537" s="80">
        <v>-21.72</v>
      </c>
      <c r="H1537" s="81"/>
      <c r="I1537" s="82"/>
      <c r="J1537" s="80"/>
      <c r="K1537" s="80"/>
      <c r="L1537" s="80"/>
      <c r="M1537" s="80"/>
      <c r="N1537" s="82"/>
      <c r="O1537" s="82"/>
      <c r="P1537" s="82"/>
      <c r="Q1537" s="80"/>
    </row>
    <row r="1538" spans="1:17" s="83" customFormat="1" ht="9.75" outlineLevel="5">
      <c r="A1538" s="76"/>
      <c r="B1538" s="78"/>
      <c r="C1538" s="79" t="s">
        <v>2</v>
      </c>
      <c r="D1538" s="77"/>
      <c r="E1538" s="80"/>
      <c r="F1538" s="77"/>
      <c r="G1538" s="80">
        <v>98.754500000000007</v>
      </c>
      <c r="H1538" s="81"/>
      <c r="I1538" s="82"/>
      <c r="J1538" s="80"/>
      <c r="K1538" s="80"/>
      <c r="L1538" s="80"/>
      <c r="M1538" s="80"/>
      <c r="N1538" s="82"/>
      <c r="O1538" s="82"/>
      <c r="P1538" s="82"/>
      <c r="Q1538" s="80"/>
    </row>
    <row r="1539" spans="1:17" s="83" customFormat="1" ht="9.75" outlineLevel="5">
      <c r="A1539" s="76"/>
      <c r="B1539" s="78"/>
      <c r="C1539" s="79" t="s">
        <v>1389</v>
      </c>
      <c r="D1539" s="77"/>
      <c r="E1539" s="80"/>
      <c r="F1539" s="77"/>
      <c r="G1539" s="80">
        <v>0</v>
      </c>
      <c r="H1539" s="81"/>
      <c r="I1539" s="82"/>
      <c r="J1539" s="80"/>
      <c r="K1539" s="80"/>
      <c r="L1539" s="80"/>
      <c r="M1539" s="80"/>
      <c r="N1539" s="82"/>
      <c r="O1539" s="82"/>
      <c r="P1539" s="82"/>
      <c r="Q1539" s="80"/>
    </row>
    <row r="1540" spans="1:17" s="83" customFormat="1" ht="9.75" outlineLevel="5">
      <c r="A1540" s="76"/>
      <c r="B1540" s="78"/>
      <c r="C1540" s="79" t="s">
        <v>1390</v>
      </c>
      <c r="D1540" s="77"/>
      <c r="E1540" s="80"/>
      <c r="F1540" s="77"/>
      <c r="G1540" s="80">
        <v>0</v>
      </c>
      <c r="H1540" s="81"/>
      <c r="I1540" s="82"/>
      <c r="J1540" s="80"/>
      <c r="K1540" s="80"/>
      <c r="L1540" s="80"/>
      <c r="M1540" s="80"/>
      <c r="N1540" s="82"/>
      <c r="O1540" s="82"/>
      <c r="P1540" s="82"/>
      <c r="Q1540" s="80"/>
    </row>
    <row r="1541" spans="1:17" s="83" customFormat="1" ht="9.75" outlineLevel="5">
      <c r="A1541" s="76"/>
      <c r="B1541" s="78"/>
      <c r="C1541" s="79" t="s">
        <v>1391</v>
      </c>
      <c r="D1541" s="77"/>
      <c r="E1541" s="80"/>
      <c r="F1541" s="77"/>
      <c r="G1541" s="80">
        <v>17.450000000000003</v>
      </c>
      <c r="H1541" s="81"/>
      <c r="I1541" s="82"/>
      <c r="J1541" s="80"/>
      <c r="K1541" s="80"/>
      <c r="L1541" s="80"/>
      <c r="M1541" s="80"/>
      <c r="N1541" s="82"/>
      <c r="O1541" s="82"/>
      <c r="P1541" s="82"/>
      <c r="Q1541" s="80"/>
    </row>
    <row r="1542" spans="1:17" s="83" customFormat="1" ht="9.75" outlineLevel="5">
      <c r="A1542" s="76"/>
      <c r="B1542" s="78"/>
      <c r="C1542" s="79" t="s">
        <v>2</v>
      </c>
      <c r="D1542" s="77"/>
      <c r="E1542" s="80"/>
      <c r="F1542" s="77"/>
      <c r="G1542" s="80">
        <v>17.450000000000003</v>
      </c>
      <c r="H1542" s="81"/>
      <c r="I1542" s="82"/>
      <c r="J1542" s="80"/>
      <c r="K1542" s="80"/>
      <c r="L1542" s="80"/>
      <c r="M1542" s="80"/>
      <c r="N1542" s="82"/>
      <c r="O1542" s="82"/>
      <c r="P1542" s="82"/>
      <c r="Q1542" s="80"/>
    </row>
    <row r="1543" spans="1:17" s="83" customFormat="1" ht="9.75" outlineLevel="5">
      <c r="A1543" s="76"/>
      <c r="B1543" s="78"/>
      <c r="C1543" s="79" t="s">
        <v>1392</v>
      </c>
      <c r="D1543" s="77"/>
      <c r="E1543" s="80"/>
      <c r="F1543" s="77"/>
      <c r="G1543" s="80">
        <v>0</v>
      </c>
      <c r="H1543" s="81"/>
      <c r="I1543" s="82"/>
      <c r="J1543" s="80"/>
      <c r="K1543" s="80"/>
      <c r="L1543" s="80"/>
      <c r="M1543" s="80"/>
      <c r="N1543" s="82"/>
      <c r="O1543" s="82"/>
      <c r="P1543" s="82"/>
      <c r="Q1543" s="80"/>
    </row>
    <row r="1544" spans="1:17" s="83" customFormat="1" ht="9.75" outlineLevel="5">
      <c r="A1544" s="76"/>
      <c r="B1544" s="78"/>
      <c r="C1544" s="79" t="s">
        <v>1263</v>
      </c>
      <c r="D1544" s="77"/>
      <c r="E1544" s="80"/>
      <c r="F1544" s="77"/>
      <c r="G1544" s="80">
        <v>0</v>
      </c>
      <c r="H1544" s="81"/>
      <c r="I1544" s="82"/>
      <c r="J1544" s="80"/>
      <c r="K1544" s="80"/>
      <c r="L1544" s="80"/>
      <c r="M1544" s="80"/>
      <c r="N1544" s="82"/>
      <c r="O1544" s="82"/>
      <c r="P1544" s="82"/>
      <c r="Q1544" s="80"/>
    </row>
    <row r="1545" spans="1:17" s="83" customFormat="1" ht="9.75" outlineLevel="5">
      <c r="A1545" s="76"/>
      <c r="B1545" s="78"/>
      <c r="C1545" s="79" t="s">
        <v>1393</v>
      </c>
      <c r="D1545" s="77"/>
      <c r="E1545" s="80"/>
      <c r="F1545" s="77"/>
      <c r="G1545" s="80">
        <v>17.805</v>
      </c>
      <c r="H1545" s="81"/>
      <c r="I1545" s="82"/>
      <c r="J1545" s="80"/>
      <c r="K1545" s="80"/>
      <c r="L1545" s="80"/>
      <c r="M1545" s="80"/>
      <c r="N1545" s="82"/>
      <c r="O1545" s="82"/>
      <c r="P1545" s="82"/>
      <c r="Q1545" s="80"/>
    </row>
    <row r="1546" spans="1:17" s="83" customFormat="1" ht="9.75" outlineLevel="5">
      <c r="A1546" s="76"/>
      <c r="B1546" s="78"/>
      <c r="C1546" s="79" t="s">
        <v>1283</v>
      </c>
      <c r="D1546" s="77"/>
      <c r="E1546" s="80"/>
      <c r="F1546" s="77"/>
      <c r="G1546" s="80">
        <v>0</v>
      </c>
      <c r="H1546" s="81"/>
      <c r="I1546" s="82"/>
      <c r="J1546" s="80"/>
      <c r="K1546" s="80"/>
      <c r="L1546" s="80"/>
      <c r="M1546" s="80"/>
      <c r="N1546" s="82"/>
      <c r="O1546" s="82"/>
      <c r="P1546" s="82"/>
      <c r="Q1546" s="80"/>
    </row>
    <row r="1547" spans="1:17" s="83" customFormat="1" ht="9.75" outlineLevel="5">
      <c r="A1547" s="76"/>
      <c r="B1547" s="78"/>
      <c r="C1547" s="79" t="s">
        <v>1394</v>
      </c>
      <c r="D1547" s="77"/>
      <c r="E1547" s="80"/>
      <c r="F1547" s="77"/>
      <c r="G1547" s="80">
        <v>1.458</v>
      </c>
      <c r="H1547" s="81"/>
      <c r="I1547" s="82"/>
      <c r="J1547" s="80"/>
      <c r="K1547" s="80"/>
      <c r="L1547" s="80"/>
      <c r="M1547" s="80"/>
      <c r="N1547" s="82"/>
      <c r="O1547" s="82"/>
      <c r="P1547" s="82"/>
      <c r="Q1547" s="80"/>
    </row>
    <row r="1548" spans="1:17" s="83" customFormat="1" ht="9.75" outlineLevel="5">
      <c r="A1548" s="76"/>
      <c r="B1548" s="78"/>
      <c r="C1548" s="79" t="s">
        <v>2</v>
      </c>
      <c r="D1548" s="77"/>
      <c r="E1548" s="80"/>
      <c r="F1548" s="77"/>
      <c r="G1548" s="80">
        <v>19.262999999999998</v>
      </c>
      <c r="H1548" s="81"/>
      <c r="I1548" s="82"/>
      <c r="J1548" s="80"/>
      <c r="K1548" s="80"/>
      <c r="L1548" s="80"/>
      <c r="M1548" s="80"/>
      <c r="N1548" s="82"/>
      <c r="O1548" s="82"/>
      <c r="P1548" s="82"/>
      <c r="Q1548" s="80"/>
    </row>
    <row r="1549" spans="1:17" s="83" customFormat="1" ht="9.75" outlineLevel="5">
      <c r="A1549" s="76"/>
      <c r="B1549" s="78"/>
      <c r="C1549" s="79" t="s">
        <v>1395</v>
      </c>
      <c r="D1549" s="77"/>
      <c r="E1549" s="80"/>
      <c r="F1549" s="77"/>
      <c r="G1549" s="80">
        <v>0</v>
      </c>
      <c r="H1549" s="81"/>
      <c r="I1549" s="82"/>
      <c r="J1549" s="80"/>
      <c r="K1549" s="80"/>
      <c r="L1549" s="80"/>
      <c r="M1549" s="80"/>
      <c r="N1549" s="82"/>
      <c r="O1549" s="82"/>
      <c r="P1549" s="82"/>
      <c r="Q1549" s="80"/>
    </row>
    <row r="1550" spans="1:17" s="83" customFormat="1" ht="9.75" outlineLevel="5">
      <c r="A1550" s="76"/>
      <c r="B1550" s="78"/>
      <c r="C1550" s="79" t="s">
        <v>1390</v>
      </c>
      <c r="D1550" s="77"/>
      <c r="E1550" s="80"/>
      <c r="F1550" s="77"/>
      <c r="G1550" s="80">
        <v>0</v>
      </c>
      <c r="H1550" s="81"/>
      <c r="I1550" s="82"/>
      <c r="J1550" s="80"/>
      <c r="K1550" s="80"/>
      <c r="L1550" s="80"/>
      <c r="M1550" s="80"/>
      <c r="N1550" s="82"/>
      <c r="O1550" s="82"/>
      <c r="P1550" s="82"/>
      <c r="Q1550" s="80"/>
    </row>
    <row r="1551" spans="1:17" s="83" customFormat="1" ht="9.75" outlineLevel="5">
      <c r="A1551" s="76"/>
      <c r="B1551" s="78"/>
      <c r="C1551" s="79" t="s">
        <v>1396</v>
      </c>
      <c r="D1551" s="77"/>
      <c r="E1551" s="80"/>
      <c r="F1551" s="77"/>
      <c r="G1551" s="80">
        <v>1.6620000000000001</v>
      </c>
      <c r="H1551" s="81"/>
      <c r="I1551" s="82"/>
      <c r="J1551" s="80"/>
      <c r="K1551" s="80"/>
      <c r="L1551" s="80"/>
      <c r="M1551" s="80"/>
      <c r="N1551" s="82"/>
      <c r="O1551" s="82"/>
      <c r="P1551" s="82"/>
      <c r="Q1551" s="80"/>
    </row>
    <row r="1552" spans="1:17" s="83" customFormat="1" ht="9.75" outlineLevel="5">
      <c r="A1552" s="76"/>
      <c r="B1552" s="78"/>
      <c r="C1552" s="79" t="s">
        <v>2</v>
      </c>
      <c r="D1552" s="77"/>
      <c r="E1552" s="80"/>
      <c r="F1552" s="77"/>
      <c r="G1552" s="80">
        <v>1.6620000000000001</v>
      </c>
      <c r="H1552" s="81"/>
      <c r="I1552" s="82"/>
      <c r="J1552" s="80"/>
      <c r="K1552" s="80"/>
      <c r="L1552" s="80"/>
      <c r="M1552" s="80"/>
      <c r="N1552" s="82"/>
      <c r="O1552" s="82"/>
      <c r="P1552" s="82"/>
      <c r="Q1552" s="80"/>
    </row>
    <row r="1553" spans="1:17" s="83" customFormat="1" ht="7.5" customHeight="1" outlineLevel="5">
      <c r="A1553" s="84"/>
      <c r="B1553" s="86"/>
      <c r="C1553" s="87"/>
      <c r="D1553" s="85"/>
      <c r="E1553" s="88"/>
      <c r="F1553" s="85"/>
      <c r="G1553" s="88"/>
      <c r="H1553" s="89"/>
      <c r="I1553" s="90"/>
      <c r="J1553" s="91"/>
      <c r="K1553" s="91"/>
      <c r="L1553" s="91"/>
      <c r="M1553" s="91"/>
      <c r="N1553" s="90"/>
      <c r="O1553" s="90"/>
      <c r="P1553" s="90"/>
      <c r="Q1553" s="91"/>
    </row>
    <row r="1554" spans="1:17" s="75" customFormat="1" ht="24" outlineLevel="4">
      <c r="A1554" s="67">
        <v>2</v>
      </c>
      <c r="B1554" s="69" t="s">
        <v>1397</v>
      </c>
      <c r="C1554" s="70" t="s">
        <v>1398</v>
      </c>
      <c r="D1554" s="68" t="s">
        <v>8</v>
      </c>
      <c r="E1554" s="71">
        <v>300.79950000000002</v>
      </c>
      <c r="F1554" s="68"/>
      <c r="G1554" s="71">
        <v>300.79950000000002</v>
      </c>
      <c r="H1554" s="511"/>
      <c r="I1554" s="73">
        <f>G1554*H1554</f>
        <v>0</v>
      </c>
      <c r="J1554" s="110">
        <v>8.7299999999999999E-3</v>
      </c>
      <c r="K1554" s="110">
        <f>G1554*J1554</f>
        <v>2.6259796350000002</v>
      </c>
      <c r="L1554" s="110"/>
      <c r="M1554" s="110">
        <f>G1554*L1554</f>
        <v>0</v>
      </c>
      <c r="N1554" s="111">
        <v>21</v>
      </c>
      <c r="O1554" s="111">
        <f>I1554*(N1554/100)</f>
        <v>0</v>
      </c>
      <c r="P1554" s="111">
        <f>I1554+O1554</f>
        <v>0</v>
      </c>
      <c r="Q1554" s="183"/>
    </row>
    <row r="1555" spans="1:17" s="83" customFormat="1" ht="9.75" outlineLevel="5">
      <c r="A1555" s="76"/>
      <c r="B1555" s="78" t="s">
        <v>848</v>
      </c>
      <c r="C1555" s="79" t="s">
        <v>1249</v>
      </c>
      <c r="D1555" s="77"/>
      <c r="E1555" s="80"/>
      <c r="F1555" s="77"/>
      <c r="G1555" s="80">
        <v>0</v>
      </c>
      <c r="H1555" s="81"/>
      <c r="I1555" s="82"/>
      <c r="J1555" s="80"/>
      <c r="K1555" s="80"/>
      <c r="L1555" s="80"/>
      <c r="M1555" s="80"/>
      <c r="N1555" s="82"/>
      <c r="O1555" s="82"/>
      <c r="P1555" s="82"/>
      <c r="Q1555" s="80"/>
    </row>
    <row r="1556" spans="1:17" s="83" customFormat="1" ht="9.75" outlineLevel="5">
      <c r="A1556" s="76"/>
      <c r="B1556" s="78"/>
      <c r="C1556" s="79" t="s">
        <v>1283</v>
      </c>
      <c r="D1556" s="77"/>
      <c r="E1556" s="80"/>
      <c r="F1556" s="77"/>
      <c r="G1556" s="80">
        <v>0</v>
      </c>
      <c r="H1556" s="81"/>
      <c r="I1556" s="82"/>
      <c r="J1556" s="80"/>
      <c r="K1556" s="80"/>
      <c r="L1556" s="80"/>
      <c r="M1556" s="80"/>
      <c r="N1556" s="82"/>
      <c r="O1556" s="82"/>
      <c r="P1556" s="82"/>
      <c r="Q1556" s="80"/>
    </row>
    <row r="1557" spans="1:17" s="83" customFormat="1" ht="9.75" outlineLevel="5">
      <c r="A1557" s="76"/>
      <c r="B1557" s="78"/>
      <c r="C1557" s="79" t="s">
        <v>1384</v>
      </c>
      <c r="D1557" s="77"/>
      <c r="E1557" s="80"/>
      <c r="F1557" s="77"/>
      <c r="G1557" s="80">
        <v>16.3445</v>
      </c>
      <c r="H1557" s="81"/>
      <c r="I1557" s="82"/>
      <c r="J1557" s="80"/>
      <c r="K1557" s="80"/>
      <c r="L1557" s="80"/>
      <c r="M1557" s="80"/>
      <c r="N1557" s="82"/>
      <c r="O1557" s="82"/>
      <c r="P1557" s="82"/>
      <c r="Q1557" s="80"/>
    </row>
    <row r="1558" spans="1:17" s="83" customFormat="1" ht="9.75" outlineLevel="5">
      <c r="A1558" s="76"/>
      <c r="B1558" s="78"/>
      <c r="C1558" s="79" t="s">
        <v>1263</v>
      </c>
      <c r="D1558" s="77"/>
      <c r="E1558" s="80"/>
      <c r="F1558" s="77"/>
      <c r="G1558" s="80">
        <v>0</v>
      </c>
      <c r="H1558" s="81"/>
      <c r="I1558" s="82"/>
      <c r="J1558" s="80"/>
      <c r="K1558" s="80"/>
      <c r="L1558" s="80"/>
      <c r="M1558" s="80"/>
      <c r="N1558" s="82"/>
      <c r="O1558" s="82"/>
      <c r="P1558" s="82"/>
      <c r="Q1558" s="80"/>
    </row>
    <row r="1559" spans="1:17" s="83" customFormat="1" ht="9.75" outlineLevel="5">
      <c r="A1559" s="76"/>
      <c r="B1559" s="78"/>
      <c r="C1559" s="79" t="s">
        <v>1385</v>
      </c>
      <c r="D1559" s="77"/>
      <c r="E1559" s="80"/>
      <c r="F1559" s="77"/>
      <c r="G1559" s="80">
        <v>157.07999999999998</v>
      </c>
      <c r="H1559" s="81"/>
      <c r="I1559" s="82"/>
      <c r="J1559" s="80"/>
      <c r="K1559" s="80"/>
      <c r="L1559" s="80"/>
      <c r="M1559" s="80"/>
      <c r="N1559" s="82"/>
      <c r="O1559" s="82"/>
      <c r="P1559" s="82"/>
      <c r="Q1559" s="80"/>
    </row>
    <row r="1560" spans="1:17" s="83" customFormat="1" ht="9.75" outlineLevel="5">
      <c r="A1560" s="76"/>
      <c r="B1560" s="78"/>
      <c r="C1560" s="79" t="s">
        <v>1386</v>
      </c>
      <c r="D1560" s="77"/>
      <c r="E1560" s="80"/>
      <c r="F1560" s="77"/>
      <c r="G1560" s="80">
        <v>-52.95</v>
      </c>
      <c r="H1560" s="81"/>
      <c r="I1560" s="82"/>
      <c r="J1560" s="80"/>
      <c r="K1560" s="80"/>
      <c r="L1560" s="80"/>
      <c r="M1560" s="80"/>
      <c r="N1560" s="82"/>
      <c r="O1560" s="82"/>
      <c r="P1560" s="82"/>
      <c r="Q1560" s="80"/>
    </row>
    <row r="1561" spans="1:17" s="83" customFormat="1" ht="9.75" outlineLevel="5">
      <c r="A1561" s="76"/>
      <c r="B1561" s="78"/>
      <c r="C1561" s="79" t="s">
        <v>1387</v>
      </c>
      <c r="D1561" s="77"/>
      <c r="E1561" s="80"/>
      <c r="F1561" s="77"/>
      <c r="G1561" s="80">
        <v>0</v>
      </c>
      <c r="H1561" s="81"/>
      <c r="I1561" s="82"/>
      <c r="J1561" s="80"/>
      <c r="K1561" s="80"/>
      <c r="L1561" s="80"/>
      <c r="M1561" s="80"/>
      <c r="N1561" s="82"/>
      <c r="O1561" s="82"/>
      <c r="P1561" s="82"/>
      <c r="Q1561" s="80"/>
    </row>
    <row r="1562" spans="1:17" s="83" customFormat="1" ht="9.75" outlineLevel="5">
      <c r="A1562" s="76"/>
      <c r="B1562" s="78"/>
      <c r="C1562" s="79" t="s">
        <v>1388</v>
      </c>
      <c r="D1562" s="77"/>
      <c r="E1562" s="80"/>
      <c r="F1562" s="77"/>
      <c r="G1562" s="80">
        <v>-21.72</v>
      </c>
      <c r="H1562" s="81"/>
      <c r="I1562" s="82"/>
      <c r="J1562" s="80"/>
      <c r="K1562" s="80"/>
      <c r="L1562" s="80"/>
      <c r="M1562" s="80"/>
      <c r="N1562" s="82"/>
      <c r="O1562" s="82"/>
      <c r="P1562" s="82"/>
      <c r="Q1562" s="80"/>
    </row>
    <row r="1563" spans="1:17" s="83" customFormat="1" ht="9.75" outlineLevel="5">
      <c r="A1563" s="76"/>
      <c r="B1563" s="78"/>
      <c r="C1563" s="79" t="s">
        <v>2</v>
      </c>
      <c r="D1563" s="77"/>
      <c r="E1563" s="80"/>
      <c r="F1563" s="77"/>
      <c r="G1563" s="80">
        <v>98.754500000000007</v>
      </c>
      <c r="H1563" s="81"/>
      <c r="I1563" s="82"/>
      <c r="J1563" s="80"/>
      <c r="K1563" s="80"/>
      <c r="L1563" s="80"/>
      <c r="M1563" s="80"/>
      <c r="N1563" s="82"/>
      <c r="O1563" s="82"/>
      <c r="P1563" s="82"/>
      <c r="Q1563" s="80"/>
    </row>
    <row r="1564" spans="1:17" s="83" customFormat="1" ht="9.75" outlineLevel="5">
      <c r="A1564" s="76"/>
      <c r="B1564" s="78"/>
      <c r="C1564" s="79" t="s">
        <v>1389</v>
      </c>
      <c r="D1564" s="77"/>
      <c r="E1564" s="80"/>
      <c r="F1564" s="77"/>
      <c r="G1564" s="80">
        <v>0</v>
      </c>
      <c r="H1564" s="81"/>
      <c r="I1564" s="82"/>
      <c r="J1564" s="80"/>
      <c r="K1564" s="80"/>
      <c r="L1564" s="80"/>
      <c r="M1564" s="80"/>
      <c r="N1564" s="82"/>
      <c r="O1564" s="82"/>
      <c r="P1564" s="82"/>
      <c r="Q1564" s="80"/>
    </row>
    <row r="1565" spans="1:17" s="83" customFormat="1" ht="9.75" outlineLevel="5">
      <c r="A1565" s="76"/>
      <c r="B1565" s="78"/>
      <c r="C1565" s="79" t="s">
        <v>1390</v>
      </c>
      <c r="D1565" s="77"/>
      <c r="E1565" s="80"/>
      <c r="F1565" s="77"/>
      <c r="G1565" s="80">
        <v>0</v>
      </c>
      <c r="H1565" s="81"/>
      <c r="I1565" s="82"/>
      <c r="J1565" s="80"/>
      <c r="K1565" s="80"/>
      <c r="L1565" s="80"/>
      <c r="M1565" s="80"/>
      <c r="N1565" s="82"/>
      <c r="O1565" s="82"/>
      <c r="P1565" s="82"/>
      <c r="Q1565" s="80"/>
    </row>
    <row r="1566" spans="1:17" s="83" customFormat="1" ht="9.75" outlineLevel="5">
      <c r="A1566" s="76"/>
      <c r="B1566" s="78"/>
      <c r="C1566" s="79" t="s">
        <v>1391</v>
      </c>
      <c r="D1566" s="77"/>
      <c r="E1566" s="80"/>
      <c r="F1566" s="77"/>
      <c r="G1566" s="80">
        <v>17.450000000000003</v>
      </c>
      <c r="H1566" s="81"/>
      <c r="I1566" s="82"/>
      <c r="J1566" s="80"/>
      <c r="K1566" s="80"/>
      <c r="L1566" s="80"/>
      <c r="M1566" s="80"/>
      <c r="N1566" s="82"/>
      <c r="O1566" s="82"/>
      <c r="P1566" s="82"/>
      <c r="Q1566" s="80"/>
    </row>
    <row r="1567" spans="1:17" s="83" customFormat="1" ht="9.75" outlineLevel="5">
      <c r="A1567" s="76"/>
      <c r="B1567" s="78"/>
      <c r="C1567" s="79" t="s">
        <v>2</v>
      </c>
      <c r="D1567" s="77"/>
      <c r="E1567" s="80"/>
      <c r="F1567" s="77"/>
      <c r="G1567" s="80">
        <v>17.450000000000003</v>
      </c>
      <c r="H1567" s="81"/>
      <c r="I1567" s="82"/>
      <c r="J1567" s="80"/>
      <c r="K1567" s="80"/>
      <c r="L1567" s="80"/>
      <c r="M1567" s="80"/>
      <c r="N1567" s="82"/>
      <c r="O1567" s="82"/>
      <c r="P1567" s="82"/>
      <c r="Q1567" s="80"/>
    </row>
    <row r="1568" spans="1:17" s="83" customFormat="1" ht="9.75" outlineLevel="5">
      <c r="A1568" s="76"/>
      <c r="B1568" s="78"/>
      <c r="C1568" s="79" t="s">
        <v>1392</v>
      </c>
      <c r="D1568" s="77"/>
      <c r="E1568" s="80"/>
      <c r="F1568" s="77"/>
      <c r="G1568" s="80">
        <v>0</v>
      </c>
      <c r="H1568" s="81"/>
      <c r="I1568" s="82"/>
      <c r="J1568" s="80"/>
      <c r="K1568" s="80"/>
      <c r="L1568" s="80"/>
      <c r="M1568" s="80"/>
      <c r="N1568" s="82"/>
      <c r="O1568" s="82"/>
      <c r="P1568" s="82"/>
      <c r="Q1568" s="80"/>
    </row>
    <row r="1569" spans="1:17" s="83" customFormat="1" ht="9.75" outlineLevel="5">
      <c r="A1569" s="76"/>
      <c r="B1569" s="78"/>
      <c r="C1569" s="79" t="s">
        <v>1263</v>
      </c>
      <c r="D1569" s="77"/>
      <c r="E1569" s="80"/>
      <c r="F1569" s="77"/>
      <c r="G1569" s="80">
        <v>0</v>
      </c>
      <c r="H1569" s="81"/>
      <c r="I1569" s="82"/>
      <c r="J1569" s="80"/>
      <c r="K1569" s="80"/>
      <c r="L1569" s="80"/>
      <c r="M1569" s="80"/>
      <c r="N1569" s="82"/>
      <c r="O1569" s="82"/>
      <c r="P1569" s="82"/>
      <c r="Q1569" s="80"/>
    </row>
    <row r="1570" spans="1:17" s="83" customFormat="1" ht="9.75" outlineLevel="5">
      <c r="A1570" s="76"/>
      <c r="B1570" s="78"/>
      <c r="C1570" s="79" t="s">
        <v>1393</v>
      </c>
      <c r="D1570" s="77"/>
      <c r="E1570" s="80"/>
      <c r="F1570" s="77"/>
      <c r="G1570" s="80">
        <v>17.805</v>
      </c>
      <c r="H1570" s="81"/>
      <c r="I1570" s="82"/>
      <c r="J1570" s="80"/>
      <c r="K1570" s="80"/>
      <c r="L1570" s="80"/>
      <c r="M1570" s="80"/>
      <c r="N1570" s="82"/>
      <c r="O1570" s="82"/>
      <c r="P1570" s="82"/>
      <c r="Q1570" s="80"/>
    </row>
    <row r="1571" spans="1:17" s="83" customFormat="1" ht="9.75" outlineLevel="5">
      <c r="A1571" s="76"/>
      <c r="B1571" s="78"/>
      <c r="C1571" s="79" t="s">
        <v>1283</v>
      </c>
      <c r="D1571" s="77"/>
      <c r="E1571" s="80"/>
      <c r="F1571" s="77"/>
      <c r="G1571" s="80">
        <v>0</v>
      </c>
      <c r="H1571" s="81"/>
      <c r="I1571" s="82"/>
      <c r="J1571" s="80"/>
      <c r="K1571" s="80"/>
      <c r="L1571" s="80"/>
      <c r="M1571" s="80"/>
      <c r="N1571" s="82"/>
      <c r="O1571" s="82"/>
      <c r="P1571" s="82"/>
      <c r="Q1571" s="80"/>
    </row>
    <row r="1572" spans="1:17" s="83" customFormat="1" ht="9.75" outlineLevel="5">
      <c r="A1572" s="76"/>
      <c r="B1572" s="78"/>
      <c r="C1572" s="79" t="s">
        <v>1394</v>
      </c>
      <c r="D1572" s="77"/>
      <c r="E1572" s="80"/>
      <c r="F1572" s="77"/>
      <c r="G1572" s="80">
        <v>1.458</v>
      </c>
      <c r="H1572" s="81"/>
      <c r="I1572" s="82"/>
      <c r="J1572" s="80"/>
      <c r="K1572" s="80"/>
      <c r="L1572" s="80"/>
      <c r="M1572" s="80"/>
      <c r="N1572" s="82"/>
      <c r="O1572" s="82"/>
      <c r="P1572" s="82"/>
      <c r="Q1572" s="80"/>
    </row>
    <row r="1573" spans="1:17" s="83" customFormat="1" ht="9.75" outlineLevel="5">
      <c r="A1573" s="76"/>
      <c r="B1573" s="78"/>
      <c r="C1573" s="79" t="s">
        <v>2</v>
      </c>
      <c r="D1573" s="77"/>
      <c r="E1573" s="80"/>
      <c r="F1573" s="77"/>
      <c r="G1573" s="80">
        <v>19.262999999999998</v>
      </c>
      <c r="H1573" s="81"/>
      <c r="I1573" s="82"/>
      <c r="J1573" s="80"/>
      <c r="K1573" s="80"/>
      <c r="L1573" s="80"/>
      <c r="M1573" s="80"/>
      <c r="N1573" s="82"/>
      <c r="O1573" s="82"/>
      <c r="P1573" s="82"/>
      <c r="Q1573" s="80"/>
    </row>
    <row r="1574" spans="1:17" s="83" customFormat="1" ht="9.75" outlineLevel="5">
      <c r="A1574" s="76"/>
      <c r="B1574" s="78"/>
      <c r="C1574" s="79" t="s">
        <v>1395</v>
      </c>
      <c r="D1574" s="77"/>
      <c r="E1574" s="80"/>
      <c r="F1574" s="77"/>
      <c r="G1574" s="80">
        <v>0</v>
      </c>
      <c r="H1574" s="81"/>
      <c r="I1574" s="82"/>
      <c r="J1574" s="80"/>
      <c r="K1574" s="80"/>
      <c r="L1574" s="80"/>
      <c r="M1574" s="80"/>
      <c r="N1574" s="82"/>
      <c r="O1574" s="82"/>
      <c r="P1574" s="82"/>
      <c r="Q1574" s="80"/>
    </row>
    <row r="1575" spans="1:17" s="83" customFormat="1" ht="9.75" outlineLevel="5">
      <c r="A1575" s="76"/>
      <c r="B1575" s="78"/>
      <c r="C1575" s="79" t="s">
        <v>1390</v>
      </c>
      <c r="D1575" s="77"/>
      <c r="E1575" s="80"/>
      <c r="F1575" s="77"/>
      <c r="G1575" s="80">
        <v>0</v>
      </c>
      <c r="H1575" s="81"/>
      <c r="I1575" s="82"/>
      <c r="J1575" s="80"/>
      <c r="K1575" s="80"/>
      <c r="L1575" s="80"/>
      <c r="M1575" s="80"/>
      <c r="N1575" s="82"/>
      <c r="O1575" s="82"/>
      <c r="P1575" s="82"/>
      <c r="Q1575" s="80"/>
    </row>
    <row r="1576" spans="1:17" s="83" customFormat="1" ht="9.75" outlineLevel="5">
      <c r="A1576" s="76"/>
      <c r="B1576" s="78"/>
      <c r="C1576" s="79" t="s">
        <v>1396</v>
      </c>
      <c r="D1576" s="77"/>
      <c r="E1576" s="80"/>
      <c r="F1576" s="77"/>
      <c r="G1576" s="80">
        <v>1.6620000000000001</v>
      </c>
      <c r="H1576" s="81"/>
      <c r="I1576" s="82"/>
      <c r="J1576" s="80"/>
      <c r="K1576" s="80"/>
      <c r="L1576" s="80"/>
      <c r="M1576" s="80"/>
      <c r="N1576" s="82"/>
      <c r="O1576" s="82"/>
      <c r="P1576" s="82"/>
      <c r="Q1576" s="80"/>
    </row>
    <row r="1577" spans="1:17" s="83" customFormat="1" ht="9.75" outlineLevel="5">
      <c r="A1577" s="76"/>
      <c r="B1577" s="78"/>
      <c r="C1577" s="79" t="s">
        <v>2</v>
      </c>
      <c r="D1577" s="77"/>
      <c r="E1577" s="80"/>
      <c r="F1577" s="77"/>
      <c r="G1577" s="80">
        <v>1.6620000000000001</v>
      </c>
      <c r="H1577" s="81"/>
      <c r="I1577" s="82"/>
      <c r="J1577" s="80"/>
      <c r="K1577" s="80"/>
      <c r="L1577" s="80"/>
      <c r="M1577" s="80"/>
      <c r="N1577" s="82"/>
      <c r="O1577" s="82"/>
      <c r="P1577" s="82"/>
      <c r="Q1577" s="80"/>
    </row>
    <row r="1578" spans="1:17" s="83" customFormat="1" ht="9.75" outlineLevel="5">
      <c r="A1578" s="76"/>
      <c r="B1578" s="78"/>
      <c r="C1578" s="79" t="s">
        <v>1399</v>
      </c>
      <c r="D1578" s="77"/>
      <c r="E1578" s="80"/>
      <c r="F1578" s="77"/>
      <c r="G1578" s="80">
        <v>0</v>
      </c>
      <c r="H1578" s="81"/>
      <c r="I1578" s="82"/>
      <c r="J1578" s="80"/>
      <c r="K1578" s="80"/>
      <c r="L1578" s="80"/>
      <c r="M1578" s="80"/>
      <c r="N1578" s="82"/>
      <c r="O1578" s="82"/>
      <c r="P1578" s="82"/>
      <c r="Q1578" s="80"/>
    </row>
    <row r="1579" spans="1:17" s="83" customFormat="1" ht="9.75" outlineLevel="5">
      <c r="A1579" s="76"/>
      <c r="B1579" s="78"/>
      <c r="C1579" s="79" t="s">
        <v>1400</v>
      </c>
      <c r="D1579" s="77"/>
      <c r="E1579" s="80"/>
      <c r="F1579" s="77"/>
      <c r="G1579" s="80">
        <v>0</v>
      </c>
      <c r="H1579" s="81"/>
      <c r="I1579" s="82"/>
      <c r="J1579" s="80"/>
      <c r="K1579" s="80"/>
      <c r="L1579" s="80"/>
      <c r="M1579" s="80"/>
      <c r="N1579" s="82"/>
      <c r="O1579" s="82"/>
      <c r="P1579" s="82"/>
      <c r="Q1579" s="80"/>
    </row>
    <row r="1580" spans="1:17" s="83" customFormat="1" ht="9.75" outlineLevel="5">
      <c r="A1580" s="76"/>
      <c r="B1580" s="78"/>
      <c r="C1580" s="79" t="s">
        <v>1401</v>
      </c>
      <c r="D1580" s="77"/>
      <c r="E1580" s="80"/>
      <c r="F1580" s="77"/>
      <c r="G1580" s="80">
        <v>72.534999999999997</v>
      </c>
      <c r="H1580" s="81"/>
      <c r="I1580" s="82"/>
      <c r="J1580" s="80"/>
      <c r="K1580" s="80"/>
      <c r="L1580" s="80"/>
      <c r="M1580" s="80"/>
      <c r="N1580" s="82"/>
      <c r="O1580" s="82"/>
      <c r="P1580" s="82"/>
      <c r="Q1580" s="80"/>
    </row>
    <row r="1581" spans="1:17" s="83" customFormat="1" ht="9.75" outlineLevel="5">
      <c r="A1581" s="76"/>
      <c r="B1581" s="78"/>
      <c r="C1581" s="79" t="s">
        <v>1263</v>
      </c>
      <c r="D1581" s="77"/>
      <c r="E1581" s="80"/>
      <c r="F1581" s="77"/>
      <c r="G1581" s="80">
        <v>0</v>
      </c>
      <c r="H1581" s="81"/>
      <c r="I1581" s="82"/>
      <c r="J1581" s="80"/>
      <c r="K1581" s="80"/>
      <c r="L1581" s="80"/>
      <c r="M1581" s="80"/>
      <c r="N1581" s="82"/>
      <c r="O1581" s="82"/>
      <c r="P1581" s="82"/>
      <c r="Q1581" s="80"/>
    </row>
    <row r="1582" spans="1:17" s="83" customFormat="1" ht="9.75" outlineLevel="5">
      <c r="A1582" s="76"/>
      <c r="B1582" s="78"/>
      <c r="C1582" s="79" t="s">
        <v>1401</v>
      </c>
      <c r="D1582" s="77"/>
      <c r="E1582" s="80"/>
      <c r="F1582" s="77"/>
      <c r="G1582" s="80">
        <v>72.534999999999997</v>
      </c>
      <c r="H1582" s="81"/>
      <c r="I1582" s="82"/>
      <c r="J1582" s="80"/>
      <c r="K1582" s="80"/>
      <c r="L1582" s="80"/>
      <c r="M1582" s="80"/>
      <c r="N1582" s="82"/>
      <c r="O1582" s="82"/>
      <c r="P1582" s="82"/>
      <c r="Q1582" s="80"/>
    </row>
    <row r="1583" spans="1:17" s="83" customFormat="1" ht="9.75" outlineLevel="5">
      <c r="A1583" s="76"/>
      <c r="B1583" s="78"/>
      <c r="C1583" s="79" t="s">
        <v>1261</v>
      </c>
      <c r="D1583" s="77"/>
      <c r="E1583" s="80"/>
      <c r="F1583" s="77"/>
      <c r="G1583" s="80">
        <v>0</v>
      </c>
      <c r="H1583" s="81"/>
      <c r="I1583" s="82"/>
      <c r="J1583" s="80"/>
      <c r="K1583" s="80"/>
      <c r="L1583" s="80"/>
      <c r="M1583" s="80"/>
      <c r="N1583" s="82"/>
      <c r="O1583" s="82"/>
      <c r="P1583" s="82"/>
      <c r="Q1583" s="80"/>
    </row>
    <row r="1584" spans="1:17" s="83" customFormat="1" ht="9.75" outlineLevel="5">
      <c r="A1584" s="76"/>
      <c r="B1584" s="78"/>
      <c r="C1584" s="79" t="s">
        <v>1402</v>
      </c>
      <c r="D1584" s="77"/>
      <c r="E1584" s="80"/>
      <c r="F1584" s="77"/>
      <c r="G1584" s="80">
        <v>9.3000000000000007</v>
      </c>
      <c r="H1584" s="81"/>
      <c r="I1584" s="82"/>
      <c r="J1584" s="80"/>
      <c r="K1584" s="80"/>
      <c r="L1584" s="80"/>
      <c r="M1584" s="80"/>
      <c r="N1584" s="82"/>
      <c r="O1584" s="82"/>
      <c r="P1584" s="82"/>
      <c r="Q1584" s="80"/>
    </row>
    <row r="1585" spans="1:17" s="83" customFormat="1" ht="9.75" outlineLevel="5">
      <c r="A1585" s="76"/>
      <c r="B1585" s="78"/>
      <c r="C1585" s="79" t="s">
        <v>1283</v>
      </c>
      <c r="D1585" s="77"/>
      <c r="E1585" s="80"/>
      <c r="F1585" s="77"/>
      <c r="G1585" s="80">
        <v>0</v>
      </c>
      <c r="H1585" s="81"/>
      <c r="I1585" s="82"/>
      <c r="J1585" s="80"/>
      <c r="K1585" s="80"/>
      <c r="L1585" s="80"/>
      <c r="M1585" s="80"/>
      <c r="N1585" s="82"/>
      <c r="O1585" s="82"/>
      <c r="P1585" s="82"/>
      <c r="Q1585" s="80"/>
    </row>
    <row r="1586" spans="1:17" s="83" customFormat="1" ht="9.75" outlineLevel="5">
      <c r="A1586" s="76"/>
      <c r="B1586" s="78"/>
      <c r="C1586" s="79" t="s">
        <v>1402</v>
      </c>
      <c r="D1586" s="77"/>
      <c r="E1586" s="80"/>
      <c r="F1586" s="77"/>
      <c r="G1586" s="80">
        <v>9.3000000000000007</v>
      </c>
      <c r="H1586" s="81"/>
      <c r="I1586" s="82"/>
      <c r="J1586" s="80"/>
      <c r="K1586" s="80"/>
      <c r="L1586" s="80"/>
      <c r="M1586" s="80"/>
      <c r="N1586" s="82"/>
      <c r="O1586" s="82"/>
      <c r="P1586" s="82"/>
      <c r="Q1586" s="80"/>
    </row>
    <row r="1587" spans="1:17" s="83" customFormat="1" ht="9.75" outlineLevel="5">
      <c r="A1587" s="76"/>
      <c r="B1587" s="78"/>
      <c r="C1587" s="79" t="s">
        <v>2</v>
      </c>
      <c r="D1587" s="77"/>
      <c r="E1587" s="80"/>
      <c r="F1587" s="77"/>
      <c r="G1587" s="80">
        <v>163.67000000000002</v>
      </c>
      <c r="H1587" s="81"/>
      <c r="I1587" s="82"/>
      <c r="J1587" s="80"/>
      <c r="K1587" s="80"/>
      <c r="L1587" s="80"/>
      <c r="M1587" s="80"/>
      <c r="N1587" s="82"/>
      <c r="O1587" s="82"/>
      <c r="P1587" s="82"/>
      <c r="Q1587" s="80"/>
    </row>
    <row r="1588" spans="1:17" s="83" customFormat="1" ht="7.5" customHeight="1" outlineLevel="5">
      <c r="A1588" s="84"/>
      <c r="B1588" s="86"/>
      <c r="C1588" s="87"/>
      <c r="D1588" s="85"/>
      <c r="E1588" s="88"/>
      <c r="F1588" s="85"/>
      <c r="G1588" s="88"/>
      <c r="H1588" s="89"/>
      <c r="I1588" s="90"/>
      <c r="J1588" s="91"/>
      <c r="K1588" s="91"/>
      <c r="L1588" s="91"/>
      <c r="M1588" s="91"/>
      <c r="N1588" s="90"/>
      <c r="O1588" s="90"/>
      <c r="P1588" s="90"/>
      <c r="Q1588" s="91"/>
    </row>
    <row r="1589" spans="1:17" s="75" customFormat="1" ht="12" outlineLevel="4">
      <c r="A1589" s="67">
        <v>3</v>
      </c>
      <c r="B1589" s="69" t="s">
        <v>1403</v>
      </c>
      <c r="C1589" s="70" t="s">
        <v>1404</v>
      </c>
      <c r="D1589" s="68" t="s">
        <v>8</v>
      </c>
      <c r="E1589" s="71">
        <v>293.86822500000005</v>
      </c>
      <c r="F1589" s="68"/>
      <c r="G1589" s="71">
        <v>293.86822500000005</v>
      </c>
      <c r="H1589" s="511"/>
      <c r="I1589" s="73">
        <f>G1589*H1589</f>
        <v>0</v>
      </c>
      <c r="J1589" s="110">
        <v>3.8999999999999998E-3</v>
      </c>
      <c r="K1589" s="110">
        <f>G1589*J1589</f>
        <v>1.1460860775000001</v>
      </c>
      <c r="L1589" s="110"/>
      <c r="M1589" s="110">
        <f>G1589*L1589</f>
        <v>0</v>
      </c>
      <c r="N1589" s="111">
        <v>21</v>
      </c>
      <c r="O1589" s="111">
        <f>I1589*(N1589/100)</f>
        <v>0</v>
      </c>
      <c r="P1589" s="111">
        <f>I1589+O1589</f>
        <v>0</v>
      </c>
      <c r="Q1589" s="183"/>
    </row>
    <row r="1590" spans="1:17" s="83" customFormat="1" ht="9.75" outlineLevel="5">
      <c r="A1590" s="76"/>
      <c r="B1590" s="78" t="s">
        <v>848</v>
      </c>
      <c r="C1590" s="79" t="s">
        <v>1249</v>
      </c>
      <c r="D1590" s="77"/>
      <c r="E1590" s="80"/>
      <c r="F1590" s="77"/>
      <c r="G1590" s="80">
        <v>0</v>
      </c>
      <c r="H1590" s="81"/>
      <c r="I1590" s="82"/>
      <c r="J1590" s="80"/>
      <c r="K1590" s="80"/>
      <c r="L1590" s="80"/>
      <c r="M1590" s="80"/>
      <c r="N1590" s="82"/>
      <c r="O1590" s="82"/>
      <c r="P1590" s="82"/>
      <c r="Q1590" s="80"/>
    </row>
    <row r="1591" spans="1:17" s="83" customFormat="1" ht="9.75" outlineLevel="5">
      <c r="A1591" s="76"/>
      <c r="B1591" s="78"/>
      <c r="C1591" s="79" t="s">
        <v>1283</v>
      </c>
      <c r="D1591" s="77"/>
      <c r="E1591" s="80"/>
      <c r="F1591" s="77"/>
      <c r="G1591" s="80">
        <v>0</v>
      </c>
      <c r="H1591" s="81"/>
      <c r="I1591" s="82"/>
      <c r="J1591" s="80"/>
      <c r="K1591" s="80"/>
      <c r="L1591" s="80"/>
      <c r="M1591" s="80"/>
      <c r="N1591" s="82"/>
      <c r="O1591" s="82"/>
      <c r="P1591" s="82"/>
      <c r="Q1591" s="80"/>
    </row>
    <row r="1592" spans="1:17" s="83" customFormat="1" ht="9.75" outlineLevel="5">
      <c r="A1592" s="76"/>
      <c r="B1592" s="78"/>
      <c r="C1592" s="79" t="s">
        <v>1384</v>
      </c>
      <c r="D1592" s="77"/>
      <c r="E1592" s="80"/>
      <c r="F1592" s="77"/>
      <c r="G1592" s="80">
        <v>16.3445</v>
      </c>
      <c r="H1592" s="81"/>
      <c r="I1592" s="82"/>
      <c r="J1592" s="80"/>
      <c r="K1592" s="80"/>
      <c r="L1592" s="80"/>
      <c r="M1592" s="80"/>
      <c r="N1592" s="82"/>
      <c r="O1592" s="82"/>
      <c r="P1592" s="82"/>
      <c r="Q1592" s="80"/>
    </row>
    <row r="1593" spans="1:17" s="83" customFormat="1" ht="9.75" outlineLevel="5">
      <c r="A1593" s="76"/>
      <c r="B1593" s="78"/>
      <c r="C1593" s="79" t="s">
        <v>1263</v>
      </c>
      <c r="D1593" s="77"/>
      <c r="E1593" s="80"/>
      <c r="F1593" s="77"/>
      <c r="G1593" s="80">
        <v>0</v>
      </c>
      <c r="H1593" s="81"/>
      <c r="I1593" s="82"/>
      <c r="J1593" s="80"/>
      <c r="K1593" s="80"/>
      <c r="L1593" s="80"/>
      <c r="M1593" s="80"/>
      <c r="N1593" s="82"/>
      <c r="O1593" s="82"/>
      <c r="P1593" s="82"/>
      <c r="Q1593" s="80"/>
    </row>
    <row r="1594" spans="1:17" s="83" customFormat="1" ht="9.75" outlineLevel="5">
      <c r="A1594" s="76"/>
      <c r="B1594" s="78"/>
      <c r="C1594" s="79" t="s">
        <v>1385</v>
      </c>
      <c r="D1594" s="77"/>
      <c r="E1594" s="80"/>
      <c r="F1594" s="77"/>
      <c r="G1594" s="80">
        <v>157.07999999999998</v>
      </c>
      <c r="H1594" s="81"/>
      <c r="I1594" s="82"/>
      <c r="J1594" s="80"/>
      <c r="K1594" s="80"/>
      <c r="L1594" s="80"/>
      <c r="M1594" s="80"/>
      <c r="N1594" s="82"/>
      <c r="O1594" s="82"/>
      <c r="P1594" s="82"/>
      <c r="Q1594" s="80"/>
    </row>
    <row r="1595" spans="1:17" s="83" customFormat="1" ht="9.75" outlineLevel="5">
      <c r="A1595" s="76"/>
      <c r="B1595" s="78"/>
      <c r="C1595" s="79" t="s">
        <v>1386</v>
      </c>
      <c r="D1595" s="77"/>
      <c r="E1595" s="80"/>
      <c r="F1595" s="77"/>
      <c r="G1595" s="80">
        <v>-52.95</v>
      </c>
      <c r="H1595" s="81"/>
      <c r="I1595" s="82"/>
      <c r="J1595" s="80"/>
      <c r="K1595" s="80"/>
      <c r="L1595" s="80"/>
      <c r="M1595" s="80"/>
      <c r="N1595" s="82"/>
      <c r="O1595" s="82"/>
      <c r="P1595" s="82"/>
      <c r="Q1595" s="80"/>
    </row>
    <row r="1596" spans="1:17" s="83" customFormat="1" ht="9.75" outlineLevel="5">
      <c r="A1596" s="76"/>
      <c r="B1596" s="78"/>
      <c r="C1596" s="79" t="s">
        <v>1387</v>
      </c>
      <c r="D1596" s="77"/>
      <c r="E1596" s="80"/>
      <c r="F1596" s="77"/>
      <c r="G1596" s="80">
        <v>0</v>
      </c>
      <c r="H1596" s="81"/>
      <c r="I1596" s="82"/>
      <c r="J1596" s="80"/>
      <c r="K1596" s="80"/>
      <c r="L1596" s="80"/>
      <c r="M1596" s="80"/>
      <c r="N1596" s="82"/>
      <c r="O1596" s="82"/>
      <c r="P1596" s="82"/>
      <c r="Q1596" s="80"/>
    </row>
    <row r="1597" spans="1:17" s="83" customFormat="1" ht="9.75" outlineLevel="5">
      <c r="A1597" s="76"/>
      <c r="B1597" s="78"/>
      <c r="C1597" s="79" t="s">
        <v>1388</v>
      </c>
      <c r="D1597" s="77"/>
      <c r="E1597" s="80"/>
      <c r="F1597" s="77"/>
      <c r="G1597" s="80">
        <v>-21.72</v>
      </c>
      <c r="H1597" s="81"/>
      <c r="I1597" s="82"/>
      <c r="J1597" s="80"/>
      <c r="K1597" s="80"/>
      <c r="L1597" s="80"/>
      <c r="M1597" s="80"/>
      <c r="N1597" s="82"/>
      <c r="O1597" s="82"/>
      <c r="P1597" s="82"/>
      <c r="Q1597" s="80"/>
    </row>
    <row r="1598" spans="1:17" s="83" customFormat="1" ht="9.75" outlineLevel="5">
      <c r="A1598" s="76"/>
      <c r="B1598" s="78"/>
      <c r="C1598" s="79" t="s">
        <v>2</v>
      </c>
      <c r="D1598" s="77"/>
      <c r="E1598" s="80"/>
      <c r="F1598" s="77"/>
      <c r="G1598" s="80">
        <v>98.754500000000007</v>
      </c>
      <c r="H1598" s="81"/>
      <c r="I1598" s="82"/>
      <c r="J1598" s="80"/>
      <c r="K1598" s="80"/>
      <c r="L1598" s="80"/>
      <c r="M1598" s="80"/>
      <c r="N1598" s="82"/>
      <c r="O1598" s="82"/>
      <c r="P1598" s="82"/>
      <c r="Q1598" s="80"/>
    </row>
    <row r="1599" spans="1:17" s="83" customFormat="1" ht="9.75" outlineLevel="5">
      <c r="A1599" s="76"/>
      <c r="B1599" s="78"/>
      <c r="C1599" s="79" t="s">
        <v>1389</v>
      </c>
      <c r="D1599" s="77"/>
      <c r="E1599" s="80"/>
      <c r="F1599" s="77"/>
      <c r="G1599" s="80">
        <v>0</v>
      </c>
      <c r="H1599" s="81"/>
      <c r="I1599" s="82"/>
      <c r="J1599" s="80"/>
      <c r="K1599" s="80"/>
      <c r="L1599" s="80"/>
      <c r="M1599" s="80"/>
      <c r="N1599" s="82"/>
      <c r="O1599" s="82"/>
      <c r="P1599" s="82"/>
      <c r="Q1599" s="80"/>
    </row>
    <row r="1600" spans="1:17" s="83" customFormat="1" ht="9.75" outlineLevel="5">
      <c r="A1600" s="76"/>
      <c r="B1600" s="78"/>
      <c r="C1600" s="79" t="s">
        <v>1390</v>
      </c>
      <c r="D1600" s="77"/>
      <c r="E1600" s="80"/>
      <c r="F1600" s="77"/>
      <c r="G1600" s="80">
        <v>0</v>
      </c>
      <c r="H1600" s="81"/>
      <c r="I1600" s="82"/>
      <c r="J1600" s="80"/>
      <c r="K1600" s="80"/>
      <c r="L1600" s="80"/>
      <c r="M1600" s="80"/>
      <c r="N1600" s="82"/>
      <c r="O1600" s="82"/>
      <c r="P1600" s="82"/>
      <c r="Q1600" s="80"/>
    </row>
    <row r="1601" spans="1:17" s="83" customFormat="1" ht="9.75" outlineLevel="5">
      <c r="A1601" s="76"/>
      <c r="B1601" s="78"/>
      <c r="C1601" s="79" t="s">
        <v>1391</v>
      </c>
      <c r="D1601" s="77"/>
      <c r="E1601" s="80"/>
      <c r="F1601" s="77"/>
      <c r="G1601" s="80">
        <v>17.450000000000003</v>
      </c>
      <c r="H1601" s="81"/>
      <c r="I1601" s="82"/>
      <c r="J1601" s="80"/>
      <c r="K1601" s="80"/>
      <c r="L1601" s="80"/>
      <c r="M1601" s="80"/>
      <c r="N1601" s="82"/>
      <c r="O1601" s="82"/>
      <c r="P1601" s="82"/>
      <c r="Q1601" s="80"/>
    </row>
    <row r="1602" spans="1:17" s="83" customFormat="1" ht="9.75" outlineLevel="5">
      <c r="A1602" s="76"/>
      <c r="B1602" s="78"/>
      <c r="C1602" s="79" t="s">
        <v>2</v>
      </c>
      <c r="D1602" s="77"/>
      <c r="E1602" s="80"/>
      <c r="F1602" s="77"/>
      <c r="G1602" s="80">
        <v>17.450000000000003</v>
      </c>
      <c r="H1602" s="81"/>
      <c r="I1602" s="82"/>
      <c r="J1602" s="80"/>
      <c r="K1602" s="80"/>
      <c r="L1602" s="80"/>
      <c r="M1602" s="80"/>
      <c r="N1602" s="82"/>
      <c r="O1602" s="82"/>
      <c r="P1602" s="82"/>
      <c r="Q1602" s="80"/>
    </row>
    <row r="1603" spans="1:17" s="83" customFormat="1" ht="9.75" outlineLevel="5">
      <c r="A1603" s="76"/>
      <c r="B1603" s="78"/>
      <c r="C1603" s="79" t="s">
        <v>1399</v>
      </c>
      <c r="D1603" s="77"/>
      <c r="E1603" s="80"/>
      <c r="F1603" s="77"/>
      <c r="G1603" s="80">
        <v>0</v>
      </c>
      <c r="H1603" s="81"/>
      <c r="I1603" s="82"/>
      <c r="J1603" s="80"/>
      <c r="K1603" s="80"/>
      <c r="L1603" s="80"/>
      <c r="M1603" s="80"/>
      <c r="N1603" s="82"/>
      <c r="O1603" s="82"/>
      <c r="P1603" s="82"/>
      <c r="Q1603" s="80"/>
    </row>
    <row r="1604" spans="1:17" s="83" customFormat="1" ht="9.75" outlineLevel="5">
      <c r="A1604" s="76"/>
      <c r="B1604" s="78"/>
      <c r="C1604" s="79" t="s">
        <v>1400</v>
      </c>
      <c r="D1604" s="77"/>
      <c r="E1604" s="80"/>
      <c r="F1604" s="77"/>
      <c r="G1604" s="80">
        <v>0</v>
      </c>
      <c r="H1604" s="81"/>
      <c r="I1604" s="82"/>
      <c r="J1604" s="80"/>
      <c r="K1604" s="80"/>
      <c r="L1604" s="80"/>
      <c r="M1604" s="80"/>
      <c r="N1604" s="82"/>
      <c r="O1604" s="82"/>
      <c r="P1604" s="82"/>
      <c r="Q1604" s="80"/>
    </row>
    <row r="1605" spans="1:17" s="83" customFormat="1" ht="9.75" outlineLevel="5">
      <c r="A1605" s="76"/>
      <c r="B1605" s="78"/>
      <c r="C1605" s="79" t="s">
        <v>1401</v>
      </c>
      <c r="D1605" s="77"/>
      <c r="E1605" s="80"/>
      <c r="F1605" s="77"/>
      <c r="G1605" s="80">
        <v>72.534999999999997</v>
      </c>
      <c r="H1605" s="81"/>
      <c r="I1605" s="82"/>
      <c r="J1605" s="80"/>
      <c r="K1605" s="80"/>
      <c r="L1605" s="80"/>
      <c r="M1605" s="80"/>
      <c r="N1605" s="82"/>
      <c r="O1605" s="82"/>
      <c r="P1605" s="82"/>
      <c r="Q1605" s="80"/>
    </row>
    <row r="1606" spans="1:17" s="83" customFormat="1" ht="9.75" outlineLevel="5">
      <c r="A1606" s="76"/>
      <c r="B1606" s="78"/>
      <c r="C1606" s="79" t="s">
        <v>1263</v>
      </c>
      <c r="D1606" s="77"/>
      <c r="E1606" s="80"/>
      <c r="F1606" s="77"/>
      <c r="G1606" s="80">
        <v>0</v>
      </c>
      <c r="H1606" s="81"/>
      <c r="I1606" s="82"/>
      <c r="J1606" s="80"/>
      <c r="K1606" s="80"/>
      <c r="L1606" s="80"/>
      <c r="M1606" s="80"/>
      <c r="N1606" s="82"/>
      <c r="O1606" s="82"/>
      <c r="P1606" s="82"/>
      <c r="Q1606" s="80"/>
    </row>
    <row r="1607" spans="1:17" s="83" customFormat="1" ht="9.75" outlineLevel="5">
      <c r="A1607" s="76"/>
      <c r="B1607" s="78"/>
      <c r="C1607" s="79" t="s">
        <v>1401</v>
      </c>
      <c r="D1607" s="77"/>
      <c r="E1607" s="80"/>
      <c r="F1607" s="77"/>
      <c r="G1607" s="80">
        <v>72.534999999999997</v>
      </c>
      <c r="H1607" s="81"/>
      <c r="I1607" s="82"/>
      <c r="J1607" s="80"/>
      <c r="K1607" s="80"/>
      <c r="L1607" s="80"/>
      <c r="M1607" s="80"/>
      <c r="N1607" s="82"/>
      <c r="O1607" s="82"/>
      <c r="P1607" s="82"/>
      <c r="Q1607" s="80"/>
    </row>
    <row r="1608" spans="1:17" s="83" customFormat="1" ht="9.75" outlineLevel="5">
      <c r="A1608" s="76"/>
      <c r="B1608" s="78"/>
      <c r="C1608" s="79" t="s">
        <v>1261</v>
      </c>
      <c r="D1608" s="77"/>
      <c r="E1608" s="80"/>
      <c r="F1608" s="77"/>
      <c r="G1608" s="80">
        <v>0</v>
      </c>
      <c r="H1608" s="81"/>
      <c r="I1608" s="82"/>
      <c r="J1608" s="80"/>
      <c r="K1608" s="80"/>
      <c r="L1608" s="80"/>
      <c r="M1608" s="80"/>
      <c r="N1608" s="82"/>
      <c r="O1608" s="82"/>
      <c r="P1608" s="82"/>
      <c r="Q1608" s="80"/>
    </row>
    <row r="1609" spans="1:17" s="83" customFormat="1" ht="9.75" outlineLevel="5">
      <c r="A1609" s="76"/>
      <c r="B1609" s="78"/>
      <c r="C1609" s="79" t="s">
        <v>1402</v>
      </c>
      <c r="D1609" s="77"/>
      <c r="E1609" s="80"/>
      <c r="F1609" s="77"/>
      <c r="G1609" s="80">
        <v>9.3000000000000007</v>
      </c>
      <c r="H1609" s="81"/>
      <c r="I1609" s="82"/>
      <c r="J1609" s="80"/>
      <c r="K1609" s="80"/>
      <c r="L1609" s="80"/>
      <c r="M1609" s="80"/>
      <c r="N1609" s="82"/>
      <c r="O1609" s="82"/>
      <c r="P1609" s="82"/>
      <c r="Q1609" s="80"/>
    </row>
    <row r="1610" spans="1:17" s="83" customFormat="1" ht="9.75" outlineLevel="5">
      <c r="A1610" s="76"/>
      <c r="B1610" s="78"/>
      <c r="C1610" s="79" t="s">
        <v>1283</v>
      </c>
      <c r="D1610" s="77"/>
      <c r="E1610" s="80"/>
      <c r="F1610" s="77"/>
      <c r="G1610" s="80">
        <v>0</v>
      </c>
      <c r="H1610" s="81"/>
      <c r="I1610" s="82"/>
      <c r="J1610" s="80"/>
      <c r="K1610" s="80"/>
      <c r="L1610" s="80"/>
      <c r="M1610" s="80"/>
      <c r="N1610" s="82"/>
      <c r="O1610" s="82"/>
      <c r="P1610" s="82"/>
      <c r="Q1610" s="80"/>
    </row>
    <row r="1611" spans="1:17" s="83" customFormat="1" ht="9.75" outlineLevel="5">
      <c r="A1611" s="76"/>
      <c r="B1611" s="78"/>
      <c r="C1611" s="79" t="s">
        <v>1402</v>
      </c>
      <c r="D1611" s="77"/>
      <c r="E1611" s="80"/>
      <c r="F1611" s="77"/>
      <c r="G1611" s="80">
        <v>9.3000000000000007</v>
      </c>
      <c r="H1611" s="81"/>
      <c r="I1611" s="82"/>
      <c r="J1611" s="80"/>
      <c r="K1611" s="80"/>
      <c r="L1611" s="80"/>
      <c r="M1611" s="80"/>
      <c r="N1611" s="82"/>
      <c r="O1611" s="82"/>
      <c r="P1611" s="82"/>
      <c r="Q1611" s="80"/>
    </row>
    <row r="1612" spans="1:17" s="83" customFormat="1" ht="9.75" outlineLevel="5">
      <c r="A1612" s="76"/>
      <c r="B1612" s="78"/>
      <c r="C1612" s="79" t="s">
        <v>2</v>
      </c>
      <c r="D1612" s="77"/>
      <c r="E1612" s="80"/>
      <c r="F1612" s="77"/>
      <c r="G1612" s="80">
        <v>163.67000000000002</v>
      </c>
      <c r="H1612" s="81"/>
      <c r="I1612" s="82"/>
      <c r="J1612" s="80"/>
      <c r="K1612" s="80"/>
      <c r="L1612" s="80"/>
      <c r="M1612" s="80"/>
      <c r="N1612" s="82"/>
      <c r="O1612" s="82"/>
      <c r="P1612" s="82"/>
      <c r="Q1612" s="80"/>
    </row>
    <row r="1613" spans="1:17" s="83" customFormat="1" ht="9.75" outlineLevel="5">
      <c r="A1613" s="95"/>
      <c r="B1613" s="97" t="s">
        <v>894</v>
      </c>
      <c r="C1613" s="98">
        <v>5</v>
      </c>
      <c r="D1613" s="96"/>
      <c r="E1613" s="99"/>
      <c r="F1613" s="96"/>
      <c r="G1613" s="99">
        <v>13.993725</v>
      </c>
      <c r="H1613" s="100"/>
      <c r="I1613" s="101"/>
      <c r="J1613" s="99"/>
      <c r="K1613" s="99"/>
      <c r="L1613" s="99"/>
      <c r="M1613" s="99"/>
      <c r="N1613" s="101"/>
      <c r="O1613" s="101"/>
      <c r="P1613" s="101"/>
      <c r="Q1613" s="99"/>
    </row>
    <row r="1614" spans="1:17" s="83" customFormat="1" ht="7.5" customHeight="1" outlineLevel="5">
      <c r="A1614" s="84"/>
      <c r="B1614" s="86"/>
      <c r="C1614" s="87"/>
      <c r="D1614" s="85"/>
      <c r="E1614" s="88"/>
      <c r="F1614" s="85"/>
      <c r="G1614" s="88"/>
      <c r="H1614" s="89"/>
      <c r="I1614" s="90"/>
      <c r="J1614" s="91"/>
      <c r="K1614" s="91"/>
      <c r="L1614" s="91"/>
      <c r="M1614" s="91"/>
      <c r="N1614" s="90"/>
      <c r="O1614" s="90"/>
      <c r="P1614" s="90"/>
      <c r="Q1614" s="91"/>
    </row>
    <row r="1615" spans="1:17" s="75" customFormat="1" ht="12" outlineLevel="4">
      <c r="A1615" s="67">
        <v>4</v>
      </c>
      <c r="B1615" s="69" t="s">
        <v>1252</v>
      </c>
      <c r="C1615" s="70" t="s">
        <v>1253</v>
      </c>
      <c r="D1615" s="68" t="s">
        <v>8</v>
      </c>
      <c r="E1615" s="71">
        <v>21.971250000000001</v>
      </c>
      <c r="F1615" s="68"/>
      <c r="G1615" s="71">
        <v>21.971250000000001</v>
      </c>
      <c r="H1615" s="511"/>
      <c r="I1615" s="73">
        <f>G1615*H1615</f>
        <v>0</v>
      </c>
      <c r="J1615" s="110">
        <v>7.7999999999999996E-3</v>
      </c>
      <c r="K1615" s="110">
        <f>G1615*J1615</f>
        <v>0.17137574999999999</v>
      </c>
      <c r="L1615" s="110"/>
      <c r="M1615" s="110">
        <f>G1615*L1615</f>
        <v>0</v>
      </c>
      <c r="N1615" s="111">
        <v>21</v>
      </c>
      <c r="O1615" s="111">
        <f>I1615*(N1615/100)</f>
        <v>0</v>
      </c>
      <c r="P1615" s="111">
        <f>I1615+O1615</f>
        <v>0</v>
      </c>
      <c r="Q1615" s="183"/>
    </row>
    <row r="1616" spans="1:17" s="83" customFormat="1" ht="9.75" outlineLevel="5">
      <c r="A1616" s="76"/>
      <c r="B1616" s="78" t="s">
        <v>848</v>
      </c>
      <c r="C1616" s="79" t="s">
        <v>1392</v>
      </c>
      <c r="D1616" s="77"/>
      <c r="E1616" s="80"/>
      <c r="F1616" s="77"/>
      <c r="G1616" s="80">
        <v>0</v>
      </c>
      <c r="H1616" s="81"/>
      <c r="I1616" s="82"/>
      <c r="J1616" s="80"/>
      <c r="K1616" s="80"/>
      <c r="L1616" s="80"/>
      <c r="M1616" s="80"/>
      <c r="N1616" s="82"/>
      <c r="O1616" s="82"/>
      <c r="P1616" s="82"/>
      <c r="Q1616" s="80"/>
    </row>
    <row r="1617" spans="1:17" s="83" customFormat="1" ht="9.75" outlineLevel="5">
      <c r="A1617" s="76"/>
      <c r="B1617" s="78"/>
      <c r="C1617" s="79" t="s">
        <v>1263</v>
      </c>
      <c r="D1617" s="77"/>
      <c r="E1617" s="80"/>
      <c r="F1617" s="77"/>
      <c r="G1617" s="80">
        <v>0</v>
      </c>
      <c r="H1617" s="81"/>
      <c r="I1617" s="82"/>
      <c r="J1617" s="80"/>
      <c r="K1617" s="80"/>
      <c r="L1617" s="80"/>
      <c r="M1617" s="80"/>
      <c r="N1617" s="82"/>
      <c r="O1617" s="82"/>
      <c r="P1617" s="82"/>
      <c r="Q1617" s="80"/>
    </row>
    <row r="1618" spans="1:17" s="83" customFormat="1" ht="9.75" outlineLevel="5">
      <c r="A1618" s="76"/>
      <c r="B1618" s="78"/>
      <c r="C1618" s="79" t="s">
        <v>1393</v>
      </c>
      <c r="D1618" s="77"/>
      <c r="E1618" s="80"/>
      <c r="F1618" s="77"/>
      <c r="G1618" s="80">
        <v>17.805</v>
      </c>
      <c r="H1618" s="81"/>
      <c r="I1618" s="82"/>
      <c r="J1618" s="80"/>
      <c r="K1618" s="80"/>
      <c r="L1618" s="80"/>
      <c r="M1618" s="80"/>
      <c r="N1618" s="82"/>
      <c r="O1618" s="82"/>
      <c r="P1618" s="82"/>
      <c r="Q1618" s="80"/>
    </row>
    <row r="1619" spans="1:17" s="83" customFormat="1" ht="9.75" outlineLevel="5">
      <c r="A1619" s="76"/>
      <c r="B1619" s="78"/>
      <c r="C1619" s="79" t="s">
        <v>1283</v>
      </c>
      <c r="D1619" s="77"/>
      <c r="E1619" s="80"/>
      <c r="F1619" s="77"/>
      <c r="G1619" s="80">
        <v>0</v>
      </c>
      <c r="H1619" s="81"/>
      <c r="I1619" s="82"/>
      <c r="J1619" s="80"/>
      <c r="K1619" s="80"/>
      <c r="L1619" s="80"/>
      <c r="M1619" s="80"/>
      <c r="N1619" s="82"/>
      <c r="O1619" s="82"/>
      <c r="P1619" s="82"/>
      <c r="Q1619" s="80"/>
    </row>
    <row r="1620" spans="1:17" s="83" customFormat="1" ht="9.75" outlineLevel="5">
      <c r="A1620" s="76"/>
      <c r="B1620" s="78"/>
      <c r="C1620" s="79" t="s">
        <v>1394</v>
      </c>
      <c r="D1620" s="77"/>
      <c r="E1620" s="80"/>
      <c r="F1620" s="77"/>
      <c r="G1620" s="80">
        <v>1.458</v>
      </c>
      <c r="H1620" s="81"/>
      <c r="I1620" s="82"/>
      <c r="J1620" s="80"/>
      <c r="K1620" s="80"/>
      <c r="L1620" s="80"/>
      <c r="M1620" s="80"/>
      <c r="N1620" s="82"/>
      <c r="O1620" s="82"/>
      <c r="P1620" s="82"/>
      <c r="Q1620" s="80"/>
    </row>
    <row r="1621" spans="1:17" s="83" customFormat="1" ht="9.75" outlineLevel="5">
      <c r="A1621" s="76"/>
      <c r="B1621" s="78"/>
      <c r="C1621" s="79" t="s">
        <v>2</v>
      </c>
      <c r="D1621" s="77"/>
      <c r="E1621" s="80"/>
      <c r="F1621" s="77"/>
      <c r="G1621" s="80">
        <v>19.262999999999998</v>
      </c>
      <c r="H1621" s="81"/>
      <c r="I1621" s="82"/>
      <c r="J1621" s="80"/>
      <c r="K1621" s="80"/>
      <c r="L1621" s="80"/>
      <c r="M1621" s="80"/>
      <c r="N1621" s="82"/>
      <c r="O1621" s="82"/>
      <c r="P1621" s="82"/>
      <c r="Q1621" s="80"/>
    </row>
    <row r="1622" spans="1:17" s="83" customFormat="1" ht="9.75" outlineLevel="5">
      <c r="A1622" s="76"/>
      <c r="B1622" s="78"/>
      <c r="C1622" s="79" t="s">
        <v>1395</v>
      </c>
      <c r="D1622" s="77"/>
      <c r="E1622" s="80"/>
      <c r="F1622" s="77"/>
      <c r="G1622" s="80">
        <v>0</v>
      </c>
      <c r="H1622" s="81"/>
      <c r="I1622" s="82"/>
      <c r="J1622" s="80"/>
      <c r="K1622" s="80"/>
      <c r="L1622" s="80"/>
      <c r="M1622" s="80"/>
      <c r="N1622" s="82"/>
      <c r="O1622" s="82"/>
      <c r="P1622" s="82"/>
      <c r="Q1622" s="80"/>
    </row>
    <row r="1623" spans="1:17" s="83" customFormat="1" ht="9.75" outlineLevel="5">
      <c r="A1623" s="76"/>
      <c r="B1623" s="78"/>
      <c r="C1623" s="79" t="s">
        <v>1390</v>
      </c>
      <c r="D1623" s="77"/>
      <c r="E1623" s="80"/>
      <c r="F1623" s="77"/>
      <c r="G1623" s="80">
        <v>0</v>
      </c>
      <c r="H1623" s="81"/>
      <c r="I1623" s="82"/>
      <c r="J1623" s="80"/>
      <c r="K1623" s="80"/>
      <c r="L1623" s="80"/>
      <c r="M1623" s="80"/>
      <c r="N1623" s="82"/>
      <c r="O1623" s="82"/>
      <c r="P1623" s="82"/>
      <c r="Q1623" s="80"/>
    </row>
    <row r="1624" spans="1:17" s="83" customFormat="1" ht="9.75" outlineLevel="5">
      <c r="A1624" s="76"/>
      <c r="B1624" s="78"/>
      <c r="C1624" s="79" t="s">
        <v>1396</v>
      </c>
      <c r="D1624" s="77"/>
      <c r="E1624" s="80"/>
      <c r="F1624" s="77"/>
      <c r="G1624" s="80">
        <v>1.6620000000000001</v>
      </c>
      <c r="H1624" s="81"/>
      <c r="I1624" s="82"/>
      <c r="J1624" s="80"/>
      <c r="K1624" s="80"/>
      <c r="L1624" s="80"/>
      <c r="M1624" s="80"/>
      <c r="N1624" s="82"/>
      <c r="O1624" s="82"/>
      <c r="P1624" s="82"/>
      <c r="Q1624" s="80"/>
    </row>
    <row r="1625" spans="1:17" s="83" customFormat="1" ht="9.75" outlineLevel="5">
      <c r="A1625" s="95"/>
      <c r="B1625" s="97" t="s">
        <v>894</v>
      </c>
      <c r="C1625" s="98">
        <v>5</v>
      </c>
      <c r="D1625" s="96"/>
      <c r="E1625" s="99"/>
      <c r="F1625" s="96"/>
      <c r="G1625" s="99">
        <v>1.0462499999999999</v>
      </c>
      <c r="H1625" s="100"/>
      <c r="I1625" s="101"/>
      <c r="J1625" s="99"/>
      <c r="K1625" s="99"/>
      <c r="L1625" s="99"/>
      <c r="M1625" s="99"/>
      <c r="N1625" s="101"/>
      <c r="O1625" s="101"/>
      <c r="P1625" s="101"/>
      <c r="Q1625" s="99"/>
    </row>
    <row r="1626" spans="1:17" s="83" customFormat="1" ht="7.5" customHeight="1" outlineLevel="5">
      <c r="A1626" s="84"/>
      <c r="B1626" s="86"/>
      <c r="C1626" s="87"/>
      <c r="D1626" s="85"/>
      <c r="E1626" s="88"/>
      <c r="F1626" s="85"/>
      <c r="G1626" s="88"/>
      <c r="H1626" s="89"/>
      <c r="I1626" s="90"/>
      <c r="J1626" s="91"/>
      <c r="K1626" s="91"/>
      <c r="L1626" s="91"/>
      <c r="M1626" s="91"/>
      <c r="N1626" s="90"/>
      <c r="O1626" s="90"/>
      <c r="P1626" s="90"/>
      <c r="Q1626" s="91"/>
    </row>
    <row r="1627" spans="1:17" s="75" customFormat="1" ht="24" outlineLevel="4">
      <c r="A1627" s="67">
        <v>5</v>
      </c>
      <c r="B1627" s="69" t="s">
        <v>1254</v>
      </c>
      <c r="C1627" s="70" t="s">
        <v>1255</v>
      </c>
      <c r="D1627" s="68" t="s">
        <v>8</v>
      </c>
      <c r="E1627" s="71">
        <v>300.79950000000002</v>
      </c>
      <c r="F1627" s="68"/>
      <c r="G1627" s="71">
        <v>300.79950000000002</v>
      </c>
      <c r="H1627" s="511"/>
      <c r="I1627" s="73">
        <f>G1627*H1627</f>
        <v>0</v>
      </c>
      <c r="J1627" s="110">
        <v>8.0000000000000007E-5</v>
      </c>
      <c r="K1627" s="110">
        <f>G1627*J1627</f>
        <v>2.4063960000000002E-2</v>
      </c>
      <c r="L1627" s="110"/>
      <c r="M1627" s="110">
        <f>G1627*L1627</f>
        <v>0</v>
      </c>
      <c r="N1627" s="111">
        <v>21</v>
      </c>
      <c r="O1627" s="111">
        <f>I1627*(N1627/100)</f>
        <v>0</v>
      </c>
      <c r="P1627" s="111">
        <f>I1627+O1627</f>
        <v>0</v>
      </c>
      <c r="Q1627" s="184" t="s">
        <v>1881</v>
      </c>
    </row>
    <row r="1628" spans="1:17" s="83" customFormat="1" ht="9.75" outlineLevel="5">
      <c r="A1628" s="76"/>
      <c r="B1628" s="78" t="s">
        <v>848</v>
      </c>
      <c r="C1628" s="79" t="s">
        <v>1249</v>
      </c>
      <c r="D1628" s="77"/>
      <c r="E1628" s="80"/>
      <c r="F1628" s="77"/>
      <c r="G1628" s="80">
        <v>0</v>
      </c>
      <c r="H1628" s="81"/>
      <c r="I1628" s="82"/>
      <c r="J1628" s="80"/>
      <c r="K1628" s="80"/>
      <c r="L1628" s="80"/>
      <c r="M1628" s="80"/>
      <c r="N1628" s="82"/>
      <c r="O1628" s="82"/>
      <c r="P1628" s="82"/>
      <c r="Q1628" s="80"/>
    </row>
    <row r="1629" spans="1:17" s="83" customFormat="1" ht="9.75" outlineLevel="5">
      <c r="A1629" s="76"/>
      <c r="B1629" s="78"/>
      <c r="C1629" s="79" t="s">
        <v>1283</v>
      </c>
      <c r="D1629" s="77"/>
      <c r="E1629" s="80"/>
      <c r="F1629" s="77"/>
      <c r="G1629" s="80">
        <v>0</v>
      </c>
      <c r="H1629" s="81"/>
      <c r="I1629" s="82"/>
      <c r="J1629" s="80"/>
      <c r="K1629" s="80"/>
      <c r="L1629" s="80"/>
      <c r="M1629" s="80"/>
      <c r="N1629" s="82"/>
      <c r="O1629" s="82"/>
      <c r="P1629" s="82"/>
      <c r="Q1629" s="80"/>
    </row>
    <row r="1630" spans="1:17" s="83" customFormat="1" ht="9.75" outlineLevel="5">
      <c r="A1630" s="76"/>
      <c r="B1630" s="78"/>
      <c r="C1630" s="79" t="s">
        <v>1384</v>
      </c>
      <c r="D1630" s="77"/>
      <c r="E1630" s="80"/>
      <c r="F1630" s="77"/>
      <c r="G1630" s="80">
        <v>16.3445</v>
      </c>
      <c r="H1630" s="81"/>
      <c r="I1630" s="82"/>
      <c r="J1630" s="80"/>
      <c r="K1630" s="80"/>
      <c r="L1630" s="80"/>
      <c r="M1630" s="80"/>
      <c r="N1630" s="82"/>
      <c r="O1630" s="82"/>
      <c r="P1630" s="82"/>
      <c r="Q1630" s="80"/>
    </row>
    <row r="1631" spans="1:17" s="83" customFormat="1" ht="9.75" outlineLevel="5">
      <c r="A1631" s="76"/>
      <c r="B1631" s="78"/>
      <c r="C1631" s="79" t="s">
        <v>1263</v>
      </c>
      <c r="D1631" s="77"/>
      <c r="E1631" s="80"/>
      <c r="F1631" s="77"/>
      <c r="G1631" s="80">
        <v>0</v>
      </c>
      <c r="H1631" s="81"/>
      <c r="I1631" s="82"/>
      <c r="J1631" s="80"/>
      <c r="K1631" s="80"/>
      <c r="L1631" s="80"/>
      <c r="M1631" s="80"/>
      <c r="N1631" s="82"/>
      <c r="O1631" s="82"/>
      <c r="P1631" s="82"/>
      <c r="Q1631" s="80"/>
    </row>
    <row r="1632" spans="1:17" s="83" customFormat="1" ht="9.75" outlineLevel="5">
      <c r="A1632" s="76"/>
      <c r="B1632" s="78"/>
      <c r="C1632" s="79" t="s">
        <v>1385</v>
      </c>
      <c r="D1632" s="77"/>
      <c r="E1632" s="80"/>
      <c r="F1632" s="77"/>
      <c r="G1632" s="80">
        <v>157.07999999999998</v>
      </c>
      <c r="H1632" s="81"/>
      <c r="I1632" s="82"/>
      <c r="J1632" s="80"/>
      <c r="K1632" s="80"/>
      <c r="L1632" s="80"/>
      <c r="M1632" s="80"/>
      <c r="N1632" s="82"/>
      <c r="O1632" s="82"/>
      <c r="P1632" s="82"/>
      <c r="Q1632" s="80"/>
    </row>
    <row r="1633" spans="1:17" s="83" customFormat="1" ht="9.75" outlineLevel="5">
      <c r="A1633" s="76"/>
      <c r="B1633" s="78"/>
      <c r="C1633" s="79" t="s">
        <v>1386</v>
      </c>
      <c r="D1633" s="77"/>
      <c r="E1633" s="80"/>
      <c r="F1633" s="77"/>
      <c r="G1633" s="80">
        <v>-52.95</v>
      </c>
      <c r="H1633" s="81"/>
      <c r="I1633" s="82"/>
      <c r="J1633" s="80"/>
      <c r="K1633" s="80"/>
      <c r="L1633" s="80"/>
      <c r="M1633" s="80"/>
      <c r="N1633" s="82"/>
      <c r="O1633" s="82"/>
      <c r="P1633" s="82"/>
      <c r="Q1633" s="80"/>
    </row>
    <row r="1634" spans="1:17" s="83" customFormat="1" ht="9.75" outlineLevel="5">
      <c r="A1634" s="76"/>
      <c r="B1634" s="78"/>
      <c r="C1634" s="79" t="s">
        <v>1387</v>
      </c>
      <c r="D1634" s="77"/>
      <c r="E1634" s="80"/>
      <c r="F1634" s="77"/>
      <c r="G1634" s="80">
        <v>0</v>
      </c>
      <c r="H1634" s="81"/>
      <c r="I1634" s="82"/>
      <c r="J1634" s="80"/>
      <c r="K1634" s="80"/>
      <c r="L1634" s="80"/>
      <c r="M1634" s="80"/>
      <c r="N1634" s="82"/>
      <c r="O1634" s="82"/>
      <c r="P1634" s="82"/>
      <c r="Q1634" s="80"/>
    </row>
    <row r="1635" spans="1:17" s="83" customFormat="1" ht="9.75" outlineLevel="5">
      <c r="A1635" s="76"/>
      <c r="B1635" s="78"/>
      <c r="C1635" s="79" t="s">
        <v>1388</v>
      </c>
      <c r="D1635" s="77"/>
      <c r="E1635" s="80"/>
      <c r="F1635" s="77"/>
      <c r="G1635" s="80">
        <v>-21.72</v>
      </c>
      <c r="H1635" s="81"/>
      <c r="I1635" s="82"/>
      <c r="J1635" s="80"/>
      <c r="K1635" s="80"/>
      <c r="L1635" s="80"/>
      <c r="M1635" s="80"/>
      <c r="N1635" s="82"/>
      <c r="O1635" s="82"/>
      <c r="P1635" s="82"/>
      <c r="Q1635" s="80"/>
    </row>
    <row r="1636" spans="1:17" s="83" customFormat="1" ht="9.75" outlineLevel="5">
      <c r="A1636" s="76"/>
      <c r="B1636" s="78"/>
      <c r="C1636" s="79" t="s">
        <v>2</v>
      </c>
      <c r="D1636" s="77"/>
      <c r="E1636" s="80"/>
      <c r="F1636" s="77"/>
      <c r="G1636" s="80">
        <v>98.754500000000007</v>
      </c>
      <c r="H1636" s="81"/>
      <c r="I1636" s="82"/>
      <c r="J1636" s="80"/>
      <c r="K1636" s="80"/>
      <c r="L1636" s="80"/>
      <c r="M1636" s="80"/>
      <c r="N1636" s="82"/>
      <c r="O1636" s="82"/>
      <c r="P1636" s="82"/>
      <c r="Q1636" s="80"/>
    </row>
    <row r="1637" spans="1:17" s="83" customFormat="1" ht="9.75" outlineLevel="5">
      <c r="A1637" s="76"/>
      <c r="B1637" s="78"/>
      <c r="C1637" s="79" t="s">
        <v>1389</v>
      </c>
      <c r="D1637" s="77"/>
      <c r="E1637" s="80"/>
      <c r="F1637" s="77"/>
      <c r="G1637" s="80">
        <v>0</v>
      </c>
      <c r="H1637" s="81"/>
      <c r="I1637" s="82"/>
      <c r="J1637" s="80"/>
      <c r="K1637" s="80"/>
      <c r="L1637" s="80"/>
      <c r="M1637" s="80"/>
      <c r="N1637" s="82"/>
      <c r="O1637" s="82"/>
      <c r="P1637" s="82"/>
      <c r="Q1637" s="80"/>
    </row>
    <row r="1638" spans="1:17" s="83" customFormat="1" ht="9.75" outlineLevel="5">
      <c r="A1638" s="76"/>
      <c r="B1638" s="78"/>
      <c r="C1638" s="79" t="s">
        <v>1390</v>
      </c>
      <c r="D1638" s="77"/>
      <c r="E1638" s="80"/>
      <c r="F1638" s="77"/>
      <c r="G1638" s="80">
        <v>0</v>
      </c>
      <c r="H1638" s="81"/>
      <c r="I1638" s="82"/>
      <c r="J1638" s="80"/>
      <c r="K1638" s="80"/>
      <c r="L1638" s="80"/>
      <c r="M1638" s="80"/>
      <c r="N1638" s="82"/>
      <c r="O1638" s="82"/>
      <c r="P1638" s="82"/>
      <c r="Q1638" s="80"/>
    </row>
    <row r="1639" spans="1:17" s="83" customFormat="1" ht="9.75" outlineLevel="5">
      <c r="A1639" s="76"/>
      <c r="B1639" s="78"/>
      <c r="C1639" s="79" t="s">
        <v>1391</v>
      </c>
      <c r="D1639" s="77"/>
      <c r="E1639" s="80"/>
      <c r="F1639" s="77"/>
      <c r="G1639" s="80">
        <v>17.450000000000003</v>
      </c>
      <c r="H1639" s="81"/>
      <c r="I1639" s="82"/>
      <c r="J1639" s="80"/>
      <c r="K1639" s="80"/>
      <c r="L1639" s="80"/>
      <c r="M1639" s="80"/>
      <c r="N1639" s="82"/>
      <c r="O1639" s="82"/>
      <c r="P1639" s="82"/>
      <c r="Q1639" s="80"/>
    </row>
    <row r="1640" spans="1:17" s="83" customFormat="1" ht="9.75" outlineLevel="5">
      <c r="A1640" s="76"/>
      <c r="B1640" s="78"/>
      <c r="C1640" s="79" t="s">
        <v>2</v>
      </c>
      <c r="D1640" s="77"/>
      <c r="E1640" s="80"/>
      <c r="F1640" s="77"/>
      <c r="G1640" s="80">
        <v>17.450000000000003</v>
      </c>
      <c r="H1640" s="81"/>
      <c r="I1640" s="82"/>
      <c r="J1640" s="80"/>
      <c r="K1640" s="80"/>
      <c r="L1640" s="80"/>
      <c r="M1640" s="80"/>
      <c r="N1640" s="82"/>
      <c r="O1640" s="82"/>
      <c r="P1640" s="82"/>
      <c r="Q1640" s="80"/>
    </row>
    <row r="1641" spans="1:17" s="83" customFormat="1" ht="9.75" outlineLevel="5">
      <c r="A1641" s="76"/>
      <c r="B1641" s="78"/>
      <c r="C1641" s="79" t="s">
        <v>1392</v>
      </c>
      <c r="D1641" s="77"/>
      <c r="E1641" s="80"/>
      <c r="F1641" s="77"/>
      <c r="G1641" s="80">
        <v>0</v>
      </c>
      <c r="H1641" s="81"/>
      <c r="I1641" s="82"/>
      <c r="J1641" s="80"/>
      <c r="K1641" s="80"/>
      <c r="L1641" s="80"/>
      <c r="M1641" s="80"/>
      <c r="N1641" s="82"/>
      <c r="O1641" s="82"/>
      <c r="P1641" s="82"/>
      <c r="Q1641" s="80"/>
    </row>
    <row r="1642" spans="1:17" s="83" customFormat="1" ht="9.75" outlineLevel="5">
      <c r="A1642" s="76"/>
      <c r="B1642" s="78"/>
      <c r="C1642" s="79" t="s">
        <v>1263</v>
      </c>
      <c r="D1642" s="77"/>
      <c r="E1642" s="80"/>
      <c r="F1642" s="77"/>
      <c r="G1642" s="80">
        <v>0</v>
      </c>
      <c r="H1642" s="81"/>
      <c r="I1642" s="82"/>
      <c r="J1642" s="80"/>
      <c r="K1642" s="80"/>
      <c r="L1642" s="80"/>
      <c r="M1642" s="80"/>
      <c r="N1642" s="82"/>
      <c r="O1642" s="82"/>
      <c r="P1642" s="82"/>
      <c r="Q1642" s="80"/>
    </row>
    <row r="1643" spans="1:17" s="83" customFormat="1" ht="9.75" outlineLevel="5">
      <c r="A1643" s="76"/>
      <c r="B1643" s="78"/>
      <c r="C1643" s="79" t="s">
        <v>1393</v>
      </c>
      <c r="D1643" s="77"/>
      <c r="E1643" s="80"/>
      <c r="F1643" s="77"/>
      <c r="G1643" s="80">
        <v>17.805</v>
      </c>
      <c r="H1643" s="81"/>
      <c r="I1643" s="82"/>
      <c r="J1643" s="80"/>
      <c r="K1643" s="80"/>
      <c r="L1643" s="80"/>
      <c r="M1643" s="80"/>
      <c r="N1643" s="82"/>
      <c r="O1643" s="82"/>
      <c r="P1643" s="82"/>
      <c r="Q1643" s="80"/>
    </row>
    <row r="1644" spans="1:17" s="83" customFormat="1" ht="9.75" outlineLevel="5">
      <c r="A1644" s="76"/>
      <c r="B1644" s="78"/>
      <c r="C1644" s="79" t="s">
        <v>1283</v>
      </c>
      <c r="D1644" s="77"/>
      <c r="E1644" s="80"/>
      <c r="F1644" s="77"/>
      <c r="G1644" s="80">
        <v>0</v>
      </c>
      <c r="H1644" s="81"/>
      <c r="I1644" s="82"/>
      <c r="J1644" s="80"/>
      <c r="K1644" s="80"/>
      <c r="L1644" s="80"/>
      <c r="M1644" s="80"/>
      <c r="N1644" s="82"/>
      <c r="O1644" s="82"/>
      <c r="P1644" s="82"/>
      <c r="Q1644" s="80"/>
    </row>
    <row r="1645" spans="1:17" s="83" customFormat="1" ht="9.75" outlineLevel="5">
      <c r="A1645" s="76"/>
      <c r="B1645" s="78"/>
      <c r="C1645" s="79" t="s">
        <v>1394</v>
      </c>
      <c r="D1645" s="77"/>
      <c r="E1645" s="80"/>
      <c r="F1645" s="77"/>
      <c r="G1645" s="80">
        <v>1.458</v>
      </c>
      <c r="H1645" s="81"/>
      <c r="I1645" s="82"/>
      <c r="J1645" s="80"/>
      <c r="K1645" s="80"/>
      <c r="L1645" s="80"/>
      <c r="M1645" s="80"/>
      <c r="N1645" s="82"/>
      <c r="O1645" s="82"/>
      <c r="P1645" s="82"/>
      <c r="Q1645" s="80"/>
    </row>
    <row r="1646" spans="1:17" s="83" customFormat="1" ht="9.75" outlineLevel="5">
      <c r="A1646" s="76"/>
      <c r="B1646" s="78"/>
      <c r="C1646" s="79" t="s">
        <v>2</v>
      </c>
      <c r="D1646" s="77"/>
      <c r="E1646" s="80"/>
      <c r="F1646" s="77"/>
      <c r="G1646" s="80">
        <v>19.262999999999998</v>
      </c>
      <c r="H1646" s="81"/>
      <c r="I1646" s="82"/>
      <c r="J1646" s="80"/>
      <c r="K1646" s="80"/>
      <c r="L1646" s="80"/>
      <c r="M1646" s="80"/>
      <c r="N1646" s="82"/>
      <c r="O1646" s="82"/>
      <c r="P1646" s="82"/>
      <c r="Q1646" s="80"/>
    </row>
    <row r="1647" spans="1:17" s="83" customFormat="1" ht="9.75" outlineLevel="5">
      <c r="A1647" s="76"/>
      <c r="B1647" s="78"/>
      <c r="C1647" s="79" t="s">
        <v>1395</v>
      </c>
      <c r="D1647" s="77"/>
      <c r="E1647" s="80"/>
      <c r="F1647" s="77"/>
      <c r="G1647" s="80">
        <v>0</v>
      </c>
      <c r="H1647" s="81"/>
      <c r="I1647" s="82"/>
      <c r="J1647" s="80"/>
      <c r="K1647" s="80"/>
      <c r="L1647" s="80"/>
      <c r="M1647" s="80"/>
      <c r="N1647" s="82"/>
      <c r="O1647" s="82"/>
      <c r="P1647" s="82"/>
      <c r="Q1647" s="80"/>
    </row>
    <row r="1648" spans="1:17" s="83" customFormat="1" ht="9.75" outlineLevel="5">
      <c r="A1648" s="76"/>
      <c r="B1648" s="78"/>
      <c r="C1648" s="79" t="s">
        <v>1390</v>
      </c>
      <c r="D1648" s="77"/>
      <c r="E1648" s="80"/>
      <c r="F1648" s="77"/>
      <c r="G1648" s="80">
        <v>0</v>
      </c>
      <c r="H1648" s="81"/>
      <c r="I1648" s="82"/>
      <c r="J1648" s="80"/>
      <c r="K1648" s="80"/>
      <c r="L1648" s="80"/>
      <c r="M1648" s="80"/>
      <c r="N1648" s="82"/>
      <c r="O1648" s="82"/>
      <c r="P1648" s="82"/>
      <c r="Q1648" s="80"/>
    </row>
    <row r="1649" spans="1:17" s="83" customFormat="1" ht="9.75" outlineLevel="5">
      <c r="A1649" s="76"/>
      <c r="B1649" s="78"/>
      <c r="C1649" s="79" t="s">
        <v>1396</v>
      </c>
      <c r="D1649" s="77"/>
      <c r="E1649" s="80"/>
      <c r="F1649" s="77"/>
      <c r="G1649" s="80">
        <v>1.6620000000000001</v>
      </c>
      <c r="H1649" s="81"/>
      <c r="I1649" s="82"/>
      <c r="J1649" s="80"/>
      <c r="K1649" s="80"/>
      <c r="L1649" s="80"/>
      <c r="M1649" s="80"/>
      <c r="N1649" s="82"/>
      <c r="O1649" s="82"/>
      <c r="P1649" s="82"/>
      <c r="Q1649" s="80"/>
    </row>
    <row r="1650" spans="1:17" s="83" customFormat="1" ht="9.75" outlineLevel="5">
      <c r="A1650" s="76"/>
      <c r="B1650" s="78"/>
      <c r="C1650" s="79" t="s">
        <v>2</v>
      </c>
      <c r="D1650" s="77"/>
      <c r="E1650" s="80"/>
      <c r="F1650" s="77"/>
      <c r="G1650" s="80">
        <v>1.6620000000000001</v>
      </c>
      <c r="H1650" s="81"/>
      <c r="I1650" s="82"/>
      <c r="J1650" s="80"/>
      <c r="K1650" s="80"/>
      <c r="L1650" s="80"/>
      <c r="M1650" s="80"/>
      <c r="N1650" s="82"/>
      <c r="O1650" s="82"/>
      <c r="P1650" s="82"/>
      <c r="Q1650" s="80"/>
    </row>
    <row r="1651" spans="1:17" s="83" customFormat="1" ht="9.75" outlineLevel="5">
      <c r="A1651" s="76"/>
      <c r="B1651" s="78"/>
      <c r="C1651" s="79" t="s">
        <v>1399</v>
      </c>
      <c r="D1651" s="77"/>
      <c r="E1651" s="80"/>
      <c r="F1651" s="77"/>
      <c r="G1651" s="80">
        <v>0</v>
      </c>
      <c r="H1651" s="81"/>
      <c r="I1651" s="82"/>
      <c r="J1651" s="80"/>
      <c r="K1651" s="80"/>
      <c r="L1651" s="80"/>
      <c r="M1651" s="80"/>
      <c r="N1651" s="82"/>
      <c r="O1651" s="82"/>
      <c r="P1651" s="82"/>
      <c r="Q1651" s="80"/>
    </row>
    <row r="1652" spans="1:17" s="83" customFormat="1" ht="9.75" outlineLevel="5">
      <c r="A1652" s="76"/>
      <c r="B1652" s="78"/>
      <c r="C1652" s="79" t="s">
        <v>1400</v>
      </c>
      <c r="D1652" s="77"/>
      <c r="E1652" s="80"/>
      <c r="F1652" s="77"/>
      <c r="G1652" s="80">
        <v>0</v>
      </c>
      <c r="H1652" s="81"/>
      <c r="I1652" s="82"/>
      <c r="J1652" s="80"/>
      <c r="K1652" s="80"/>
      <c r="L1652" s="80"/>
      <c r="M1652" s="80"/>
      <c r="N1652" s="82"/>
      <c r="O1652" s="82"/>
      <c r="P1652" s="82"/>
      <c r="Q1652" s="80"/>
    </row>
    <row r="1653" spans="1:17" s="83" customFormat="1" ht="9.75" outlineLevel="5">
      <c r="A1653" s="76"/>
      <c r="B1653" s="78"/>
      <c r="C1653" s="79" t="s">
        <v>1401</v>
      </c>
      <c r="D1653" s="77"/>
      <c r="E1653" s="80"/>
      <c r="F1653" s="77"/>
      <c r="G1653" s="80">
        <v>72.534999999999997</v>
      </c>
      <c r="H1653" s="81"/>
      <c r="I1653" s="82"/>
      <c r="J1653" s="80"/>
      <c r="K1653" s="80"/>
      <c r="L1653" s="80"/>
      <c r="M1653" s="80"/>
      <c r="N1653" s="82"/>
      <c r="O1653" s="82"/>
      <c r="P1653" s="82"/>
      <c r="Q1653" s="80"/>
    </row>
    <row r="1654" spans="1:17" s="83" customFormat="1" ht="9.75" outlineLevel="5">
      <c r="A1654" s="76"/>
      <c r="B1654" s="78"/>
      <c r="C1654" s="79" t="s">
        <v>1263</v>
      </c>
      <c r="D1654" s="77"/>
      <c r="E1654" s="80"/>
      <c r="F1654" s="77"/>
      <c r="G1654" s="80">
        <v>0</v>
      </c>
      <c r="H1654" s="81"/>
      <c r="I1654" s="82"/>
      <c r="J1654" s="80"/>
      <c r="K1654" s="80"/>
      <c r="L1654" s="80"/>
      <c r="M1654" s="80"/>
      <c r="N1654" s="82"/>
      <c r="O1654" s="82"/>
      <c r="P1654" s="82"/>
      <c r="Q1654" s="80"/>
    </row>
    <row r="1655" spans="1:17" s="83" customFormat="1" ht="9.75" outlineLevel="5">
      <c r="A1655" s="76"/>
      <c r="B1655" s="78"/>
      <c r="C1655" s="79" t="s">
        <v>1401</v>
      </c>
      <c r="D1655" s="77"/>
      <c r="E1655" s="80"/>
      <c r="F1655" s="77"/>
      <c r="G1655" s="80">
        <v>72.534999999999997</v>
      </c>
      <c r="H1655" s="81"/>
      <c r="I1655" s="82"/>
      <c r="J1655" s="80"/>
      <c r="K1655" s="80"/>
      <c r="L1655" s="80"/>
      <c r="M1655" s="80"/>
      <c r="N1655" s="82"/>
      <c r="O1655" s="82"/>
      <c r="P1655" s="82"/>
      <c r="Q1655" s="80"/>
    </row>
    <row r="1656" spans="1:17" s="83" customFormat="1" ht="9.75" outlineLevel="5">
      <c r="A1656" s="76"/>
      <c r="B1656" s="78"/>
      <c r="C1656" s="79" t="s">
        <v>1261</v>
      </c>
      <c r="D1656" s="77"/>
      <c r="E1656" s="80"/>
      <c r="F1656" s="77"/>
      <c r="G1656" s="80">
        <v>0</v>
      </c>
      <c r="H1656" s="81"/>
      <c r="I1656" s="82"/>
      <c r="J1656" s="80"/>
      <c r="K1656" s="80"/>
      <c r="L1656" s="80"/>
      <c r="M1656" s="80"/>
      <c r="N1656" s="82"/>
      <c r="O1656" s="82"/>
      <c r="P1656" s="82"/>
      <c r="Q1656" s="80"/>
    </row>
    <row r="1657" spans="1:17" s="83" customFormat="1" ht="9.75" outlineLevel="5">
      <c r="A1657" s="76"/>
      <c r="B1657" s="78"/>
      <c r="C1657" s="79" t="s">
        <v>1402</v>
      </c>
      <c r="D1657" s="77"/>
      <c r="E1657" s="80"/>
      <c r="F1657" s="77"/>
      <c r="G1657" s="80">
        <v>9.3000000000000007</v>
      </c>
      <c r="H1657" s="81"/>
      <c r="I1657" s="82"/>
      <c r="J1657" s="80"/>
      <c r="K1657" s="80"/>
      <c r="L1657" s="80"/>
      <c r="M1657" s="80"/>
      <c r="N1657" s="82"/>
      <c r="O1657" s="82"/>
      <c r="P1657" s="82"/>
      <c r="Q1657" s="80"/>
    </row>
    <row r="1658" spans="1:17" s="83" customFormat="1" ht="9.75" outlineLevel="5">
      <c r="A1658" s="76"/>
      <c r="B1658" s="78"/>
      <c r="C1658" s="79" t="s">
        <v>1283</v>
      </c>
      <c r="D1658" s="77"/>
      <c r="E1658" s="80"/>
      <c r="F1658" s="77"/>
      <c r="G1658" s="80">
        <v>0</v>
      </c>
      <c r="H1658" s="81"/>
      <c r="I1658" s="82"/>
      <c r="J1658" s="80"/>
      <c r="K1658" s="80"/>
      <c r="L1658" s="80"/>
      <c r="M1658" s="80"/>
      <c r="N1658" s="82"/>
      <c r="O1658" s="82"/>
      <c r="P1658" s="82"/>
      <c r="Q1658" s="80"/>
    </row>
    <row r="1659" spans="1:17" s="83" customFormat="1" ht="9.75" outlineLevel="5">
      <c r="A1659" s="76"/>
      <c r="B1659" s="78"/>
      <c r="C1659" s="79" t="s">
        <v>1402</v>
      </c>
      <c r="D1659" s="77"/>
      <c r="E1659" s="80"/>
      <c r="F1659" s="77"/>
      <c r="G1659" s="80">
        <v>9.3000000000000007</v>
      </c>
      <c r="H1659" s="81"/>
      <c r="I1659" s="82"/>
      <c r="J1659" s="80"/>
      <c r="K1659" s="80"/>
      <c r="L1659" s="80"/>
      <c r="M1659" s="80"/>
      <c r="N1659" s="82"/>
      <c r="O1659" s="82"/>
      <c r="P1659" s="82"/>
      <c r="Q1659" s="80"/>
    </row>
    <row r="1660" spans="1:17" s="83" customFormat="1" ht="9.75" outlineLevel="5">
      <c r="A1660" s="76"/>
      <c r="B1660" s="78"/>
      <c r="C1660" s="79" t="s">
        <v>2</v>
      </c>
      <c r="D1660" s="77"/>
      <c r="E1660" s="80"/>
      <c r="F1660" s="77"/>
      <c r="G1660" s="80">
        <v>163.67000000000002</v>
      </c>
      <c r="H1660" s="81"/>
      <c r="I1660" s="82"/>
      <c r="J1660" s="80"/>
      <c r="K1660" s="80"/>
      <c r="L1660" s="80"/>
      <c r="M1660" s="80"/>
      <c r="N1660" s="82"/>
      <c r="O1660" s="82"/>
      <c r="P1660" s="82"/>
      <c r="Q1660" s="80"/>
    </row>
    <row r="1661" spans="1:17" s="83" customFormat="1" ht="7.5" customHeight="1" outlineLevel="5">
      <c r="A1661" s="84"/>
      <c r="B1661" s="86"/>
      <c r="C1661" s="87"/>
      <c r="D1661" s="85"/>
      <c r="E1661" s="88"/>
      <c r="F1661" s="85"/>
      <c r="G1661" s="88"/>
      <c r="H1661" s="89"/>
      <c r="I1661" s="90"/>
      <c r="J1661" s="91"/>
      <c r="K1661" s="91"/>
      <c r="L1661" s="91"/>
      <c r="M1661" s="91"/>
      <c r="N1661" s="90"/>
      <c r="O1661" s="90"/>
      <c r="P1661" s="90"/>
      <c r="Q1661" s="91"/>
    </row>
    <row r="1662" spans="1:17" s="75" customFormat="1" ht="12" outlineLevel="4">
      <c r="A1662" s="121"/>
      <c r="B1662" s="123"/>
      <c r="C1662" s="124"/>
      <c r="D1662" s="122"/>
      <c r="E1662" s="125"/>
      <c r="F1662" s="122"/>
      <c r="G1662" s="125"/>
      <c r="H1662" s="126"/>
      <c r="I1662" s="127"/>
      <c r="J1662" s="128"/>
      <c r="K1662" s="128">
        <f>G1662*J1662</f>
        <v>0</v>
      </c>
      <c r="L1662" s="128"/>
      <c r="M1662" s="128">
        <f>G1662*L1662</f>
        <v>0</v>
      </c>
      <c r="N1662" s="129">
        <v>21</v>
      </c>
      <c r="O1662" s="129">
        <f>I1662*(N1662/100)</f>
        <v>0</v>
      </c>
      <c r="P1662" s="129">
        <f>I1662+O1662</f>
        <v>0</v>
      </c>
      <c r="Q1662" s="128"/>
    </row>
    <row r="1663" spans="1:17" s="75" customFormat="1" ht="24" outlineLevel="4">
      <c r="A1663" s="67">
        <v>6</v>
      </c>
      <c r="B1663" s="69" t="s">
        <v>1256</v>
      </c>
      <c r="C1663" s="70" t="s">
        <v>1257</v>
      </c>
      <c r="D1663" s="68" t="s">
        <v>8</v>
      </c>
      <c r="E1663" s="71">
        <v>137.81649999999999</v>
      </c>
      <c r="F1663" s="68"/>
      <c r="G1663" s="71">
        <v>137.81649999999999</v>
      </c>
      <c r="H1663" s="511"/>
      <c r="I1663" s="73">
        <f>G1663*H1663</f>
        <v>0</v>
      </c>
      <c r="J1663" s="110">
        <v>2.5999999999999998E-4</v>
      </c>
      <c r="K1663" s="110">
        <f>G1663*J1663</f>
        <v>3.5832289999999996E-2</v>
      </c>
      <c r="L1663" s="110"/>
      <c r="M1663" s="110">
        <f>G1663*L1663</f>
        <v>0</v>
      </c>
      <c r="N1663" s="111">
        <v>21</v>
      </c>
      <c r="O1663" s="111">
        <f>I1663*(N1663/100)</f>
        <v>0</v>
      </c>
      <c r="P1663" s="111">
        <f>I1663+O1663</f>
        <v>0</v>
      </c>
      <c r="Q1663" s="183"/>
    </row>
    <row r="1664" spans="1:17" s="83" customFormat="1" ht="9.75" outlineLevel="5">
      <c r="A1664" s="76"/>
      <c r="B1664" s="78" t="s">
        <v>848</v>
      </c>
      <c r="C1664" s="79" t="s">
        <v>1405</v>
      </c>
      <c r="D1664" s="77"/>
      <c r="E1664" s="80"/>
      <c r="F1664" s="77"/>
      <c r="G1664" s="80">
        <v>0</v>
      </c>
      <c r="H1664" s="81"/>
      <c r="I1664" s="82"/>
      <c r="J1664" s="80"/>
      <c r="K1664" s="80"/>
      <c r="L1664" s="80"/>
      <c r="M1664" s="80"/>
      <c r="N1664" s="82"/>
      <c r="O1664" s="82"/>
      <c r="P1664" s="82"/>
      <c r="Q1664" s="80"/>
    </row>
    <row r="1665" spans="1:17" s="83" customFormat="1" ht="9.75" outlineLevel="5">
      <c r="A1665" s="76"/>
      <c r="B1665" s="78"/>
      <c r="C1665" s="79" t="s">
        <v>1400</v>
      </c>
      <c r="D1665" s="77"/>
      <c r="E1665" s="80"/>
      <c r="F1665" s="77"/>
      <c r="G1665" s="80">
        <v>0</v>
      </c>
      <c r="H1665" s="81"/>
      <c r="I1665" s="82"/>
      <c r="J1665" s="80"/>
      <c r="K1665" s="80"/>
      <c r="L1665" s="80"/>
      <c r="M1665" s="80"/>
      <c r="N1665" s="82"/>
      <c r="O1665" s="82"/>
      <c r="P1665" s="82"/>
      <c r="Q1665" s="80"/>
    </row>
    <row r="1666" spans="1:17" s="83" customFormat="1" ht="9.75" outlineLevel="5">
      <c r="A1666" s="76"/>
      <c r="B1666" s="78"/>
      <c r="C1666" s="79" t="s">
        <v>1406</v>
      </c>
      <c r="D1666" s="77"/>
      <c r="E1666" s="80"/>
      <c r="F1666" s="77"/>
      <c r="G1666" s="80">
        <v>137.81649999999999</v>
      </c>
      <c r="H1666" s="81"/>
      <c r="I1666" s="82"/>
      <c r="J1666" s="80"/>
      <c r="K1666" s="80"/>
      <c r="L1666" s="80"/>
      <c r="M1666" s="80"/>
      <c r="N1666" s="82"/>
      <c r="O1666" s="82"/>
      <c r="P1666" s="82"/>
      <c r="Q1666" s="80"/>
    </row>
    <row r="1667" spans="1:17" s="83" customFormat="1" ht="7.5" customHeight="1" outlineLevel="5">
      <c r="A1667" s="84"/>
      <c r="B1667" s="86"/>
      <c r="C1667" s="87"/>
      <c r="D1667" s="85"/>
      <c r="E1667" s="88"/>
      <c r="F1667" s="85"/>
      <c r="G1667" s="88"/>
      <c r="H1667" s="89"/>
      <c r="I1667" s="90"/>
      <c r="J1667" s="91"/>
      <c r="K1667" s="91"/>
      <c r="L1667" s="91"/>
      <c r="M1667" s="91"/>
      <c r="N1667" s="90"/>
      <c r="O1667" s="90"/>
      <c r="P1667" s="90"/>
      <c r="Q1667" s="91"/>
    </row>
    <row r="1668" spans="1:17" s="75" customFormat="1" ht="36" outlineLevel="4">
      <c r="A1668" s="67">
        <v>7</v>
      </c>
      <c r="B1668" s="69" t="s">
        <v>1258</v>
      </c>
      <c r="C1668" s="70" t="s">
        <v>1259</v>
      </c>
      <c r="D1668" s="68" t="s">
        <v>8</v>
      </c>
      <c r="E1668" s="71">
        <v>137.816</v>
      </c>
      <c r="F1668" s="68"/>
      <c r="G1668" s="71">
        <v>137.816</v>
      </c>
      <c r="H1668" s="511"/>
      <c r="I1668" s="73">
        <f>G1668*H1668</f>
        <v>0</v>
      </c>
      <c r="J1668" s="110">
        <v>1.2E-2</v>
      </c>
      <c r="K1668" s="110">
        <f>G1668*J1668</f>
        <v>1.6537920000000002</v>
      </c>
      <c r="L1668" s="110"/>
      <c r="M1668" s="110">
        <f>G1668*L1668</f>
        <v>0</v>
      </c>
      <c r="N1668" s="111">
        <v>21</v>
      </c>
      <c r="O1668" s="111">
        <f>I1668*(N1668/100)</f>
        <v>0</v>
      </c>
      <c r="P1668" s="111">
        <f>I1668+O1668</f>
        <v>0</v>
      </c>
      <c r="Q1668" s="183"/>
    </row>
    <row r="1669" spans="1:17" s="75" customFormat="1" ht="24" outlineLevel="4">
      <c r="A1669" s="67">
        <v>8</v>
      </c>
      <c r="B1669" s="69" t="s">
        <v>1260</v>
      </c>
      <c r="C1669" s="70" t="s">
        <v>1251</v>
      </c>
      <c r="D1669" s="68" t="s">
        <v>8</v>
      </c>
      <c r="E1669" s="71">
        <v>137.816</v>
      </c>
      <c r="F1669" s="68"/>
      <c r="G1669" s="71">
        <v>137.816</v>
      </c>
      <c r="H1669" s="511"/>
      <c r="I1669" s="73">
        <f>G1669*H1669</f>
        <v>0</v>
      </c>
      <c r="J1669" s="110">
        <v>3.6999999999999998E-2</v>
      </c>
      <c r="K1669" s="110">
        <f>G1669*J1669</f>
        <v>5.0991919999999995</v>
      </c>
      <c r="L1669" s="110"/>
      <c r="M1669" s="110">
        <f>G1669*L1669</f>
        <v>0</v>
      </c>
      <c r="N1669" s="111">
        <v>21</v>
      </c>
      <c r="O1669" s="111">
        <f>I1669*(N1669/100)</f>
        <v>0</v>
      </c>
      <c r="P1669" s="111">
        <f>I1669+O1669</f>
        <v>0</v>
      </c>
      <c r="Q1669" s="183"/>
    </row>
    <row r="1670" spans="1:17" s="75" customFormat="1" ht="12" outlineLevel="4">
      <c r="A1670" s="67">
        <v>9</v>
      </c>
      <c r="B1670" s="69" t="s">
        <v>1264</v>
      </c>
      <c r="C1670" s="70" t="s">
        <v>1265</v>
      </c>
      <c r="D1670" s="68" t="s">
        <v>13</v>
      </c>
      <c r="E1670" s="71">
        <v>1</v>
      </c>
      <c r="F1670" s="68"/>
      <c r="G1670" s="71">
        <v>1</v>
      </c>
      <c r="H1670" s="511"/>
      <c r="I1670" s="73">
        <f>G1670*H1670</f>
        <v>0</v>
      </c>
      <c r="J1670" s="110"/>
      <c r="K1670" s="110">
        <f>G1670*J1670</f>
        <v>0</v>
      </c>
      <c r="L1670" s="110"/>
      <c r="M1670" s="110">
        <f>G1670*L1670</f>
        <v>0</v>
      </c>
      <c r="N1670" s="111">
        <v>21</v>
      </c>
      <c r="O1670" s="111">
        <f>I1670*(N1670/100)</f>
        <v>0</v>
      </c>
      <c r="P1670" s="111">
        <f>I1670+O1670</f>
        <v>0</v>
      </c>
      <c r="Q1670" s="183"/>
    </row>
    <row r="1671" spans="1:17" s="83" customFormat="1" ht="8.25" outlineLevel="4">
      <c r="A1671" s="92"/>
      <c r="B1671" s="93"/>
      <c r="C1671" s="92"/>
      <c r="D1671" s="92"/>
      <c r="E1671" s="92"/>
      <c r="F1671" s="92"/>
      <c r="G1671" s="92"/>
      <c r="H1671" s="94"/>
      <c r="I1671" s="94"/>
      <c r="J1671" s="92"/>
      <c r="K1671" s="92"/>
      <c r="L1671" s="92"/>
      <c r="M1671" s="92"/>
      <c r="N1671" s="92"/>
      <c r="O1671" s="94"/>
      <c r="P1671" s="94"/>
      <c r="Q1671" s="92"/>
    </row>
    <row r="1672" spans="1:17" s="20" customFormat="1" ht="16.5" customHeight="1" outlineLevel="3">
      <c r="A1672" s="22"/>
      <c r="B1672" s="18"/>
      <c r="C1672" s="23" t="s">
        <v>1266</v>
      </c>
      <c r="D1672" s="24"/>
      <c r="E1672" s="23"/>
      <c r="F1672" s="24"/>
      <c r="G1672" s="23"/>
      <c r="H1672" s="24"/>
      <c r="I1672" s="25">
        <f>SUBTOTAL(9,I1673:I1696)</f>
        <v>0</v>
      </c>
      <c r="J1672" s="26"/>
      <c r="K1672" s="27">
        <f>SUBTOTAL(9,K1673:K1696)</f>
        <v>1.9355402299999998</v>
      </c>
      <c r="L1672" s="24"/>
      <c r="M1672" s="27">
        <f>SUBTOTAL(9,M1673:M1696)</f>
        <v>0</v>
      </c>
      <c r="N1672" s="43"/>
      <c r="O1672" s="25">
        <f>SUBTOTAL(9,O1673:O1696)</f>
        <v>0</v>
      </c>
      <c r="P1672" s="25">
        <f>SUBTOTAL(9,P1673:P1696)</f>
        <v>0</v>
      </c>
      <c r="Q1672" s="26"/>
    </row>
    <row r="1673" spans="1:17" s="75" customFormat="1" ht="36" outlineLevel="4">
      <c r="A1673" s="67">
        <v>1</v>
      </c>
      <c r="B1673" s="69" t="s">
        <v>1267</v>
      </c>
      <c r="C1673" s="70" t="s">
        <v>1268</v>
      </c>
      <c r="D1673" s="68" t="s">
        <v>8</v>
      </c>
      <c r="E1673" s="71">
        <v>163.67000000000002</v>
      </c>
      <c r="F1673" s="68"/>
      <c r="G1673" s="71">
        <v>163.67000000000002</v>
      </c>
      <c r="H1673" s="511"/>
      <c r="I1673" s="73">
        <f>G1673*H1673</f>
        <v>0</v>
      </c>
      <c r="J1673" s="110">
        <v>2.2000000000000001E-4</v>
      </c>
      <c r="K1673" s="110">
        <f>G1673*J1673</f>
        <v>3.6007400000000002E-2</v>
      </c>
      <c r="L1673" s="110"/>
      <c r="M1673" s="110">
        <f>G1673*L1673</f>
        <v>0</v>
      </c>
      <c r="N1673" s="111">
        <v>21</v>
      </c>
      <c r="O1673" s="111">
        <f>I1673*(N1673/100)</f>
        <v>0</v>
      </c>
      <c r="P1673" s="111">
        <f>I1673+O1673</f>
        <v>0</v>
      </c>
      <c r="Q1673" s="183"/>
    </row>
    <row r="1674" spans="1:17" s="83" customFormat="1" ht="9.75" outlineLevel="5">
      <c r="A1674" s="76"/>
      <c r="B1674" s="78" t="s">
        <v>848</v>
      </c>
      <c r="C1674" s="79" t="s">
        <v>1399</v>
      </c>
      <c r="D1674" s="77"/>
      <c r="E1674" s="80"/>
      <c r="F1674" s="77"/>
      <c r="G1674" s="80">
        <v>0</v>
      </c>
      <c r="H1674" s="81"/>
      <c r="I1674" s="82"/>
      <c r="J1674" s="80"/>
      <c r="K1674" s="80"/>
      <c r="L1674" s="80"/>
      <c r="M1674" s="80"/>
      <c r="N1674" s="82"/>
      <c r="O1674" s="82"/>
      <c r="P1674" s="82"/>
      <c r="Q1674" s="80"/>
    </row>
    <row r="1675" spans="1:17" s="83" customFormat="1" ht="9.75" outlineLevel="5">
      <c r="A1675" s="76"/>
      <c r="B1675" s="78"/>
      <c r="C1675" s="79" t="s">
        <v>1400</v>
      </c>
      <c r="D1675" s="77"/>
      <c r="E1675" s="80"/>
      <c r="F1675" s="77"/>
      <c r="G1675" s="80">
        <v>0</v>
      </c>
      <c r="H1675" s="81"/>
      <c r="I1675" s="82"/>
      <c r="J1675" s="80"/>
      <c r="K1675" s="80"/>
      <c r="L1675" s="80"/>
      <c r="M1675" s="80"/>
      <c r="N1675" s="82"/>
      <c r="O1675" s="82"/>
      <c r="P1675" s="82"/>
      <c r="Q1675" s="80"/>
    </row>
    <row r="1676" spans="1:17" s="83" customFormat="1" ht="9.75" outlineLevel="5">
      <c r="A1676" s="76"/>
      <c r="B1676" s="78"/>
      <c r="C1676" s="79" t="s">
        <v>1401</v>
      </c>
      <c r="D1676" s="77"/>
      <c r="E1676" s="80"/>
      <c r="F1676" s="77"/>
      <c r="G1676" s="80">
        <v>72.534999999999997</v>
      </c>
      <c r="H1676" s="81"/>
      <c r="I1676" s="82"/>
      <c r="J1676" s="80"/>
      <c r="K1676" s="80"/>
      <c r="L1676" s="80"/>
      <c r="M1676" s="80"/>
      <c r="N1676" s="82"/>
      <c r="O1676" s="82"/>
      <c r="P1676" s="82"/>
      <c r="Q1676" s="80"/>
    </row>
    <row r="1677" spans="1:17" s="83" customFormat="1" ht="9.75" outlineLevel="5">
      <c r="A1677" s="76"/>
      <c r="B1677" s="78"/>
      <c r="C1677" s="79" t="s">
        <v>1263</v>
      </c>
      <c r="D1677" s="77"/>
      <c r="E1677" s="80"/>
      <c r="F1677" s="77"/>
      <c r="G1677" s="80">
        <v>0</v>
      </c>
      <c r="H1677" s="81"/>
      <c r="I1677" s="82"/>
      <c r="J1677" s="80"/>
      <c r="K1677" s="80"/>
      <c r="L1677" s="80"/>
      <c r="M1677" s="80"/>
      <c r="N1677" s="82"/>
      <c r="O1677" s="82"/>
      <c r="P1677" s="82"/>
      <c r="Q1677" s="80"/>
    </row>
    <row r="1678" spans="1:17" s="83" customFormat="1" ht="9.75" outlineLevel="5">
      <c r="A1678" s="76"/>
      <c r="B1678" s="78"/>
      <c r="C1678" s="79" t="s">
        <v>1401</v>
      </c>
      <c r="D1678" s="77"/>
      <c r="E1678" s="80"/>
      <c r="F1678" s="77"/>
      <c r="G1678" s="80">
        <v>72.534999999999997</v>
      </c>
      <c r="H1678" s="81"/>
      <c r="I1678" s="82"/>
      <c r="J1678" s="80"/>
      <c r="K1678" s="80"/>
      <c r="L1678" s="80"/>
      <c r="M1678" s="80"/>
      <c r="N1678" s="82"/>
      <c r="O1678" s="82"/>
      <c r="P1678" s="82"/>
      <c r="Q1678" s="80"/>
    </row>
    <row r="1679" spans="1:17" s="83" customFormat="1" ht="9.75" outlineLevel="5">
      <c r="A1679" s="76"/>
      <c r="B1679" s="78"/>
      <c r="C1679" s="79" t="s">
        <v>1261</v>
      </c>
      <c r="D1679" s="77"/>
      <c r="E1679" s="80"/>
      <c r="F1679" s="77"/>
      <c r="G1679" s="80">
        <v>0</v>
      </c>
      <c r="H1679" s="81"/>
      <c r="I1679" s="82"/>
      <c r="J1679" s="80"/>
      <c r="K1679" s="80"/>
      <c r="L1679" s="80"/>
      <c r="M1679" s="80"/>
      <c r="N1679" s="82"/>
      <c r="O1679" s="82"/>
      <c r="P1679" s="82"/>
      <c r="Q1679" s="80"/>
    </row>
    <row r="1680" spans="1:17" s="83" customFormat="1" ht="9.75" outlineLevel="5">
      <c r="A1680" s="76"/>
      <c r="B1680" s="78"/>
      <c r="C1680" s="79" t="s">
        <v>1402</v>
      </c>
      <c r="D1680" s="77"/>
      <c r="E1680" s="80"/>
      <c r="F1680" s="77"/>
      <c r="G1680" s="80">
        <v>9.3000000000000007</v>
      </c>
      <c r="H1680" s="81"/>
      <c r="I1680" s="82"/>
      <c r="J1680" s="80"/>
      <c r="K1680" s="80"/>
      <c r="L1680" s="80"/>
      <c r="M1680" s="80"/>
      <c r="N1680" s="82"/>
      <c r="O1680" s="82"/>
      <c r="P1680" s="82"/>
      <c r="Q1680" s="80"/>
    </row>
    <row r="1681" spans="1:17" s="83" customFormat="1" ht="9.75" outlineLevel="5">
      <c r="A1681" s="76"/>
      <c r="B1681" s="78"/>
      <c r="C1681" s="79" t="s">
        <v>1283</v>
      </c>
      <c r="D1681" s="77"/>
      <c r="E1681" s="80"/>
      <c r="F1681" s="77"/>
      <c r="G1681" s="80">
        <v>0</v>
      </c>
      <c r="H1681" s="81"/>
      <c r="I1681" s="82"/>
      <c r="J1681" s="80"/>
      <c r="K1681" s="80"/>
      <c r="L1681" s="80"/>
      <c r="M1681" s="80"/>
      <c r="N1681" s="82"/>
      <c r="O1681" s="82"/>
      <c r="P1681" s="82"/>
      <c r="Q1681" s="80"/>
    </row>
    <row r="1682" spans="1:17" s="83" customFormat="1" ht="9.75" outlineLevel="5">
      <c r="A1682" s="76"/>
      <c r="B1682" s="78"/>
      <c r="C1682" s="79" t="s">
        <v>1402</v>
      </c>
      <c r="D1682" s="77"/>
      <c r="E1682" s="80"/>
      <c r="F1682" s="77"/>
      <c r="G1682" s="80">
        <v>9.3000000000000007</v>
      </c>
      <c r="H1682" s="81"/>
      <c r="I1682" s="82"/>
      <c r="J1682" s="80"/>
      <c r="K1682" s="80"/>
      <c r="L1682" s="80"/>
      <c r="M1682" s="80"/>
      <c r="N1682" s="82"/>
      <c r="O1682" s="82"/>
      <c r="P1682" s="82"/>
      <c r="Q1682" s="80"/>
    </row>
    <row r="1683" spans="1:17" s="83" customFormat="1" ht="7.5" customHeight="1" outlineLevel="5">
      <c r="A1683" s="84"/>
      <c r="B1683" s="86"/>
      <c r="C1683" s="87"/>
      <c r="D1683" s="85"/>
      <c r="E1683" s="88"/>
      <c r="F1683" s="85"/>
      <c r="G1683" s="88"/>
      <c r="H1683" s="89"/>
      <c r="I1683" s="90"/>
      <c r="J1683" s="91"/>
      <c r="K1683" s="91"/>
      <c r="L1683" s="91"/>
      <c r="M1683" s="91"/>
      <c r="N1683" s="90"/>
      <c r="O1683" s="90"/>
      <c r="P1683" s="90"/>
      <c r="Q1683" s="91"/>
    </row>
    <row r="1684" spans="1:17" s="75" customFormat="1" ht="24" outlineLevel="4">
      <c r="A1684" s="67">
        <v>2</v>
      </c>
      <c r="B1684" s="69" t="s">
        <v>1269</v>
      </c>
      <c r="C1684" s="70" t="s">
        <v>1270</v>
      </c>
      <c r="D1684" s="68" t="s">
        <v>8</v>
      </c>
      <c r="E1684" s="71">
        <v>163.66999999999999</v>
      </c>
      <c r="F1684" s="68"/>
      <c r="G1684" s="71">
        <v>163.66999999999999</v>
      </c>
      <c r="H1684" s="511"/>
      <c r="I1684" s="73">
        <f>G1684*H1684</f>
        <v>0</v>
      </c>
      <c r="J1684" s="110">
        <v>2.8500000000000001E-3</v>
      </c>
      <c r="K1684" s="110">
        <f>G1684*J1684</f>
        <v>0.46645949999999997</v>
      </c>
      <c r="L1684" s="110"/>
      <c r="M1684" s="110">
        <f>G1684*L1684</f>
        <v>0</v>
      </c>
      <c r="N1684" s="111">
        <v>21</v>
      </c>
      <c r="O1684" s="111">
        <f>I1684*(N1684/100)</f>
        <v>0</v>
      </c>
      <c r="P1684" s="111">
        <f>I1684+O1684</f>
        <v>0</v>
      </c>
      <c r="Q1684" s="183"/>
    </row>
    <row r="1685" spans="1:17" s="75" customFormat="1" ht="36" outlineLevel="4">
      <c r="A1685" s="67">
        <v>3</v>
      </c>
      <c r="B1685" s="69" t="s">
        <v>1271</v>
      </c>
      <c r="C1685" s="70" t="s">
        <v>1272</v>
      </c>
      <c r="D1685" s="68" t="s">
        <v>8</v>
      </c>
      <c r="E1685" s="71">
        <v>163.66999999999999</v>
      </c>
      <c r="F1685" s="68"/>
      <c r="G1685" s="71">
        <v>163.66999999999999</v>
      </c>
      <c r="H1685" s="511"/>
      <c r="I1685" s="73">
        <f>G1685*H1685</f>
        <v>0</v>
      </c>
      <c r="J1685" s="110">
        <v>2.8500000000000001E-3</v>
      </c>
      <c r="K1685" s="110">
        <f>G1685*J1685</f>
        <v>0.46645949999999997</v>
      </c>
      <c r="L1685" s="110"/>
      <c r="M1685" s="110">
        <f>G1685*L1685</f>
        <v>0</v>
      </c>
      <c r="N1685" s="111">
        <v>21</v>
      </c>
      <c r="O1685" s="111">
        <f>I1685*(N1685/100)</f>
        <v>0</v>
      </c>
      <c r="P1685" s="111">
        <f>I1685+O1685</f>
        <v>0</v>
      </c>
      <c r="Q1685" s="183"/>
    </row>
    <row r="1686" spans="1:17" s="75" customFormat="1" ht="24" outlineLevel="4">
      <c r="A1686" s="67">
        <v>4</v>
      </c>
      <c r="B1686" s="69" t="s">
        <v>1273</v>
      </c>
      <c r="C1686" s="70" t="s">
        <v>1274</v>
      </c>
      <c r="D1686" s="68" t="s">
        <v>8</v>
      </c>
      <c r="E1686" s="71">
        <v>163.66999999999999</v>
      </c>
      <c r="F1686" s="68"/>
      <c r="G1686" s="71">
        <v>163.66999999999999</v>
      </c>
      <c r="H1686" s="511"/>
      <c r="I1686" s="73">
        <f>G1686*H1686</f>
        <v>0</v>
      </c>
      <c r="J1686" s="110">
        <v>5.0000000000000001E-4</v>
      </c>
      <c r="K1686" s="110">
        <f>G1686*J1686</f>
        <v>8.1834999999999991E-2</v>
      </c>
      <c r="L1686" s="110"/>
      <c r="M1686" s="110">
        <f>G1686*L1686</f>
        <v>0</v>
      </c>
      <c r="N1686" s="111">
        <v>21</v>
      </c>
      <c r="O1686" s="111">
        <f>I1686*(N1686/100)</f>
        <v>0</v>
      </c>
      <c r="P1686" s="111">
        <f>I1686+O1686</f>
        <v>0</v>
      </c>
      <c r="Q1686" s="183"/>
    </row>
    <row r="1687" spans="1:17" s="75" customFormat="1" ht="12" outlineLevel="4">
      <c r="A1687" s="67">
        <v>5</v>
      </c>
      <c r="B1687" s="69"/>
      <c r="C1687" s="70"/>
      <c r="D1687" s="68"/>
      <c r="E1687" s="71"/>
      <c r="F1687" s="68"/>
      <c r="G1687" s="71">
        <v>0</v>
      </c>
      <c r="H1687" s="72"/>
      <c r="I1687" s="73">
        <f>G1687*H1687</f>
        <v>0</v>
      </c>
      <c r="J1687" s="110"/>
      <c r="K1687" s="110">
        <f>G1687*J1687</f>
        <v>0</v>
      </c>
      <c r="L1687" s="110"/>
      <c r="M1687" s="110">
        <f>G1687*L1687</f>
        <v>0</v>
      </c>
      <c r="N1687" s="111">
        <v>21</v>
      </c>
      <c r="O1687" s="111">
        <f>I1687*(N1687/100)</f>
        <v>0</v>
      </c>
      <c r="P1687" s="111">
        <f>I1687+O1687</f>
        <v>0</v>
      </c>
      <c r="Q1687" s="183"/>
    </row>
    <row r="1688" spans="1:17" s="75" customFormat="1" ht="36" outlineLevel="4">
      <c r="A1688" s="67">
        <v>6</v>
      </c>
      <c r="B1688" s="69" t="s">
        <v>1275</v>
      </c>
      <c r="C1688" s="70" t="s">
        <v>1276</v>
      </c>
      <c r="D1688" s="68" t="s">
        <v>8</v>
      </c>
      <c r="E1688" s="71">
        <v>137.81649999999999</v>
      </c>
      <c r="F1688" s="68"/>
      <c r="G1688" s="71">
        <v>137.81649999999999</v>
      </c>
      <c r="H1688" s="511"/>
      <c r="I1688" s="73">
        <f>G1688*H1688</f>
        <v>0</v>
      </c>
      <c r="J1688" s="110">
        <v>2.2000000000000001E-4</v>
      </c>
      <c r="K1688" s="110">
        <f>G1688*J1688</f>
        <v>3.031963E-2</v>
      </c>
      <c r="L1688" s="110"/>
      <c r="M1688" s="110">
        <f>G1688*L1688</f>
        <v>0</v>
      </c>
      <c r="N1688" s="111">
        <v>21</v>
      </c>
      <c r="O1688" s="111">
        <f>I1688*(N1688/100)</f>
        <v>0</v>
      </c>
      <c r="P1688" s="111">
        <f>I1688+O1688</f>
        <v>0</v>
      </c>
      <c r="Q1688" s="183"/>
    </row>
    <row r="1689" spans="1:17" s="83" customFormat="1" ht="9.75" outlineLevel="5">
      <c r="A1689" s="76"/>
      <c r="B1689" s="78" t="s">
        <v>848</v>
      </c>
      <c r="C1689" s="79" t="s">
        <v>1405</v>
      </c>
      <c r="D1689" s="77"/>
      <c r="E1689" s="80"/>
      <c r="F1689" s="77"/>
      <c r="G1689" s="80">
        <v>0</v>
      </c>
      <c r="H1689" s="81"/>
      <c r="I1689" s="82"/>
      <c r="J1689" s="80"/>
      <c r="K1689" s="80"/>
      <c r="L1689" s="80"/>
      <c r="M1689" s="80"/>
      <c r="N1689" s="82"/>
      <c r="O1689" s="82"/>
      <c r="P1689" s="82"/>
      <c r="Q1689" s="80"/>
    </row>
    <row r="1690" spans="1:17" s="83" customFormat="1" ht="9.75" outlineLevel="5">
      <c r="A1690" s="76"/>
      <c r="B1690" s="78"/>
      <c r="C1690" s="79" t="s">
        <v>1400</v>
      </c>
      <c r="D1690" s="77"/>
      <c r="E1690" s="80"/>
      <c r="F1690" s="77"/>
      <c r="G1690" s="80">
        <v>0</v>
      </c>
      <c r="H1690" s="81"/>
      <c r="I1690" s="82"/>
      <c r="J1690" s="80"/>
      <c r="K1690" s="80"/>
      <c r="L1690" s="80"/>
      <c r="M1690" s="80"/>
      <c r="N1690" s="82"/>
      <c r="O1690" s="82"/>
      <c r="P1690" s="82"/>
      <c r="Q1690" s="80"/>
    </row>
    <row r="1691" spans="1:17" s="83" customFormat="1" ht="9.75" outlineLevel="5">
      <c r="A1691" s="76"/>
      <c r="B1691" s="78"/>
      <c r="C1691" s="79" t="s">
        <v>1406</v>
      </c>
      <c r="D1691" s="77"/>
      <c r="E1691" s="80"/>
      <c r="F1691" s="77"/>
      <c r="G1691" s="80">
        <v>137.81649999999999</v>
      </c>
      <c r="H1691" s="81"/>
      <c r="I1691" s="82"/>
      <c r="J1691" s="80"/>
      <c r="K1691" s="80"/>
      <c r="L1691" s="80"/>
      <c r="M1691" s="80"/>
      <c r="N1691" s="82"/>
      <c r="O1691" s="82"/>
      <c r="P1691" s="82"/>
      <c r="Q1691" s="80"/>
    </row>
    <row r="1692" spans="1:17" s="83" customFormat="1" ht="7.5" customHeight="1" outlineLevel="5">
      <c r="A1692" s="84"/>
      <c r="B1692" s="86"/>
      <c r="C1692" s="87"/>
      <c r="D1692" s="85"/>
      <c r="E1692" s="88"/>
      <c r="F1692" s="85"/>
      <c r="G1692" s="88"/>
      <c r="H1692" s="89"/>
      <c r="I1692" s="90"/>
      <c r="J1692" s="91"/>
      <c r="K1692" s="91"/>
      <c r="L1692" s="91"/>
      <c r="M1692" s="91"/>
      <c r="N1692" s="90"/>
      <c r="O1692" s="90"/>
      <c r="P1692" s="90"/>
      <c r="Q1692" s="91"/>
    </row>
    <row r="1693" spans="1:17" s="75" customFormat="1" ht="24" outlineLevel="4">
      <c r="A1693" s="67">
        <v>7</v>
      </c>
      <c r="B1693" s="69" t="s">
        <v>1277</v>
      </c>
      <c r="C1693" s="70" t="s">
        <v>1278</v>
      </c>
      <c r="D1693" s="68" t="s">
        <v>8</v>
      </c>
      <c r="E1693" s="71">
        <v>137.816</v>
      </c>
      <c r="F1693" s="68"/>
      <c r="G1693" s="71">
        <v>137.816</v>
      </c>
      <c r="H1693" s="511"/>
      <c r="I1693" s="73">
        <f>G1693*H1693</f>
        <v>0</v>
      </c>
      <c r="J1693" s="110">
        <v>2.8500000000000001E-3</v>
      </c>
      <c r="K1693" s="110">
        <f>G1693*J1693</f>
        <v>0.3927756</v>
      </c>
      <c r="L1693" s="110"/>
      <c r="M1693" s="110">
        <f>G1693*L1693</f>
        <v>0</v>
      </c>
      <c r="N1693" s="111">
        <v>21</v>
      </c>
      <c r="O1693" s="111">
        <f>I1693*(N1693/100)</f>
        <v>0</v>
      </c>
      <c r="P1693" s="111">
        <f>I1693+O1693</f>
        <v>0</v>
      </c>
      <c r="Q1693" s="183"/>
    </row>
    <row r="1694" spans="1:17" s="75" customFormat="1" ht="36" outlineLevel="4">
      <c r="A1694" s="67">
        <v>8</v>
      </c>
      <c r="B1694" s="69" t="s">
        <v>1279</v>
      </c>
      <c r="C1694" s="70" t="s">
        <v>1280</v>
      </c>
      <c r="D1694" s="68" t="s">
        <v>8</v>
      </c>
      <c r="E1694" s="71">
        <v>137.816</v>
      </c>
      <c r="F1694" s="68"/>
      <c r="G1694" s="71">
        <v>137.816</v>
      </c>
      <c r="H1694" s="511"/>
      <c r="I1694" s="73">
        <f>G1694*H1694</f>
        <v>0</v>
      </c>
      <c r="J1694" s="110">
        <v>2.8500000000000001E-3</v>
      </c>
      <c r="K1694" s="110">
        <f>G1694*J1694</f>
        <v>0.3927756</v>
      </c>
      <c r="L1694" s="110"/>
      <c r="M1694" s="110">
        <f>G1694*L1694</f>
        <v>0</v>
      </c>
      <c r="N1694" s="111">
        <v>21</v>
      </c>
      <c r="O1694" s="111">
        <f>I1694*(N1694/100)</f>
        <v>0</v>
      </c>
      <c r="P1694" s="111">
        <f>I1694+O1694</f>
        <v>0</v>
      </c>
      <c r="Q1694" s="183"/>
    </row>
    <row r="1695" spans="1:17" s="75" customFormat="1" ht="24" outlineLevel="4">
      <c r="A1695" s="67">
        <v>9</v>
      </c>
      <c r="B1695" s="69" t="s">
        <v>1281</v>
      </c>
      <c r="C1695" s="70" t="s">
        <v>1282</v>
      </c>
      <c r="D1695" s="68" t="s">
        <v>8</v>
      </c>
      <c r="E1695" s="71">
        <v>137.816</v>
      </c>
      <c r="F1695" s="68"/>
      <c r="G1695" s="71">
        <v>137.816</v>
      </c>
      <c r="H1695" s="511"/>
      <c r="I1695" s="73">
        <f>G1695*H1695</f>
        <v>0</v>
      </c>
      <c r="J1695" s="110">
        <v>5.0000000000000001E-4</v>
      </c>
      <c r="K1695" s="110">
        <f>G1695*J1695</f>
        <v>6.8907999999999997E-2</v>
      </c>
      <c r="L1695" s="110"/>
      <c r="M1695" s="110">
        <f>G1695*L1695</f>
        <v>0</v>
      </c>
      <c r="N1695" s="111">
        <v>21</v>
      </c>
      <c r="O1695" s="111">
        <f>I1695*(N1695/100)</f>
        <v>0</v>
      </c>
      <c r="P1695" s="111">
        <f>I1695+O1695</f>
        <v>0</v>
      </c>
      <c r="Q1695" s="183"/>
    </row>
    <row r="1696" spans="1:17" s="83" customFormat="1" ht="8.25" outlineLevel="4">
      <c r="A1696" s="92"/>
      <c r="B1696" s="93"/>
      <c r="C1696" s="92"/>
      <c r="D1696" s="92"/>
      <c r="E1696" s="92"/>
      <c r="F1696" s="92"/>
      <c r="G1696" s="92"/>
      <c r="H1696" s="94"/>
      <c r="I1696" s="94"/>
      <c r="J1696" s="92"/>
      <c r="K1696" s="92"/>
      <c r="L1696" s="92"/>
      <c r="M1696" s="92"/>
      <c r="N1696" s="92"/>
      <c r="O1696" s="94"/>
      <c r="P1696" s="94"/>
      <c r="Q1696" s="92"/>
    </row>
    <row r="1697" spans="1:17" s="20" customFormat="1" ht="16.5" customHeight="1" outlineLevel="3">
      <c r="A1697" s="22"/>
      <c r="B1697" s="18"/>
      <c r="C1697" s="23" t="s">
        <v>699</v>
      </c>
      <c r="D1697" s="24"/>
      <c r="E1697" s="23"/>
      <c r="F1697" s="24"/>
      <c r="G1697" s="23"/>
      <c r="H1697" s="24"/>
      <c r="I1697" s="25">
        <f>SUBTOTAL(9,I1698:I1713)</f>
        <v>0</v>
      </c>
      <c r="J1697" s="26"/>
      <c r="K1697" s="27">
        <f>SUBTOTAL(9,K1698:K1713)</f>
        <v>0</v>
      </c>
      <c r="L1697" s="24"/>
      <c r="M1697" s="27">
        <f>SUBTOTAL(9,M1698:M1713)</f>
        <v>0</v>
      </c>
      <c r="N1697" s="43"/>
      <c r="O1697" s="25">
        <f>SUBTOTAL(9,O1698:O1713)</f>
        <v>0</v>
      </c>
      <c r="P1697" s="25">
        <f>SUBTOTAL(9,P1698:P1713)</f>
        <v>0</v>
      </c>
      <c r="Q1697" s="26"/>
    </row>
    <row r="1698" spans="1:17" s="75" customFormat="1" ht="24" outlineLevel="4">
      <c r="A1698" s="67">
        <v>1</v>
      </c>
      <c r="B1698" s="69" t="s">
        <v>1407</v>
      </c>
      <c r="C1698" s="70" t="s">
        <v>1408</v>
      </c>
      <c r="D1698" s="68" t="s">
        <v>8</v>
      </c>
      <c r="E1698" s="71">
        <v>678.91000000000008</v>
      </c>
      <c r="F1698" s="68"/>
      <c r="G1698" s="71">
        <v>678.91000000000008</v>
      </c>
      <c r="H1698" s="511"/>
      <c r="I1698" s="73">
        <f>G1698*H1698</f>
        <v>0</v>
      </c>
      <c r="J1698" s="110"/>
      <c r="K1698" s="110">
        <f>G1698*J1698</f>
        <v>0</v>
      </c>
      <c r="L1698" s="110"/>
      <c r="M1698" s="110">
        <f>G1698*L1698</f>
        <v>0</v>
      </c>
      <c r="N1698" s="111">
        <v>21</v>
      </c>
      <c r="O1698" s="111">
        <f>I1698*(N1698/100)</f>
        <v>0</v>
      </c>
      <c r="P1698" s="111">
        <f>I1698+O1698</f>
        <v>0</v>
      </c>
      <c r="Q1698" s="183"/>
    </row>
    <row r="1699" spans="1:17" s="83" customFormat="1" ht="9.75" outlineLevel="5">
      <c r="A1699" s="76"/>
      <c r="B1699" s="78" t="s">
        <v>848</v>
      </c>
      <c r="C1699" s="79" t="s">
        <v>1261</v>
      </c>
      <c r="D1699" s="77"/>
      <c r="E1699" s="80"/>
      <c r="F1699" s="77"/>
      <c r="G1699" s="80">
        <v>0</v>
      </c>
      <c r="H1699" s="81"/>
      <c r="I1699" s="82"/>
      <c r="J1699" s="80"/>
      <c r="K1699" s="80"/>
      <c r="L1699" s="80"/>
      <c r="M1699" s="80"/>
      <c r="N1699" s="82"/>
      <c r="O1699" s="82"/>
      <c r="P1699" s="82"/>
      <c r="Q1699" s="80"/>
    </row>
    <row r="1700" spans="1:17" s="83" customFormat="1" ht="9.75" outlineLevel="5">
      <c r="A1700" s="76"/>
      <c r="B1700" s="78"/>
      <c r="C1700" s="79" t="s">
        <v>1409</v>
      </c>
      <c r="D1700" s="77"/>
      <c r="E1700" s="80"/>
      <c r="F1700" s="77"/>
      <c r="G1700" s="80">
        <v>39.99</v>
      </c>
      <c r="H1700" s="81"/>
      <c r="I1700" s="82"/>
      <c r="J1700" s="80"/>
      <c r="K1700" s="80"/>
      <c r="L1700" s="80"/>
      <c r="M1700" s="80"/>
      <c r="N1700" s="82"/>
      <c r="O1700" s="82"/>
      <c r="P1700" s="82"/>
      <c r="Q1700" s="80"/>
    </row>
    <row r="1701" spans="1:17" s="83" customFormat="1" ht="9.75" outlineLevel="5">
      <c r="A1701" s="76"/>
      <c r="B1701" s="78"/>
      <c r="C1701" s="79" t="s">
        <v>1283</v>
      </c>
      <c r="D1701" s="77"/>
      <c r="E1701" s="80"/>
      <c r="F1701" s="77"/>
      <c r="G1701" s="80">
        <v>0</v>
      </c>
      <c r="H1701" s="81"/>
      <c r="I1701" s="82"/>
      <c r="J1701" s="80"/>
      <c r="K1701" s="80"/>
      <c r="L1701" s="80"/>
      <c r="M1701" s="80"/>
      <c r="N1701" s="82"/>
      <c r="O1701" s="82"/>
      <c r="P1701" s="82"/>
      <c r="Q1701" s="80"/>
    </row>
    <row r="1702" spans="1:17" s="83" customFormat="1" ht="9.75" outlineLevel="5">
      <c r="A1702" s="76"/>
      <c r="B1702" s="78"/>
      <c r="C1702" s="79" t="s">
        <v>1410</v>
      </c>
      <c r="D1702" s="77"/>
      <c r="E1702" s="80"/>
      <c r="F1702" s="77"/>
      <c r="G1702" s="80">
        <v>40.6</v>
      </c>
      <c r="H1702" s="81"/>
      <c r="I1702" s="82"/>
      <c r="J1702" s="80"/>
      <c r="K1702" s="80"/>
      <c r="L1702" s="80"/>
      <c r="M1702" s="80"/>
      <c r="N1702" s="82"/>
      <c r="O1702" s="82"/>
      <c r="P1702" s="82"/>
      <c r="Q1702" s="80"/>
    </row>
    <row r="1703" spans="1:17" s="83" customFormat="1" ht="9.75" outlineLevel="5">
      <c r="A1703" s="76"/>
      <c r="B1703" s="78"/>
      <c r="C1703" s="79" t="s">
        <v>1263</v>
      </c>
      <c r="D1703" s="77"/>
      <c r="E1703" s="80"/>
      <c r="F1703" s="77"/>
      <c r="G1703" s="80">
        <v>0</v>
      </c>
      <c r="H1703" s="81"/>
      <c r="I1703" s="82"/>
      <c r="J1703" s="80"/>
      <c r="K1703" s="80"/>
      <c r="L1703" s="80"/>
      <c r="M1703" s="80"/>
      <c r="N1703" s="82"/>
      <c r="O1703" s="82"/>
      <c r="P1703" s="82"/>
      <c r="Q1703" s="80"/>
    </row>
    <row r="1704" spans="1:17" s="83" customFormat="1" ht="9.75" outlineLevel="5">
      <c r="A1704" s="76"/>
      <c r="B1704" s="78"/>
      <c r="C1704" s="79" t="s">
        <v>1411</v>
      </c>
      <c r="D1704" s="77"/>
      <c r="E1704" s="80"/>
      <c r="F1704" s="77"/>
      <c r="G1704" s="80">
        <v>280.25</v>
      </c>
      <c r="H1704" s="81"/>
      <c r="I1704" s="82"/>
      <c r="J1704" s="80"/>
      <c r="K1704" s="80"/>
      <c r="L1704" s="80"/>
      <c r="M1704" s="80"/>
      <c r="N1704" s="82"/>
      <c r="O1704" s="82"/>
      <c r="P1704" s="82"/>
      <c r="Q1704" s="80"/>
    </row>
    <row r="1705" spans="1:17" s="83" customFormat="1" ht="9.75" outlineLevel="5">
      <c r="A1705" s="76"/>
      <c r="B1705" s="78"/>
      <c r="C1705" s="79" t="s">
        <v>1262</v>
      </c>
      <c r="D1705" s="77"/>
      <c r="E1705" s="80"/>
      <c r="F1705" s="77"/>
      <c r="G1705" s="80">
        <v>0</v>
      </c>
      <c r="H1705" s="81"/>
      <c r="I1705" s="82"/>
      <c r="J1705" s="80"/>
      <c r="K1705" s="80"/>
      <c r="L1705" s="80"/>
      <c r="M1705" s="80"/>
      <c r="N1705" s="82"/>
      <c r="O1705" s="82"/>
      <c r="P1705" s="82"/>
      <c r="Q1705" s="80"/>
    </row>
    <row r="1706" spans="1:17" s="83" customFormat="1" ht="9.75" outlineLevel="5">
      <c r="A1706" s="76"/>
      <c r="B1706" s="78"/>
      <c r="C1706" s="79" t="s">
        <v>1412</v>
      </c>
      <c r="D1706" s="77"/>
      <c r="E1706" s="80"/>
      <c r="F1706" s="77"/>
      <c r="G1706" s="80">
        <v>318.07</v>
      </c>
      <c r="H1706" s="81"/>
      <c r="I1706" s="82"/>
      <c r="J1706" s="80"/>
      <c r="K1706" s="80"/>
      <c r="L1706" s="80"/>
      <c r="M1706" s="80"/>
      <c r="N1706" s="82"/>
      <c r="O1706" s="82"/>
      <c r="P1706" s="82"/>
      <c r="Q1706" s="80"/>
    </row>
    <row r="1707" spans="1:17" s="83" customFormat="1" ht="7.5" customHeight="1" outlineLevel="5">
      <c r="A1707" s="84"/>
      <c r="B1707" s="86"/>
      <c r="C1707" s="87"/>
      <c r="D1707" s="85"/>
      <c r="E1707" s="88"/>
      <c r="F1707" s="85"/>
      <c r="G1707" s="88"/>
      <c r="H1707" s="89"/>
      <c r="I1707" s="90"/>
      <c r="J1707" s="91"/>
      <c r="K1707" s="91"/>
      <c r="L1707" s="91"/>
      <c r="M1707" s="91"/>
      <c r="N1707" s="90"/>
      <c r="O1707" s="90"/>
      <c r="P1707" s="90"/>
      <c r="Q1707" s="91"/>
    </row>
    <row r="1708" spans="1:17" s="75" customFormat="1" ht="24" outlineLevel="4">
      <c r="A1708" s="67">
        <v>2</v>
      </c>
      <c r="B1708" s="69" t="s">
        <v>1413</v>
      </c>
      <c r="C1708" s="70" t="s">
        <v>1414</v>
      </c>
      <c r="D1708" s="68" t="s">
        <v>8</v>
      </c>
      <c r="E1708" s="71">
        <v>678.91</v>
      </c>
      <c r="F1708" s="68"/>
      <c r="G1708" s="71">
        <v>678.91</v>
      </c>
      <c r="H1708" s="511"/>
      <c r="I1708" s="73">
        <f>G1708*H1708</f>
        <v>0</v>
      </c>
      <c r="J1708" s="110"/>
      <c r="K1708" s="110">
        <f>G1708*J1708</f>
        <v>0</v>
      </c>
      <c r="L1708" s="110"/>
      <c r="M1708" s="110">
        <f>G1708*L1708</f>
        <v>0</v>
      </c>
      <c r="N1708" s="111">
        <v>21</v>
      </c>
      <c r="O1708" s="111">
        <f>I1708*(N1708/100)</f>
        <v>0</v>
      </c>
      <c r="P1708" s="111">
        <f>I1708+O1708</f>
        <v>0</v>
      </c>
      <c r="Q1708" s="183"/>
    </row>
    <row r="1709" spans="1:17" s="75" customFormat="1" ht="24" outlineLevel="4">
      <c r="A1709" s="67">
        <v>3</v>
      </c>
      <c r="B1709" s="69" t="s">
        <v>1415</v>
      </c>
      <c r="C1709" s="70" t="s">
        <v>1416</v>
      </c>
      <c r="D1709" s="68" t="s">
        <v>8</v>
      </c>
      <c r="E1709" s="71">
        <v>678.91</v>
      </c>
      <c r="F1709" s="68"/>
      <c r="G1709" s="71">
        <v>678.91</v>
      </c>
      <c r="H1709" s="511"/>
      <c r="I1709" s="73">
        <f>G1709*H1709</f>
        <v>0</v>
      </c>
      <c r="J1709" s="110"/>
      <c r="K1709" s="110">
        <f>G1709*J1709</f>
        <v>0</v>
      </c>
      <c r="L1709" s="110"/>
      <c r="M1709" s="110">
        <f>G1709*L1709</f>
        <v>0</v>
      </c>
      <c r="N1709" s="111">
        <v>21</v>
      </c>
      <c r="O1709" s="111">
        <f>I1709*(N1709/100)</f>
        <v>0</v>
      </c>
      <c r="P1709" s="111">
        <f>I1709+O1709</f>
        <v>0</v>
      </c>
      <c r="Q1709" s="183"/>
    </row>
    <row r="1710" spans="1:17" s="75" customFormat="1" ht="12" outlineLevel="4">
      <c r="A1710" s="67">
        <v>4</v>
      </c>
      <c r="B1710" s="69" t="s">
        <v>1284</v>
      </c>
      <c r="C1710" s="70" t="s">
        <v>1285</v>
      </c>
      <c r="D1710" s="68" t="s">
        <v>8</v>
      </c>
      <c r="E1710" s="71">
        <v>678.91</v>
      </c>
      <c r="F1710" s="68"/>
      <c r="G1710" s="71">
        <v>678.91</v>
      </c>
      <c r="H1710" s="511"/>
      <c r="I1710" s="73">
        <f>G1710*H1710</f>
        <v>0</v>
      </c>
      <c r="J1710" s="110"/>
      <c r="K1710" s="110">
        <f>G1710*J1710</f>
        <v>0</v>
      </c>
      <c r="L1710" s="110"/>
      <c r="M1710" s="110">
        <f>G1710*L1710</f>
        <v>0</v>
      </c>
      <c r="N1710" s="111">
        <v>21</v>
      </c>
      <c r="O1710" s="111">
        <f>I1710*(N1710/100)</f>
        <v>0</v>
      </c>
      <c r="P1710" s="111">
        <f>I1710+O1710</f>
        <v>0</v>
      </c>
      <c r="Q1710" s="184" t="s">
        <v>1881</v>
      </c>
    </row>
    <row r="1711" spans="1:17" s="75" customFormat="1" ht="12" outlineLevel="4">
      <c r="A1711" s="67">
        <v>5</v>
      </c>
      <c r="B1711" s="69" t="s">
        <v>1286</v>
      </c>
      <c r="C1711" s="70" t="s">
        <v>1287</v>
      </c>
      <c r="D1711" s="68" t="s">
        <v>8</v>
      </c>
      <c r="E1711" s="71">
        <v>678.91</v>
      </c>
      <c r="F1711" s="68"/>
      <c r="G1711" s="71">
        <v>678.91</v>
      </c>
      <c r="H1711" s="511"/>
      <c r="I1711" s="73">
        <f>G1711*H1711</f>
        <v>0</v>
      </c>
      <c r="J1711" s="110"/>
      <c r="K1711" s="110">
        <f>G1711*J1711</f>
        <v>0</v>
      </c>
      <c r="L1711" s="110"/>
      <c r="M1711" s="110">
        <f>G1711*L1711</f>
        <v>0</v>
      </c>
      <c r="N1711" s="111">
        <v>21</v>
      </c>
      <c r="O1711" s="111">
        <f>I1711*(N1711/100)</f>
        <v>0</v>
      </c>
      <c r="P1711" s="111">
        <f>I1711+O1711</f>
        <v>0</v>
      </c>
      <c r="Q1711" s="183"/>
    </row>
    <row r="1712" spans="1:17" s="75" customFormat="1" ht="12" outlineLevel="4">
      <c r="A1712" s="67">
        <v>6</v>
      </c>
      <c r="B1712" s="69" t="s">
        <v>1288</v>
      </c>
      <c r="C1712" s="70" t="s">
        <v>1289</v>
      </c>
      <c r="D1712" s="68" t="s">
        <v>8</v>
      </c>
      <c r="E1712" s="71">
        <v>678.91</v>
      </c>
      <c r="F1712" s="68"/>
      <c r="G1712" s="71">
        <v>678.91</v>
      </c>
      <c r="H1712" s="511"/>
      <c r="I1712" s="73">
        <f>G1712*H1712</f>
        <v>0</v>
      </c>
      <c r="J1712" s="110"/>
      <c r="K1712" s="110">
        <f>G1712*J1712</f>
        <v>0</v>
      </c>
      <c r="L1712" s="110"/>
      <c r="M1712" s="110">
        <f>G1712*L1712</f>
        <v>0</v>
      </c>
      <c r="N1712" s="111">
        <v>21</v>
      </c>
      <c r="O1712" s="111">
        <f>I1712*(N1712/100)</f>
        <v>0</v>
      </c>
      <c r="P1712" s="111">
        <f>I1712+O1712</f>
        <v>0</v>
      </c>
      <c r="Q1712" s="184" t="s">
        <v>1881</v>
      </c>
    </row>
    <row r="1713" spans="1:17" s="83" customFormat="1" ht="8.25" outlineLevel="4">
      <c r="A1713" s="92"/>
      <c r="B1713" s="93"/>
      <c r="C1713" s="92"/>
      <c r="D1713" s="92"/>
      <c r="E1713" s="92"/>
      <c r="F1713" s="92"/>
      <c r="G1713" s="92"/>
      <c r="H1713" s="94"/>
      <c r="I1713" s="94"/>
      <c r="J1713" s="92"/>
      <c r="K1713" s="92"/>
      <c r="L1713" s="92"/>
      <c r="M1713" s="92"/>
      <c r="N1713" s="92"/>
      <c r="O1713" s="94"/>
      <c r="P1713" s="94"/>
      <c r="Q1713" s="92"/>
    </row>
    <row r="1714" spans="1:17" s="20" customFormat="1" ht="16.5" customHeight="1" outlineLevel="3">
      <c r="A1714" s="22"/>
      <c r="B1714" s="18"/>
      <c r="C1714" s="23" t="s">
        <v>1290</v>
      </c>
      <c r="D1714" s="24"/>
      <c r="E1714" s="23"/>
      <c r="F1714" s="24"/>
      <c r="G1714" s="23"/>
      <c r="H1714" s="24"/>
      <c r="I1714" s="25">
        <f>SUBTOTAL(9,I1715:I1734)</f>
        <v>0</v>
      </c>
      <c r="J1714" s="26"/>
      <c r="K1714" s="27">
        <f>SUBTOTAL(9,K1715:K1734)</f>
        <v>1.5380952000000001</v>
      </c>
      <c r="L1714" s="24"/>
      <c r="M1714" s="27">
        <f>SUBTOTAL(9,M1715:M1734)</f>
        <v>0</v>
      </c>
      <c r="N1714" s="43"/>
      <c r="O1714" s="25">
        <f>SUBTOTAL(9,O1715:O1734)</f>
        <v>0</v>
      </c>
      <c r="P1714" s="25">
        <f>SUBTOTAL(9,P1715:P1734)</f>
        <v>0</v>
      </c>
      <c r="Q1714" s="26"/>
    </row>
    <row r="1715" spans="1:17" s="75" customFormat="1" ht="24" outlineLevel="4">
      <c r="A1715" s="67">
        <v>1</v>
      </c>
      <c r="B1715" s="69" t="s">
        <v>1291</v>
      </c>
      <c r="C1715" s="70" t="s">
        <v>1292</v>
      </c>
      <c r="D1715" s="68" t="s">
        <v>8</v>
      </c>
      <c r="E1715" s="71">
        <v>105.82025</v>
      </c>
      <c r="F1715" s="68"/>
      <c r="G1715" s="71">
        <v>105.82025</v>
      </c>
      <c r="H1715" s="511"/>
      <c r="I1715" s="73">
        <f>G1715*H1715</f>
        <v>0</v>
      </c>
      <c r="J1715" s="110">
        <v>6.0000000000000001E-3</v>
      </c>
      <c r="K1715" s="110">
        <f>G1715*J1715</f>
        <v>0.63492150000000003</v>
      </c>
      <c r="L1715" s="110"/>
      <c r="M1715" s="110">
        <f>G1715*L1715</f>
        <v>0</v>
      </c>
      <c r="N1715" s="111">
        <v>21</v>
      </c>
      <c r="O1715" s="111">
        <f>I1715*(N1715/100)</f>
        <v>0</v>
      </c>
      <c r="P1715" s="111">
        <f>I1715+O1715</f>
        <v>0</v>
      </c>
      <c r="Q1715" s="183"/>
    </row>
    <row r="1716" spans="1:17" s="83" customFormat="1" ht="9.75" outlineLevel="5">
      <c r="A1716" s="76"/>
      <c r="B1716" s="78" t="s">
        <v>848</v>
      </c>
      <c r="C1716" s="79" t="s">
        <v>1417</v>
      </c>
      <c r="D1716" s="77"/>
      <c r="E1716" s="80"/>
      <c r="F1716" s="77"/>
      <c r="G1716" s="80">
        <v>0</v>
      </c>
      <c r="H1716" s="81"/>
      <c r="I1716" s="82"/>
      <c r="J1716" s="80"/>
      <c r="K1716" s="80"/>
      <c r="L1716" s="80"/>
      <c r="M1716" s="80"/>
      <c r="N1716" s="82"/>
      <c r="O1716" s="82"/>
      <c r="P1716" s="82"/>
      <c r="Q1716" s="80"/>
    </row>
    <row r="1717" spans="1:17" s="83" customFormat="1" ht="9.75" outlineLevel="5">
      <c r="A1717" s="76"/>
      <c r="B1717" s="78"/>
      <c r="C1717" s="79" t="s">
        <v>1400</v>
      </c>
      <c r="D1717" s="77"/>
      <c r="E1717" s="80"/>
      <c r="F1717" s="77"/>
      <c r="G1717" s="80">
        <v>0</v>
      </c>
      <c r="H1717" s="81"/>
      <c r="I1717" s="82"/>
      <c r="J1717" s="80"/>
      <c r="K1717" s="80"/>
      <c r="L1717" s="80"/>
      <c r="M1717" s="80"/>
      <c r="N1717" s="82"/>
      <c r="O1717" s="82"/>
      <c r="P1717" s="82"/>
      <c r="Q1717" s="80"/>
    </row>
    <row r="1718" spans="1:17" s="83" customFormat="1" ht="9.75" outlineLevel="5">
      <c r="A1718" s="76"/>
      <c r="B1718" s="78"/>
      <c r="C1718" s="79" t="s">
        <v>1418</v>
      </c>
      <c r="D1718" s="77"/>
      <c r="E1718" s="80"/>
      <c r="F1718" s="77"/>
      <c r="G1718" s="80">
        <v>32.472000000000001</v>
      </c>
      <c r="H1718" s="81"/>
      <c r="I1718" s="82"/>
      <c r="J1718" s="80"/>
      <c r="K1718" s="80"/>
      <c r="L1718" s="80"/>
      <c r="M1718" s="80"/>
      <c r="N1718" s="82"/>
      <c r="O1718" s="82"/>
      <c r="P1718" s="82"/>
      <c r="Q1718" s="80"/>
    </row>
    <row r="1719" spans="1:17" s="83" customFormat="1" ht="9.75" outlineLevel="5">
      <c r="A1719" s="76"/>
      <c r="B1719" s="78"/>
      <c r="C1719" s="79" t="s">
        <v>1419</v>
      </c>
      <c r="D1719" s="77"/>
      <c r="E1719" s="80"/>
      <c r="F1719" s="77"/>
      <c r="G1719" s="80">
        <v>0</v>
      </c>
      <c r="H1719" s="81"/>
      <c r="I1719" s="82"/>
      <c r="J1719" s="80"/>
      <c r="K1719" s="80"/>
      <c r="L1719" s="80"/>
      <c r="M1719" s="80"/>
      <c r="N1719" s="82"/>
      <c r="O1719" s="82"/>
      <c r="P1719" s="82"/>
      <c r="Q1719" s="80"/>
    </row>
    <row r="1720" spans="1:17" s="83" customFormat="1" ht="9.75" outlineLevel="5">
      <c r="A1720" s="76"/>
      <c r="B1720" s="78"/>
      <c r="C1720" s="79" t="s">
        <v>1420</v>
      </c>
      <c r="D1720" s="77"/>
      <c r="E1720" s="80"/>
      <c r="F1720" s="77"/>
      <c r="G1720" s="80">
        <v>65.41</v>
      </c>
      <c r="H1720" s="81"/>
      <c r="I1720" s="82"/>
      <c r="J1720" s="80"/>
      <c r="K1720" s="80"/>
      <c r="L1720" s="80"/>
      <c r="M1720" s="80"/>
      <c r="N1720" s="82"/>
      <c r="O1720" s="82"/>
      <c r="P1720" s="82"/>
      <c r="Q1720" s="80"/>
    </row>
    <row r="1721" spans="1:17" s="83" customFormat="1" ht="9.75" outlineLevel="5">
      <c r="A1721" s="76"/>
      <c r="B1721" s="78"/>
      <c r="C1721" s="79" t="s">
        <v>1261</v>
      </c>
      <c r="D1721" s="77"/>
      <c r="E1721" s="80"/>
      <c r="F1721" s="77"/>
      <c r="G1721" s="80">
        <v>0</v>
      </c>
      <c r="H1721" s="81"/>
      <c r="I1721" s="82"/>
      <c r="J1721" s="80"/>
      <c r="K1721" s="80"/>
      <c r="L1721" s="80"/>
      <c r="M1721" s="80"/>
      <c r="N1721" s="82"/>
      <c r="O1721" s="82"/>
      <c r="P1721" s="82"/>
      <c r="Q1721" s="80"/>
    </row>
    <row r="1722" spans="1:17" s="83" customFormat="1" ht="9.75" outlineLevel="5">
      <c r="A1722" s="76"/>
      <c r="B1722" s="78"/>
      <c r="C1722" s="79" t="s">
        <v>1421</v>
      </c>
      <c r="D1722" s="77"/>
      <c r="E1722" s="80"/>
      <c r="F1722" s="77"/>
      <c r="G1722" s="80">
        <v>3.8637500000000005</v>
      </c>
      <c r="H1722" s="81"/>
      <c r="I1722" s="82"/>
      <c r="J1722" s="80"/>
      <c r="K1722" s="80"/>
      <c r="L1722" s="80"/>
      <c r="M1722" s="80"/>
      <c r="N1722" s="82"/>
      <c r="O1722" s="82"/>
      <c r="P1722" s="82"/>
      <c r="Q1722" s="80"/>
    </row>
    <row r="1723" spans="1:17" s="83" customFormat="1" ht="9.75" outlineLevel="5">
      <c r="A1723" s="76"/>
      <c r="B1723" s="78"/>
      <c r="C1723" s="79" t="s">
        <v>1283</v>
      </c>
      <c r="D1723" s="77"/>
      <c r="E1723" s="80"/>
      <c r="F1723" s="77"/>
      <c r="G1723" s="80">
        <v>0</v>
      </c>
      <c r="H1723" s="81"/>
      <c r="I1723" s="82"/>
      <c r="J1723" s="80"/>
      <c r="K1723" s="80"/>
      <c r="L1723" s="80"/>
      <c r="M1723" s="80"/>
      <c r="N1723" s="82"/>
      <c r="O1723" s="82"/>
      <c r="P1723" s="82"/>
      <c r="Q1723" s="80"/>
    </row>
    <row r="1724" spans="1:17" s="83" customFormat="1" ht="9.75" outlineLevel="5">
      <c r="A1724" s="76"/>
      <c r="B1724" s="78"/>
      <c r="C1724" s="79" t="s">
        <v>1422</v>
      </c>
      <c r="D1724" s="77"/>
      <c r="E1724" s="80"/>
      <c r="F1724" s="77"/>
      <c r="G1724" s="80">
        <v>4.0744999999999996</v>
      </c>
      <c r="H1724" s="81"/>
      <c r="I1724" s="82"/>
      <c r="J1724" s="80"/>
      <c r="K1724" s="80"/>
      <c r="L1724" s="80"/>
      <c r="M1724" s="80"/>
      <c r="N1724" s="82"/>
      <c r="O1724" s="82"/>
      <c r="P1724" s="82"/>
      <c r="Q1724" s="80"/>
    </row>
    <row r="1725" spans="1:17" s="83" customFormat="1" ht="7.5" customHeight="1" outlineLevel="5">
      <c r="A1725" s="84"/>
      <c r="B1725" s="86"/>
      <c r="C1725" s="87"/>
      <c r="D1725" s="85"/>
      <c r="E1725" s="88"/>
      <c r="F1725" s="85"/>
      <c r="G1725" s="88"/>
      <c r="H1725" s="89"/>
      <c r="I1725" s="90"/>
      <c r="J1725" s="91"/>
      <c r="K1725" s="91"/>
      <c r="L1725" s="91"/>
      <c r="M1725" s="91"/>
      <c r="N1725" s="90"/>
      <c r="O1725" s="90"/>
      <c r="P1725" s="90"/>
      <c r="Q1725" s="91"/>
    </row>
    <row r="1726" spans="1:17" s="75" customFormat="1" ht="24" outlineLevel="4">
      <c r="A1726" s="67">
        <v>2</v>
      </c>
      <c r="B1726" s="69" t="s">
        <v>1423</v>
      </c>
      <c r="C1726" s="70" t="s">
        <v>1424</v>
      </c>
      <c r="D1726" s="68" t="s">
        <v>8</v>
      </c>
      <c r="E1726" s="71">
        <v>111.111</v>
      </c>
      <c r="F1726" s="68"/>
      <c r="G1726" s="71">
        <v>111.111</v>
      </c>
      <c r="H1726" s="511"/>
      <c r="I1726" s="73">
        <f>G1726*H1726</f>
        <v>0</v>
      </c>
      <c r="J1726" s="110">
        <v>7.7999999999999996E-3</v>
      </c>
      <c r="K1726" s="110">
        <f>G1726*J1726</f>
        <v>0.86666580000000004</v>
      </c>
      <c r="L1726" s="110"/>
      <c r="M1726" s="110">
        <f>G1726*L1726</f>
        <v>0</v>
      </c>
      <c r="N1726" s="111">
        <v>21</v>
      </c>
      <c r="O1726" s="111">
        <f>I1726*(N1726/100)</f>
        <v>0</v>
      </c>
      <c r="P1726" s="111">
        <f>I1726+O1726</f>
        <v>0</v>
      </c>
      <c r="Q1726" s="183"/>
    </row>
    <row r="1727" spans="1:17" s="83" customFormat="1" ht="9.75" outlineLevel="5">
      <c r="A1727" s="95"/>
      <c r="B1727" s="97" t="s">
        <v>894</v>
      </c>
      <c r="C1727" s="98">
        <v>5</v>
      </c>
      <c r="D1727" s="96"/>
      <c r="E1727" s="99"/>
      <c r="F1727" s="96"/>
      <c r="G1727" s="99">
        <v>5.2909999999999995</v>
      </c>
      <c r="H1727" s="100"/>
      <c r="I1727" s="101"/>
      <c r="J1727" s="99"/>
      <c r="K1727" s="99"/>
      <c r="L1727" s="99"/>
      <c r="M1727" s="99"/>
      <c r="N1727" s="101"/>
      <c r="O1727" s="101"/>
      <c r="P1727" s="101"/>
      <c r="Q1727" s="99"/>
    </row>
    <row r="1728" spans="1:17" s="83" customFormat="1" ht="7.5" customHeight="1" outlineLevel="5">
      <c r="A1728" s="84"/>
      <c r="B1728" s="86"/>
      <c r="C1728" s="87"/>
      <c r="D1728" s="85"/>
      <c r="E1728" s="88"/>
      <c r="F1728" s="85"/>
      <c r="G1728" s="88"/>
      <c r="H1728" s="89"/>
      <c r="I1728" s="90"/>
      <c r="J1728" s="91"/>
      <c r="K1728" s="91"/>
      <c r="L1728" s="91"/>
      <c r="M1728" s="91"/>
      <c r="N1728" s="90"/>
      <c r="O1728" s="90"/>
      <c r="P1728" s="90"/>
      <c r="Q1728" s="91"/>
    </row>
    <row r="1729" spans="1:17" s="75" customFormat="1" ht="12" outlineLevel="4">
      <c r="A1729" s="67">
        <v>3</v>
      </c>
      <c r="B1729" s="69" t="s">
        <v>124</v>
      </c>
      <c r="C1729" s="70" t="s">
        <v>1294</v>
      </c>
      <c r="D1729" s="68" t="s">
        <v>8</v>
      </c>
      <c r="E1729" s="71">
        <v>105.82</v>
      </c>
      <c r="F1729" s="68"/>
      <c r="G1729" s="71">
        <v>105.82</v>
      </c>
      <c r="H1729" s="511"/>
      <c r="I1729" s="73">
        <f>G1729*H1729</f>
        <v>0</v>
      </c>
      <c r="J1729" s="110"/>
      <c r="K1729" s="110">
        <f>G1729*J1729</f>
        <v>0</v>
      </c>
      <c r="L1729" s="110"/>
      <c r="M1729" s="110">
        <f>G1729*L1729</f>
        <v>0</v>
      </c>
      <c r="N1729" s="111">
        <v>21</v>
      </c>
      <c r="O1729" s="111">
        <f>I1729*(N1729/100)</f>
        <v>0</v>
      </c>
      <c r="P1729" s="111">
        <f>I1729+O1729</f>
        <v>0</v>
      </c>
      <c r="Q1729" s="184" t="s">
        <v>1881</v>
      </c>
    </row>
    <row r="1730" spans="1:17" s="75" customFormat="1" ht="12" outlineLevel="4">
      <c r="A1730" s="67">
        <v>4</v>
      </c>
      <c r="B1730" s="69" t="s">
        <v>1295</v>
      </c>
      <c r="C1730" s="70" t="s">
        <v>1296</v>
      </c>
      <c r="D1730" s="68" t="s">
        <v>8</v>
      </c>
      <c r="E1730" s="71">
        <v>121.69299999999998</v>
      </c>
      <c r="F1730" s="68"/>
      <c r="G1730" s="71">
        <v>121.69299999999998</v>
      </c>
      <c r="H1730" s="511"/>
      <c r="I1730" s="73">
        <f>G1730*H1730</f>
        <v>0</v>
      </c>
      <c r="J1730" s="110">
        <v>2.9999999999999997E-4</v>
      </c>
      <c r="K1730" s="110">
        <f>G1730*J1730</f>
        <v>3.6507899999999989E-2</v>
      </c>
      <c r="L1730" s="110"/>
      <c r="M1730" s="110">
        <f>G1730*L1730</f>
        <v>0</v>
      </c>
      <c r="N1730" s="111">
        <v>21</v>
      </c>
      <c r="O1730" s="111">
        <f>I1730*(N1730/100)</f>
        <v>0</v>
      </c>
      <c r="P1730" s="111">
        <f>I1730+O1730</f>
        <v>0</v>
      </c>
      <c r="Q1730" s="183"/>
    </row>
    <row r="1731" spans="1:17" s="83" customFormat="1" ht="9.75" outlineLevel="5">
      <c r="A1731" s="95"/>
      <c r="B1731" s="97" t="s">
        <v>894</v>
      </c>
      <c r="C1731" s="98">
        <v>15</v>
      </c>
      <c r="D1731" s="96"/>
      <c r="E1731" s="99"/>
      <c r="F1731" s="96"/>
      <c r="G1731" s="99">
        <v>15.872999999999999</v>
      </c>
      <c r="H1731" s="100"/>
      <c r="I1731" s="101"/>
      <c r="J1731" s="99"/>
      <c r="K1731" s="99"/>
      <c r="L1731" s="99"/>
      <c r="M1731" s="99"/>
      <c r="N1731" s="101"/>
      <c r="O1731" s="101"/>
      <c r="P1731" s="101"/>
      <c r="Q1731" s="99"/>
    </row>
    <row r="1732" spans="1:17" s="83" customFormat="1" ht="7.5" customHeight="1" outlineLevel="5">
      <c r="A1732" s="84"/>
      <c r="B1732" s="86"/>
      <c r="C1732" s="87"/>
      <c r="D1732" s="85"/>
      <c r="E1732" s="88"/>
      <c r="F1732" s="85"/>
      <c r="G1732" s="88"/>
      <c r="H1732" s="89"/>
      <c r="I1732" s="90"/>
      <c r="J1732" s="91"/>
      <c r="K1732" s="91"/>
      <c r="L1732" s="91"/>
      <c r="M1732" s="91"/>
      <c r="N1732" s="90"/>
      <c r="O1732" s="90"/>
      <c r="P1732" s="90"/>
      <c r="Q1732" s="91"/>
    </row>
    <row r="1733" spans="1:17" s="75" customFormat="1" ht="12" outlineLevel="4">
      <c r="A1733" s="67">
        <v>5</v>
      </c>
      <c r="B1733" s="69" t="s">
        <v>773</v>
      </c>
      <c r="C1733" s="70" t="s">
        <v>774</v>
      </c>
      <c r="D1733" s="68" t="s">
        <v>0</v>
      </c>
      <c r="E1733" s="71">
        <v>2370.130779340428</v>
      </c>
      <c r="F1733" s="68"/>
      <c r="G1733" s="71">
        <f>SUM(I1715:I1730)/100</f>
        <v>0</v>
      </c>
      <c r="H1733" s="511"/>
      <c r="I1733" s="73">
        <f>G1733*H1733</f>
        <v>0</v>
      </c>
      <c r="J1733" s="110"/>
      <c r="K1733" s="110">
        <f>G1733*J1733</f>
        <v>0</v>
      </c>
      <c r="L1733" s="110"/>
      <c r="M1733" s="110">
        <f>G1733*L1733</f>
        <v>0</v>
      </c>
      <c r="N1733" s="111">
        <v>21</v>
      </c>
      <c r="O1733" s="111">
        <f>I1733*(N1733/100)</f>
        <v>0</v>
      </c>
      <c r="P1733" s="111">
        <f>I1733+O1733</f>
        <v>0</v>
      </c>
      <c r="Q1733" s="184" t="s">
        <v>1881</v>
      </c>
    </row>
    <row r="1734" spans="1:17" s="83" customFormat="1" ht="8.25" outlineLevel="4">
      <c r="A1734" s="92"/>
      <c r="B1734" s="93"/>
      <c r="C1734" s="92"/>
      <c r="D1734" s="92"/>
      <c r="E1734" s="92"/>
      <c r="F1734" s="92"/>
      <c r="G1734" s="92"/>
      <c r="H1734" s="94"/>
      <c r="I1734" s="94"/>
      <c r="J1734" s="92"/>
      <c r="K1734" s="92"/>
      <c r="L1734" s="92"/>
      <c r="M1734" s="92"/>
      <c r="N1734" s="92"/>
      <c r="O1734" s="94"/>
      <c r="P1734" s="94"/>
      <c r="Q1734" s="92"/>
    </row>
    <row r="1735" spans="1:17" s="20" customFormat="1" ht="16.5" customHeight="1" outlineLevel="3">
      <c r="A1735" s="22"/>
      <c r="B1735" s="18"/>
      <c r="C1735" s="23" t="s">
        <v>1297</v>
      </c>
      <c r="D1735" s="24"/>
      <c r="E1735" s="23"/>
      <c r="F1735" s="24"/>
      <c r="G1735" s="23"/>
      <c r="H1735" s="24"/>
      <c r="I1735" s="25">
        <f>SUBTOTAL(9,I1736:I1753)</f>
        <v>0</v>
      </c>
      <c r="J1735" s="26"/>
      <c r="K1735" s="27">
        <f>SUBTOTAL(9,K1736:K1753)</f>
        <v>0.53670240000000002</v>
      </c>
      <c r="L1735" s="24"/>
      <c r="M1735" s="27">
        <f>SUBTOTAL(9,M1736:M1753)</f>
        <v>0</v>
      </c>
      <c r="N1735" s="43"/>
      <c r="O1735" s="25">
        <f>SUBTOTAL(9,O1736:O1753)</f>
        <v>0</v>
      </c>
      <c r="P1735" s="25">
        <f>SUBTOTAL(9,P1736:P1753)</f>
        <v>0</v>
      </c>
      <c r="Q1735" s="26"/>
    </row>
    <row r="1736" spans="1:17" s="75" customFormat="1" ht="12" outlineLevel="4">
      <c r="A1736" s="67">
        <v>1</v>
      </c>
      <c r="B1736" s="69" t="s">
        <v>910</v>
      </c>
      <c r="C1736" s="70" t="s">
        <v>911</v>
      </c>
      <c r="D1736" s="68" t="s">
        <v>8</v>
      </c>
      <c r="E1736" s="71">
        <v>23.79</v>
      </c>
      <c r="F1736" s="68"/>
      <c r="G1736" s="71">
        <v>23.79</v>
      </c>
      <c r="H1736" s="511"/>
      <c r="I1736" s="73">
        <f>G1736*H1736</f>
        <v>0</v>
      </c>
      <c r="J1736" s="110">
        <v>2.9999999999999997E-4</v>
      </c>
      <c r="K1736" s="110">
        <f>G1736*J1736</f>
        <v>7.1369999999999992E-3</v>
      </c>
      <c r="L1736" s="110"/>
      <c r="M1736" s="110">
        <f>G1736*L1736</f>
        <v>0</v>
      </c>
      <c r="N1736" s="111">
        <v>21</v>
      </c>
      <c r="O1736" s="111">
        <f>I1736*(N1736/100)</f>
        <v>0</v>
      </c>
      <c r="P1736" s="111">
        <f>I1736+O1736</f>
        <v>0</v>
      </c>
      <c r="Q1736" s="184" t="s">
        <v>1881</v>
      </c>
    </row>
    <row r="1737" spans="1:17" s="75" customFormat="1" ht="12" outlineLevel="4">
      <c r="A1737" s="67">
        <v>2</v>
      </c>
      <c r="B1737" s="69" t="s">
        <v>1298</v>
      </c>
      <c r="C1737" s="70" t="s">
        <v>1299</v>
      </c>
      <c r="D1737" s="68" t="s">
        <v>8</v>
      </c>
      <c r="E1737" s="71">
        <v>23.790000000000003</v>
      </c>
      <c r="F1737" s="68"/>
      <c r="G1737" s="71">
        <v>23.790000000000003</v>
      </c>
      <c r="H1737" s="511"/>
      <c r="I1737" s="73">
        <f>G1737*H1737</f>
        <v>0</v>
      </c>
      <c r="J1737" s="110">
        <v>5.4599999999999996E-3</v>
      </c>
      <c r="K1737" s="110">
        <f>G1737*J1737</f>
        <v>0.12989339999999999</v>
      </c>
      <c r="L1737" s="110"/>
      <c r="M1737" s="110">
        <f>G1737*L1737</f>
        <v>0</v>
      </c>
      <c r="N1737" s="111">
        <v>21</v>
      </c>
      <c r="O1737" s="111">
        <f>I1737*(N1737/100)</f>
        <v>0</v>
      </c>
      <c r="P1737" s="111">
        <f>I1737+O1737</f>
        <v>0</v>
      </c>
      <c r="Q1737" s="184" t="s">
        <v>1881</v>
      </c>
    </row>
    <row r="1738" spans="1:17" s="83" customFormat="1" ht="9.75" outlineLevel="5">
      <c r="A1738" s="76"/>
      <c r="B1738" s="78" t="s">
        <v>848</v>
      </c>
      <c r="C1738" s="79" t="s">
        <v>1250</v>
      </c>
      <c r="D1738" s="77"/>
      <c r="E1738" s="80"/>
      <c r="F1738" s="77"/>
      <c r="G1738" s="80">
        <v>0</v>
      </c>
      <c r="H1738" s="81"/>
      <c r="I1738" s="82"/>
      <c r="J1738" s="80"/>
      <c r="K1738" s="80"/>
      <c r="L1738" s="80"/>
      <c r="M1738" s="80"/>
      <c r="N1738" s="82"/>
      <c r="O1738" s="82"/>
      <c r="P1738" s="82"/>
      <c r="Q1738" s="80"/>
    </row>
    <row r="1739" spans="1:17" s="83" customFormat="1" ht="9.75" outlineLevel="5">
      <c r="A1739" s="76"/>
      <c r="B1739" s="78"/>
      <c r="C1739" s="79" t="s">
        <v>1263</v>
      </c>
      <c r="D1739" s="77"/>
      <c r="E1739" s="80"/>
      <c r="F1739" s="77"/>
      <c r="G1739" s="80">
        <v>0</v>
      </c>
      <c r="H1739" s="81"/>
      <c r="I1739" s="82"/>
      <c r="J1739" s="80"/>
      <c r="K1739" s="80"/>
      <c r="L1739" s="80"/>
      <c r="M1739" s="80"/>
      <c r="N1739" s="82"/>
      <c r="O1739" s="82"/>
      <c r="P1739" s="82"/>
      <c r="Q1739" s="80"/>
    </row>
    <row r="1740" spans="1:17" s="83" customFormat="1" ht="9.75" outlineLevel="5">
      <c r="A1740" s="76"/>
      <c r="B1740" s="78"/>
      <c r="C1740" s="79" t="s">
        <v>1425</v>
      </c>
      <c r="D1740" s="77"/>
      <c r="E1740" s="80"/>
      <c r="F1740" s="77"/>
      <c r="G1740" s="80">
        <v>23.790000000000003</v>
      </c>
      <c r="H1740" s="81"/>
      <c r="I1740" s="82"/>
      <c r="J1740" s="80"/>
      <c r="K1740" s="80"/>
      <c r="L1740" s="80"/>
      <c r="M1740" s="80"/>
      <c r="N1740" s="82"/>
      <c r="O1740" s="82"/>
      <c r="P1740" s="82"/>
      <c r="Q1740" s="80"/>
    </row>
    <row r="1741" spans="1:17" s="83" customFormat="1" ht="7.5" customHeight="1" outlineLevel="5">
      <c r="A1741" s="84"/>
      <c r="B1741" s="86"/>
      <c r="C1741" s="87"/>
      <c r="D1741" s="85"/>
      <c r="E1741" s="88"/>
      <c r="F1741" s="85"/>
      <c r="G1741" s="88"/>
      <c r="H1741" s="89"/>
      <c r="I1741" s="90"/>
      <c r="J1741" s="91"/>
      <c r="K1741" s="91"/>
      <c r="L1741" s="91"/>
      <c r="M1741" s="91"/>
      <c r="N1741" s="90"/>
      <c r="O1741" s="90"/>
      <c r="P1741" s="90"/>
      <c r="Q1741" s="91"/>
    </row>
    <row r="1742" spans="1:17" s="75" customFormat="1" ht="12" outlineLevel="4">
      <c r="A1742" s="67">
        <v>3</v>
      </c>
      <c r="B1742" s="69" t="s">
        <v>1300</v>
      </c>
      <c r="C1742" s="70" t="s">
        <v>1301</v>
      </c>
      <c r="D1742" s="68" t="s">
        <v>8</v>
      </c>
      <c r="E1742" s="71">
        <v>190.32000000000002</v>
      </c>
      <c r="F1742" s="68"/>
      <c r="G1742" s="71">
        <v>190.32000000000002</v>
      </c>
      <c r="H1742" s="511"/>
      <c r="I1742" s="73">
        <f>G1742*H1742</f>
        <v>0</v>
      </c>
      <c r="J1742" s="110">
        <v>2.0999999999999999E-3</v>
      </c>
      <c r="K1742" s="110">
        <f>G1742*J1742</f>
        <v>0.39967200000000003</v>
      </c>
      <c r="L1742" s="110"/>
      <c r="M1742" s="110">
        <f>G1742*L1742</f>
        <v>0</v>
      </c>
      <c r="N1742" s="111">
        <v>21</v>
      </c>
      <c r="O1742" s="111">
        <f>I1742*(N1742/100)</f>
        <v>0</v>
      </c>
      <c r="P1742" s="111">
        <f>I1742+O1742</f>
        <v>0</v>
      </c>
      <c r="Q1742" s="184" t="s">
        <v>1881</v>
      </c>
    </row>
    <row r="1743" spans="1:17" s="83" customFormat="1" ht="9.75" outlineLevel="5">
      <c r="A1743" s="76"/>
      <c r="B1743" s="78" t="s">
        <v>848</v>
      </c>
      <c r="C1743" s="79" t="s">
        <v>1250</v>
      </c>
      <c r="D1743" s="77"/>
      <c r="E1743" s="80"/>
      <c r="F1743" s="77"/>
      <c r="G1743" s="80">
        <v>0</v>
      </c>
      <c r="H1743" s="81"/>
      <c r="I1743" s="82"/>
      <c r="J1743" s="80"/>
      <c r="K1743" s="80"/>
      <c r="L1743" s="80"/>
      <c r="M1743" s="80"/>
      <c r="N1743" s="82"/>
      <c r="O1743" s="82"/>
      <c r="P1743" s="82"/>
      <c r="Q1743" s="80"/>
    </row>
    <row r="1744" spans="1:17" s="83" customFormat="1" ht="9.75" outlineLevel="5">
      <c r="A1744" s="76"/>
      <c r="B1744" s="78"/>
      <c r="C1744" s="79" t="s">
        <v>1263</v>
      </c>
      <c r="D1744" s="77"/>
      <c r="E1744" s="80"/>
      <c r="F1744" s="77"/>
      <c r="G1744" s="80">
        <v>0</v>
      </c>
      <c r="H1744" s="81"/>
      <c r="I1744" s="82"/>
      <c r="J1744" s="80"/>
      <c r="K1744" s="80"/>
      <c r="L1744" s="80"/>
      <c r="M1744" s="80"/>
      <c r="N1744" s="82"/>
      <c r="O1744" s="82"/>
      <c r="P1744" s="82"/>
      <c r="Q1744" s="80"/>
    </row>
    <row r="1745" spans="1:17" s="83" customFormat="1" ht="9.75" outlineLevel="5">
      <c r="A1745" s="76"/>
      <c r="B1745" s="78"/>
      <c r="C1745" s="79" t="s">
        <v>1426</v>
      </c>
      <c r="D1745" s="77"/>
      <c r="E1745" s="80"/>
      <c r="F1745" s="77"/>
      <c r="G1745" s="80">
        <v>190.32000000000002</v>
      </c>
      <c r="H1745" s="81"/>
      <c r="I1745" s="82"/>
      <c r="J1745" s="80"/>
      <c r="K1745" s="80"/>
      <c r="L1745" s="80"/>
      <c r="M1745" s="80"/>
      <c r="N1745" s="82"/>
      <c r="O1745" s="82"/>
      <c r="P1745" s="82"/>
      <c r="Q1745" s="80"/>
    </row>
    <row r="1746" spans="1:17" s="83" customFormat="1" ht="7.5" customHeight="1" outlineLevel="5">
      <c r="A1746" s="84"/>
      <c r="B1746" s="86"/>
      <c r="C1746" s="87"/>
      <c r="D1746" s="85"/>
      <c r="E1746" s="88"/>
      <c r="F1746" s="85"/>
      <c r="G1746" s="88"/>
      <c r="H1746" s="89"/>
      <c r="I1746" s="90"/>
      <c r="J1746" s="91"/>
      <c r="K1746" s="91"/>
      <c r="L1746" s="91"/>
      <c r="M1746" s="91"/>
      <c r="N1746" s="90"/>
      <c r="O1746" s="90"/>
      <c r="P1746" s="90"/>
      <c r="Q1746" s="91"/>
    </row>
    <row r="1747" spans="1:17" s="75" customFormat="1" ht="60" outlineLevel="4">
      <c r="A1747" s="67">
        <v>4</v>
      </c>
      <c r="B1747" s="69" t="s">
        <v>1302</v>
      </c>
      <c r="C1747" s="70" t="s">
        <v>1303</v>
      </c>
      <c r="D1747" s="68" t="s">
        <v>8</v>
      </c>
      <c r="E1747" s="71">
        <v>23.790000000000003</v>
      </c>
      <c r="F1747" s="68"/>
      <c r="G1747" s="71">
        <v>23.790000000000003</v>
      </c>
      <c r="H1747" s="511"/>
      <c r="I1747" s="73">
        <f>G1747*H1747</f>
        <v>0</v>
      </c>
      <c r="J1747" s="110"/>
      <c r="K1747" s="110">
        <f>G1747*J1747</f>
        <v>0</v>
      </c>
      <c r="L1747" s="110"/>
      <c r="M1747" s="110">
        <f>G1747*L1747</f>
        <v>0</v>
      </c>
      <c r="N1747" s="111">
        <v>21</v>
      </c>
      <c r="O1747" s="111">
        <f>I1747*(N1747/100)</f>
        <v>0</v>
      </c>
      <c r="P1747" s="111">
        <f>I1747+O1747</f>
        <v>0</v>
      </c>
      <c r="Q1747" s="183"/>
    </row>
    <row r="1748" spans="1:17" s="83" customFormat="1" ht="9.75" outlineLevel="5">
      <c r="A1748" s="76"/>
      <c r="B1748" s="78" t="s">
        <v>848</v>
      </c>
      <c r="C1748" s="79" t="s">
        <v>1250</v>
      </c>
      <c r="D1748" s="77"/>
      <c r="E1748" s="80"/>
      <c r="F1748" s="77"/>
      <c r="G1748" s="80">
        <v>0</v>
      </c>
      <c r="H1748" s="81"/>
      <c r="I1748" s="82"/>
      <c r="J1748" s="80"/>
      <c r="K1748" s="80"/>
      <c r="L1748" s="80"/>
      <c r="M1748" s="80"/>
      <c r="N1748" s="82"/>
      <c r="O1748" s="82"/>
      <c r="P1748" s="82"/>
      <c r="Q1748" s="80"/>
    </row>
    <row r="1749" spans="1:17" s="83" customFormat="1" ht="9.75" outlineLevel="5">
      <c r="A1749" s="76"/>
      <c r="B1749" s="78"/>
      <c r="C1749" s="79" t="s">
        <v>1263</v>
      </c>
      <c r="D1749" s="77"/>
      <c r="E1749" s="80"/>
      <c r="F1749" s="77"/>
      <c r="G1749" s="80">
        <v>0</v>
      </c>
      <c r="H1749" s="81"/>
      <c r="I1749" s="82"/>
      <c r="J1749" s="80"/>
      <c r="K1749" s="80"/>
      <c r="L1749" s="80"/>
      <c r="M1749" s="80"/>
      <c r="N1749" s="82"/>
      <c r="O1749" s="82"/>
      <c r="P1749" s="82"/>
      <c r="Q1749" s="80"/>
    </row>
    <row r="1750" spans="1:17" s="83" customFormat="1" ht="9.75" outlineLevel="5">
      <c r="A1750" s="76"/>
      <c r="B1750" s="78"/>
      <c r="C1750" s="79" t="s">
        <v>1425</v>
      </c>
      <c r="D1750" s="77"/>
      <c r="E1750" s="80"/>
      <c r="F1750" s="77"/>
      <c r="G1750" s="80">
        <v>23.790000000000003</v>
      </c>
      <c r="H1750" s="81"/>
      <c r="I1750" s="82"/>
      <c r="J1750" s="80"/>
      <c r="K1750" s="80"/>
      <c r="L1750" s="80"/>
      <c r="M1750" s="80"/>
      <c r="N1750" s="82"/>
      <c r="O1750" s="82"/>
      <c r="P1750" s="82"/>
      <c r="Q1750" s="80"/>
    </row>
    <row r="1751" spans="1:17" s="83" customFormat="1" ht="7.5" customHeight="1" outlineLevel="5">
      <c r="A1751" s="84"/>
      <c r="B1751" s="86"/>
      <c r="C1751" s="87"/>
      <c r="D1751" s="85"/>
      <c r="E1751" s="88"/>
      <c r="F1751" s="85"/>
      <c r="G1751" s="88"/>
      <c r="H1751" s="89"/>
      <c r="I1751" s="90"/>
      <c r="J1751" s="91"/>
      <c r="K1751" s="91"/>
      <c r="L1751" s="91"/>
      <c r="M1751" s="91"/>
      <c r="N1751" s="90"/>
      <c r="O1751" s="90"/>
      <c r="P1751" s="90"/>
      <c r="Q1751" s="91"/>
    </row>
    <row r="1752" spans="1:17" s="75" customFormat="1" ht="12" outlineLevel="4">
      <c r="A1752" s="67">
        <v>5</v>
      </c>
      <c r="B1752" s="69" t="s">
        <v>842</v>
      </c>
      <c r="C1752" s="70" t="s">
        <v>843</v>
      </c>
      <c r="D1752" s="68" t="s">
        <v>0</v>
      </c>
      <c r="E1752" s="71">
        <v>2793.9819910846149</v>
      </c>
      <c r="F1752" s="68"/>
      <c r="G1752" s="71">
        <f>SUM(I1736:I1747)/100</f>
        <v>0</v>
      </c>
      <c r="H1752" s="511"/>
      <c r="I1752" s="73">
        <f>G1752*H1752</f>
        <v>0</v>
      </c>
      <c r="J1752" s="110"/>
      <c r="K1752" s="110">
        <f>G1752*J1752</f>
        <v>0</v>
      </c>
      <c r="L1752" s="110"/>
      <c r="M1752" s="110">
        <f>G1752*L1752</f>
        <v>0</v>
      </c>
      <c r="N1752" s="111">
        <v>21</v>
      </c>
      <c r="O1752" s="111">
        <f>I1752*(N1752/100)</f>
        <v>0</v>
      </c>
      <c r="P1752" s="111">
        <f>I1752+O1752</f>
        <v>0</v>
      </c>
      <c r="Q1752" s="184" t="s">
        <v>1881</v>
      </c>
    </row>
    <row r="1753" spans="1:17" s="83" customFormat="1" ht="8.25" outlineLevel="4">
      <c r="A1753" s="92"/>
      <c r="B1753" s="93"/>
      <c r="C1753" s="92"/>
      <c r="D1753" s="92"/>
      <c r="E1753" s="92"/>
      <c r="F1753" s="92"/>
      <c r="G1753" s="92"/>
      <c r="H1753" s="94"/>
      <c r="I1753" s="94"/>
      <c r="J1753" s="92"/>
      <c r="K1753" s="92"/>
      <c r="L1753" s="92"/>
      <c r="M1753" s="92"/>
      <c r="N1753" s="92"/>
      <c r="O1753" s="94"/>
      <c r="P1753" s="94"/>
      <c r="Q1753" s="92"/>
    </row>
    <row r="1754" spans="1:17" s="20" customFormat="1" ht="16.5" customHeight="1" outlineLevel="3">
      <c r="A1754" s="22"/>
      <c r="B1754" s="18"/>
      <c r="C1754" s="23" t="s">
        <v>1304</v>
      </c>
      <c r="D1754" s="24"/>
      <c r="E1754" s="23"/>
      <c r="F1754" s="24"/>
      <c r="G1754" s="23"/>
      <c r="H1754" s="24"/>
      <c r="I1754" s="25">
        <f>SUBTOTAL(9,I1755:I1836)</f>
        <v>0</v>
      </c>
      <c r="J1754" s="26"/>
      <c r="K1754" s="27">
        <f>SUBTOTAL(9,K1755:K1836)</f>
        <v>1.4863516200000002</v>
      </c>
      <c r="L1754" s="24"/>
      <c r="M1754" s="27">
        <f>SUBTOTAL(9,M1755:M1836)</f>
        <v>0</v>
      </c>
      <c r="N1754" s="43"/>
      <c r="O1754" s="25">
        <f>SUBTOTAL(9,O1755:O1836)</f>
        <v>0</v>
      </c>
      <c r="P1754" s="25">
        <f>SUBTOTAL(9,P1755:P1836)</f>
        <v>0</v>
      </c>
      <c r="Q1754" s="26"/>
    </row>
    <row r="1755" spans="1:17" s="75" customFormat="1" ht="12" outlineLevel="4">
      <c r="A1755" s="67">
        <v>1</v>
      </c>
      <c r="B1755" s="69" t="s">
        <v>910</v>
      </c>
      <c r="C1755" s="70" t="s">
        <v>911</v>
      </c>
      <c r="D1755" s="68" t="s">
        <v>8</v>
      </c>
      <c r="E1755" s="71">
        <v>282.30799999999999</v>
      </c>
      <c r="F1755" s="68"/>
      <c r="G1755" s="71">
        <v>282.30799999999999</v>
      </c>
      <c r="H1755" s="511"/>
      <c r="I1755" s="73">
        <f>G1755*H1755</f>
        <v>0</v>
      </c>
      <c r="J1755" s="110">
        <v>2.9999999999999997E-4</v>
      </c>
      <c r="K1755" s="110">
        <f>G1755*J1755</f>
        <v>8.4692399999999987E-2</v>
      </c>
      <c r="L1755" s="110"/>
      <c r="M1755" s="110">
        <f>G1755*L1755</f>
        <v>0</v>
      </c>
      <c r="N1755" s="111">
        <v>21</v>
      </c>
      <c r="O1755" s="111">
        <f>I1755*(N1755/100)</f>
        <v>0</v>
      </c>
      <c r="P1755" s="111">
        <f>I1755+O1755</f>
        <v>0</v>
      </c>
      <c r="Q1755" s="184" t="s">
        <v>1881</v>
      </c>
    </row>
    <row r="1756" spans="1:17" s="83" customFormat="1" ht="9.75" outlineLevel="5">
      <c r="A1756" s="76"/>
      <c r="B1756" s="78" t="s">
        <v>848</v>
      </c>
      <c r="C1756" s="79" t="s">
        <v>1305</v>
      </c>
      <c r="D1756" s="77"/>
      <c r="E1756" s="80"/>
      <c r="F1756" s="77"/>
      <c r="G1756" s="80">
        <v>0</v>
      </c>
      <c r="H1756" s="81"/>
      <c r="I1756" s="82"/>
      <c r="J1756" s="80"/>
      <c r="K1756" s="80"/>
      <c r="L1756" s="80"/>
      <c r="M1756" s="80"/>
      <c r="N1756" s="82"/>
      <c r="O1756" s="82"/>
      <c r="P1756" s="82"/>
      <c r="Q1756" s="80"/>
    </row>
    <row r="1757" spans="1:17" s="83" customFormat="1" ht="9.75" outlineLevel="5">
      <c r="A1757" s="76"/>
      <c r="B1757" s="78"/>
      <c r="C1757" s="79" t="s">
        <v>1427</v>
      </c>
      <c r="D1757" s="77"/>
      <c r="E1757" s="80"/>
      <c r="F1757" s="77"/>
      <c r="G1757" s="80">
        <v>282.30799999999999</v>
      </c>
      <c r="H1757" s="81"/>
      <c r="I1757" s="82"/>
      <c r="J1757" s="80"/>
      <c r="K1757" s="80"/>
      <c r="L1757" s="80"/>
      <c r="M1757" s="80"/>
      <c r="N1757" s="82"/>
      <c r="O1757" s="82"/>
      <c r="P1757" s="82"/>
      <c r="Q1757" s="80"/>
    </row>
    <row r="1758" spans="1:17" s="83" customFormat="1" ht="7.5" customHeight="1" outlineLevel="5">
      <c r="A1758" s="84"/>
      <c r="B1758" s="86"/>
      <c r="C1758" s="87"/>
      <c r="D1758" s="85"/>
      <c r="E1758" s="88"/>
      <c r="F1758" s="85"/>
      <c r="G1758" s="88"/>
      <c r="H1758" s="89"/>
      <c r="I1758" s="90"/>
      <c r="J1758" s="91"/>
      <c r="K1758" s="91"/>
      <c r="L1758" s="91"/>
      <c r="M1758" s="91"/>
      <c r="N1758" s="90"/>
      <c r="O1758" s="90"/>
      <c r="P1758" s="90"/>
      <c r="Q1758" s="91"/>
    </row>
    <row r="1759" spans="1:17" s="75" customFormat="1" ht="24" outlineLevel="4">
      <c r="A1759" s="67">
        <v>2</v>
      </c>
      <c r="B1759" s="69" t="s">
        <v>1306</v>
      </c>
      <c r="C1759" s="70" t="s">
        <v>1307</v>
      </c>
      <c r="D1759" s="68" t="s">
        <v>8</v>
      </c>
      <c r="E1759" s="71">
        <v>141.15400000000002</v>
      </c>
      <c r="F1759" s="68"/>
      <c r="G1759" s="71">
        <v>141.15400000000002</v>
      </c>
      <c r="H1759" s="511"/>
      <c r="I1759" s="73">
        <f>G1759*H1759</f>
        <v>0</v>
      </c>
      <c r="J1759" s="110">
        <v>4.3800000000000002E-3</v>
      </c>
      <c r="K1759" s="110">
        <f>G1759*J1759</f>
        <v>0.61825452000000014</v>
      </c>
      <c r="L1759" s="110"/>
      <c r="M1759" s="110">
        <f>G1759*L1759</f>
        <v>0</v>
      </c>
      <c r="N1759" s="111">
        <v>21</v>
      </c>
      <c r="O1759" s="111">
        <f>I1759*(N1759/100)</f>
        <v>0</v>
      </c>
      <c r="P1759" s="111">
        <f>I1759+O1759</f>
        <v>0</v>
      </c>
      <c r="Q1759" s="183"/>
    </row>
    <row r="1760" spans="1:17" s="83" customFormat="1" ht="9.75" outlineLevel="5">
      <c r="A1760" s="76"/>
      <c r="B1760" s="78" t="s">
        <v>848</v>
      </c>
      <c r="C1760" s="79" t="s">
        <v>1249</v>
      </c>
      <c r="D1760" s="77"/>
      <c r="E1760" s="80"/>
      <c r="F1760" s="77"/>
      <c r="G1760" s="80">
        <v>0</v>
      </c>
      <c r="H1760" s="81"/>
      <c r="I1760" s="82"/>
      <c r="J1760" s="80"/>
      <c r="K1760" s="80"/>
      <c r="L1760" s="80"/>
      <c r="M1760" s="80"/>
      <c r="N1760" s="82"/>
      <c r="O1760" s="82"/>
      <c r="P1760" s="82"/>
      <c r="Q1760" s="80"/>
    </row>
    <row r="1761" spans="1:17" s="83" customFormat="1" ht="9.75" outlineLevel="5">
      <c r="A1761" s="76"/>
      <c r="B1761" s="78"/>
      <c r="C1761" s="79" t="s">
        <v>1283</v>
      </c>
      <c r="D1761" s="77"/>
      <c r="E1761" s="80"/>
      <c r="F1761" s="77"/>
      <c r="G1761" s="80">
        <v>0</v>
      </c>
      <c r="H1761" s="81"/>
      <c r="I1761" s="82"/>
      <c r="J1761" s="80"/>
      <c r="K1761" s="80"/>
      <c r="L1761" s="80"/>
      <c r="M1761" s="80"/>
      <c r="N1761" s="82"/>
      <c r="O1761" s="82"/>
      <c r="P1761" s="82"/>
      <c r="Q1761" s="80"/>
    </row>
    <row r="1762" spans="1:17" s="83" customFormat="1" ht="9.75" outlineLevel="5">
      <c r="A1762" s="76"/>
      <c r="B1762" s="78"/>
      <c r="C1762" s="79" t="s">
        <v>1384</v>
      </c>
      <c r="D1762" s="77"/>
      <c r="E1762" s="80"/>
      <c r="F1762" s="77"/>
      <c r="G1762" s="80">
        <v>16.3445</v>
      </c>
      <c r="H1762" s="81"/>
      <c r="I1762" s="82"/>
      <c r="J1762" s="80"/>
      <c r="K1762" s="80"/>
      <c r="L1762" s="80"/>
      <c r="M1762" s="80"/>
      <c r="N1762" s="82"/>
      <c r="O1762" s="82"/>
      <c r="P1762" s="82"/>
      <c r="Q1762" s="80"/>
    </row>
    <row r="1763" spans="1:17" s="83" customFormat="1" ht="9.75" outlineLevel="5">
      <c r="A1763" s="76"/>
      <c r="B1763" s="78"/>
      <c r="C1763" s="79" t="s">
        <v>1263</v>
      </c>
      <c r="D1763" s="77"/>
      <c r="E1763" s="80"/>
      <c r="F1763" s="77"/>
      <c r="G1763" s="80">
        <v>0</v>
      </c>
      <c r="H1763" s="81"/>
      <c r="I1763" s="82"/>
      <c r="J1763" s="80"/>
      <c r="K1763" s="80"/>
      <c r="L1763" s="80"/>
      <c r="M1763" s="80"/>
      <c r="N1763" s="82"/>
      <c r="O1763" s="82"/>
      <c r="P1763" s="82"/>
      <c r="Q1763" s="80"/>
    </row>
    <row r="1764" spans="1:17" s="83" customFormat="1" ht="9.75" outlineLevel="5">
      <c r="A1764" s="76"/>
      <c r="B1764" s="78"/>
      <c r="C1764" s="79" t="s">
        <v>1385</v>
      </c>
      <c r="D1764" s="77"/>
      <c r="E1764" s="80"/>
      <c r="F1764" s="77"/>
      <c r="G1764" s="80">
        <v>157.07999999999998</v>
      </c>
      <c r="H1764" s="81"/>
      <c r="I1764" s="82"/>
      <c r="J1764" s="80"/>
      <c r="K1764" s="80"/>
      <c r="L1764" s="80"/>
      <c r="M1764" s="80"/>
      <c r="N1764" s="82"/>
      <c r="O1764" s="82"/>
      <c r="P1764" s="82"/>
      <c r="Q1764" s="80"/>
    </row>
    <row r="1765" spans="1:17" s="83" customFormat="1" ht="9.75" outlineLevel="5">
      <c r="A1765" s="76"/>
      <c r="B1765" s="78"/>
      <c r="C1765" s="79" t="s">
        <v>1386</v>
      </c>
      <c r="D1765" s="77"/>
      <c r="E1765" s="80"/>
      <c r="F1765" s="77"/>
      <c r="G1765" s="80">
        <v>-52.95</v>
      </c>
      <c r="H1765" s="81"/>
      <c r="I1765" s="82"/>
      <c r="J1765" s="80"/>
      <c r="K1765" s="80"/>
      <c r="L1765" s="80"/>
      <c r="M1765" s="80"/>
      <c r="N1765" s="82"/>
      <c r="O1765" s="82"/>
      <c r="P1765" s="82"/>
      <c r="Q1765" s="80"/>
    </row>
    <row r="1766" spans="1:17" s="83" customFormat="1" ht="9.75" outlineLevel="5">
      <c r="A1766" s="76"/>
      <c r="B1766" s="78"/>
      <c r="C1766" s="79" t="s">
        <v>1387</v>
      </c>
      <c r="D1766" s="77"/>
      <c r="E1766" s="80"/>
      <c r="F1766" s="77"/>
      <c r="G1766" s="80">
        <v>0</v>
      </c>
      <c r="H1766" s="81"/>
      <c r="I1766" s="82"/>
      <c r="J1766" s="80"/>
      <c r="K1766" s="80"/>
      <c r="L1766" s="80"/>
      <c r="M1766" s="80"/>
      <c r="N1766" s="82"/>
      <c r="O1766" s="82"/>
      <c r="P1766" s="82"/>
      <c r="Q1766" s="80"/>
    </row>
    <row r="1767" spans="1:17" s="83" customFormat="1" ht="9.75" outlineLevel="5">
      <c r="A1767" s="76"/>
      <c r="B1767" s="78"/>
      <c r="C1767" s="79" t="s">
        <v>1388</v>
      </c>
      <c r="D1767" s="77"/>
      <c r="E1767" s="80"/>
      <c r="F1767" s="77"/>
      <c r="G1767" s="80">
        <v>-21.72</v>
      </c>
      <c r="H1767" s="81"/>
      <c r="I1767" s="82"/>
      <c r="J1767" s="80"/>
      <c r="K1767" s="80"/>
      <c r="L1767" s="80"/>
      <c r="M1767" s="80"/>
      <c r="N1767" s="82"/>
      <c r="O1767" s="82"/>
      <c r="P1767" s="82"/>
      <c r="Q1767" s="80"/>
    </row>
    <row r="1768" spans="1:17" s="83" customFormat="1" ht="9.75" outlineLevel="5">
      <c r="A1768" s="76"/>
      <c r="B1768" s="78"/>
      <c r="C1768" s="79" t="s">
        <v>2</v>
      </c>
      <c r="D1768" s="77"/>
      <c r="E1768" s="80"/>
      <c r="F1768" s="77"/>
      <c r="G1768" s="80">
        <v>98.754500000000007</v>
      </c>
      <c r="H1768" s="81"/>
      <c r="I1768" s="82"/>
      <c r="J1768" s="80"/>
      <c r="K1768" s="80"/>
      <c r="L1768" s="80"/>
      <c r="M1768" s="80"/>
      <c r="N1768" s="82"/>
      <c r="O1768" s="82"/>
      <c r="P1768" s="82"/>
      <c r="Q1768" s="80"/>
    </row>
    <row r="1769" spans="1:17" s="83" customFormat="1" ht="9.75" outlineLevel="5">
      <c r="A1769" s="76"/>
      <c r="B1769" s="78"/>
      <c r="C1769" s="79" t="s">
        <v>1392</v>
      </c>
      <c r="D1769" s="77"/>
      <c r="E1769" s="80"/>
      <c r="F1769" s="77"/>
      <c r="G1769" s="80">
        <v>0</v>
      </c>
      <c r="H1769" s="81"/>
      <c r="I1769" s="82"/>
      <c r="J1769" s="80"/>
      <c r="K1769" s="80"/>
      <c r="L1769" s="80"/>
      <c r="M1769" s="80"/>
      <c r="N1769" s="82"/>
      <c r="O1769" s="82"/>
      <c r="P1769" s="82"/>
      <c r="Q1769" s="80"/>
    </row>
    <row r="1770" spans="1:17" s="83" customFormat="1" ht="9.75" outlineLevel="5">
      <c r="A1770" s="76"/>
      <c r="B1770" s="78"/>
      <c r="C1770" s="79" t="s">
        <v>1263</v>
      </c>
      <c r="D1770" s="77"/>
      <c r="E1770" s="80"/>
      <c r="F1770" s="77"/>
      <c r="G1770" s="80">
        <v>0</v>
      </c>
      <c r="H1770" s="81"/>
      <c r="I1770" s="82"/>
      <c r="J1770" s="80"/>
      <c r="K1770" s="80"/>
      <c r="L1770" s="80"/>
      <c r="M1770" s="80"/>
      <c r="N1770" s="82"/>
      <c r="O1770" s="82"/>
      <c r="P1770" s="82"/>
      <c r="Q1770" s="80"/>
    </row>
    <row r="1771" spans="1:17" s="83" customFormat="1" ht="9.75" outlineLevel="5">
      <c r="A1771" s="76"/>
      <c r="B1771" s="78"/>
      <c r="C1771" s="79" t="s">
        <v>1393</v>
      </c>
      <c r="D1771" s="77"/>
      <c r="E1771" s="80"/>
      <c r="F1771" s="77"/>
      <c r="G1771" s="80">
        <v>17.805</v>
      </c>
      <c r="H1771" s="81"/>
      <c r="I1771" s="82"/>
      <c r="J1771" s="80"/>
      <c r="K1771" s="80"/>
      <c r="L1771" s="80"/>
      <c r="M1771" s="80"/>
      <c r="N1771" s="82"/>
      <c r="O1771" s="82"/>
      <c r="P1771" s="82"/>
      <c r="Q1771" s="80"/>
    </row>
    <row r="1772" spans="1:17" s="83" customFormat="1" ht="9.75" outlineLevel="5">
      <c r="A1772" s="76"/>
      <c r="B1772" s="78"/>
      <c r="C1772" s="79" t="s">
        <v>1283</v>
      </c>
      <c r="D1772" s="77"/>
      <c r="E1772" s="80"/>
      <c r="F1772" s="77"/>
      <c r="G1772" s="80">
        <v>0</v>
      </c>
      <c r="H1772" s="81"/>
      <c r="I1772" s="82"/>
      <c r="J1772" s="80"/>
      <c r="K1772" s="80"/>
      <c r="L1772" s="80"/>
      <c r="M1772" s="80"/>
      <c r="N1772" s="82"/>
      <c r="O1772" s="82"/>
      <c r="P1772" s="82"/>
      <c r="Q1772" s="80"/>
    </row>
    <row r="1773" spans="1:17" s="83" customFormat="1" ht="9.75" outlineLevel="5">
      <c r="A1773" s="76"/>
      <c r="B1773" s="78"/>
      <c r="C1773" s="79" t="s">
        <v>1394</v>
      </c>
      <c r="D1773" s="77"/>
      <c r="E1773" s="80"/>
      <c r="F1773" s="77"/>
      <c r="G1773" s="80">
        <v>1.458</v>
      </c>
      <c r="H1773" s="81"/>
      <c r="I1773" s="82"/>
      <c r="J1773" s="80"/>
      <c r="K1773" s="80"/>
      <c r="L1773" s="80"/>
      <c r="M1773" s="80"/>
      <c r="N1773" s="82"/>
      <c r="O1773" s="82"/>
      <c r="P1773" s="82"/>
      <c r="Q1773" s="80"/>
    </row>
    <row r="1774" spans="1:17" s="83" customFormat="1" ht="9.75" outlineLevel="5">
      <c r="A1774" s="76"/>
      <c r="B1774" s="78"/>
      <c r="C1774" s="79" t="s">
        <v>2</v>
      </c>
      <c r="D1774" s="77"/>
      <c r="E1774" s="80"/>
      <c r="F1774" s="77"/>
      <c r="G1774" s="80">
        <v>19.262999999999998</v>
      </c>
      <c r="H1774" s="81"/>
      <c r="I1774" s="82"/>
      <c r="J1774" s="80"/>
      <c r="K1774" s="80"/>
      <c r="L1774" s="80"/>
      <c r="M1774" s="80"/>
      <c r="N1774" s="82"/>
      <c r="O1774" s="82"/>
      <c r="P1774" s="82"/>
      <c r="Q1774" s="80"/>
    </row>
    <row r="1775" spans="1:17" s="83" customFormat="1" ht="9.75" outlineLevel="5">
      <c r="A1775" s="76"/>
      <c r="B1775" s="78"/>
      <c r="C1775" s="79" t="s">
        <v>1293</v>
      </c>
      <c r="D1775" s="77"/>
      <c r="E1775" s="80"/>
      <c r="F1775" s="77"/>
      <c r="G1775" s="80">
        <v>0</v>
      </c>
      <c r="H1775" s="81"/>
      <c r="I1775" s="82"/>
      <c r="J1775" s="80"/>
      <c r="K1775" s="80"/>
      <c r="L1775" s="80"/>
      <c r="M1775" s="80"/>
      <c r="N1775" s="82"/>
      <c r="O1775" s="82"/>
      <c r="P1775" s="82"/>
      <c r="Q1775" s="80"/>
    </row>
    <row r="1776" spans="1:17" s="83" customFormat="1" ht="9.75" outlineLevel="5">
      <c r="A1776" s="76"/>
      <c r="B1776" s="78"/>
      <c r="C1776" s="79" t="s">
        <v>1283</v>
      </c>
      <c r="D1776" s="77"/>
      <c r="E1776" s="80"/>
      <c r="F1776" s="77"/>
      <c r="G1776" s="80">
        <v>0</v>
      </c>
      <c r="H1776" s="81"/>
      <c r="I1776" s="82"/>
      <c r="J1776" s="80"/>
      <c r="K1776" s="80"/>
      <c r="L1776" s="80"/>
      <c r="M1776" s="80"/>
      <c r="N1776" s="82"/>
      <c r="O1776" s="82"/>
      <c r="P1776" s="82"/>
      <c r="Q1776" s="80"/>
    </row>
    <row r="1777" spans="1:17" s="83" customFormat="1" ht="9.75" outlineLevel="5">
      <c r="A1777" s="76"/>
      <c r="B1777" s="78"/>
      <c r="C1777" s="79" t="s">
        <v>1428</v>
      </c>
      <c r="D1777" s="77"/>
      <c r="E1777" s="80"/>
      <c r="F1777" s="77"/>
      <c r="G1777" s="80">
        <v>15.7</v>
      </c>
      <c r="H1777" s="81"/>
      <c r="I1777" s="82"/>
      <c r="J1777" s="80"/>
      <c r="K1777" s="80"/>
      <c r="L1777" s="80"/>
      <c r="M1777" s="80"/>
      <c r="N1777" s="82"/>
      <c r="O1777" s="82"/>
      <c r="P1777" s="82"/>
      <c r="Q1777" s="80"/>
    </row>
    <row r="1778" spans="1:17" s="83" customFormat="1" ht="9.75" outlineLevel="5">
      <c r="A1778" s="76"/>
      <c r="B1778" s="78"/>
      <c r="C1778" s="79" t="s">
        <v>1263</v>
      </c>
      <c r="D1778" s="77"/>
      <c r="E1778" s="80"/>
      <c r="F1778" s="77"/>
      <c r="G1778" s="80">
        <v>0</v>
      </c>
      <c r="H1778" s="81"/>
      <c r="I1778" s="82"/>
      <c r="J1778" s="80"/>
      <c r="K1778" s="80"/>
      <c r="L1778" s="80"/>
      <c r="M1778" s="80"/>
      <c r="N1778" s="82"/>
      <c r="O1778" s="82"/>
      <c r="P1778" s="82"/>
      <c r="Q1778" s="80"/>
    </row>
    <row r="1779" spans="1:17" s="83" customFormat="1" ht="9.75" outlineLevel="5">
      <c r="A1779" s="76"/>
      <c r="B1779" s="78"/>
      <c r="C1779" s="79" t="s">
        <v>1429</v>
      </c>
      <c r="D1779" s="77"/>
      <c r="E1779" s="80"/>
      <c r="F1779" s="77"/>
      <c r="G1779" s="80">
        <v>5.83</v>
      </c>
      <c r="H1779" s="81"/>
      <c r="I1779" s="82"/>
      <c r="J1779" s="80"/>
      <c r="K1779" s="80"/>
      <c r="L1779" s="80"/>
      <c r="M1779" s="80"/>
      <c r="N1779" s="82"/>
      <c r="O1779" s="82"/>
      <c r="P1779" s="82"/>
      <c r="Q1779" s="80"/>
    </row>
    <row r="1780" spans="1:17" s="83" customFormat="1" ht="9.75" outlineLevel="5">
      <c r="A1780" s="76"/>
      <c r="B1780" s="78"/>
      <c r="C1780" s="79" t="s">
        <v>1261</v>
      </c>
      <c r="D1780" s="77"/>
      <c r="E1780" s="80"/>
      <c r="F1780" s="77"/>
      <c r="G1780" s="80">
        <v>0</v>
      </c>
      <c r="H1780" s="81"/>
      <c r="I1780" s="82"/>
      <c r="J1780" s="80"/>
      <c r="K1780" s="80"/>
      <c r="L1780" s="80"/>
      <c r="M1780" s="80"/>
      <c r="N1780" s="82"/>
      <c r="O1780" s="82"/>
      <c r="P1780" s="82"/>
      <c r="Q1780" s="80"/>
    </row>
    <row r="1781" spans="1:17" s="83" customFormat="1" ht="9.75" outlineLevel="5">
      <c r="A1781" s="76"/>
      <c r="B1781" s="78"/>
      <c r="C1781" s="79" t="s">
        <v>1430</v>
      </c>
      <c r="D1781" s="77"/>
      <c r="E1781" s="80"/>
      <c r="F1781" s="77"/>
      <c r="G1781" s="80">
        <v>1.6065</v>
      </c>
      <c r="H1781" s="81"/>
      <c r="I1781" s="82"/>
      <c r="J1781" s="80"/>
      <c r="K1781" s="80"/>
      <c r="L1781" s="80"/>
      <c r="M1781" s="80"/>
      <c r="N1781" s="82"/>
      <c r="O1781" s="82"/>
      <c r="P1781" s="82"/>
      <c r="Q1781" s="80"/>
    </row>
    <row r="1782" spans="1:17" s="83" customFormat="1" ht="9.75" outlineLevel="5">
      <c r="A1782" s="76"/>
      <c r="B1782" s="78"/>
      <c r="C1782" s="79" t="s">
        <v>2</v>
      </c>
      <c r="D1782" s="77"/>
      <c r="E1782" s="80"/>
      <c r="F1782" s="77"/>
      <c r="G1782" s="80">
        <v>23.136500000000002</v>
      </c>
      <c r="H1782" s="81"/>
      <c r="I1782" s="82"/>
      <c r="J1782" s="80"/>
      <c r="K1782" s="80"/>
      <c r="L1782" s="80"/>
      <c r="M1782" s="80"/>
      <c r="N1782" s="82"/>
      <c r="O1782" s="82"/>
      <c r="P1782" s="82"/>
      <c r="Q1782" s="80"/>
    </row>
    <row r="1783" spans="1:17" s="83" customFormat="1" ht="7.5" customHeight="1" outlineLevel="5">
      <c r="A1783" s="84"/>
      <c r="B1783" s="86"/>
      <c r="C1783" s="87"/>
      <c r="D1783" s="85"/>
      <c r="E1783" s="88"/>
      <c r="F1783" s="85"/>
      <c r="G1783" s="88"/>
      <c r="H1783" s="89"/>
      <c r="I1783" s="90"/>
      <c r="J1783" s="91"/>
      <c r="K1783" s="91"/>
      <c r="L1783" s="91"/>
      <c r="M1783" s="91"/>
      <c r="N1783" s="90"/>
      <c r="O1783" s="90"/>
      <c r="P1783" s="90"/>
      <c r="Q1783" s="91"/>
    </row>
    <row r="1784" spans="1:17" s="75" customFormat="1" ht="36" outlineLevel="4">
      <c r="A1784" s="67">
        <v>3</v>
      </c>
      <c r="B1784" s="69" t="s">
        <v>1308</v>
      </c>
      <c r="C1784" s="70" t="s">
        <v>1309</v>
      </c>
      <c r="D1784" s="68" t="s">
        <v>8</v>
      </c>
      <c r="E1784" s="71">
        <v>141.15400000000002</v>
      </c>
      <c r="F1784" s="68"/>
      <c r="G1784" s="71">
        <v>141.15400000000002</v>
      </c>
      <c r="H1784" s="511"/>
      <c r="I1784" s="73">
        <f>G1784*H1784</f>
        <v>0</v>
      </c>
      <c r="J1784" s="110">
        <v>5.0000000000000001E-3</v>
      </c>
      <c r="K1784" s="110">
        <f>G1784*J1784</f>
        <v>0.70577000000000012</v>
      </c>
      <c r="L1784" s="110"/>
      <c r="M1784" s="110">
        <f>G1784*L1784</f>
        <v>0</v>
      </c>
      <c r="N1784" s="111">
        <v>21</v>
      </c>
      <c r="O1784" s="111">
        <f>I1784*(N1784/100)</f>
        <v>0</v>
      </c>
      <c r="P1784" s="111">
        <f>I1784+O1784</f>
        <v>0</v>
      </c>
      <c r="Q1784" s="183"/>
    </row>
    <row r="1785" spans="1:17" s="83" customFormat="1" ht="9.75" outlineLevel="5">
      <c r="A1785" s="76"/>
      <c r="B1785" s="78" t="s">
        <v>848</v>
      </c>
      <c r="C1785" s="79" t="s">
        <v>1249</v>
      </c>
      <c r="D1785" s="77"/>
      <c r="E1785" s="80"/>
      <c r="F1785" s="77"/>
      <c r="G1785" s="80">
        <v>0</v>
      </c>
      <c r="H1785" s="81"/>
      <c r="I1785" s="82"/>
      <c r="J1785" s="80"/>
      <c r="K1785" s="80"/>
      <c r="L1785" s="80"/>
      <c r="M1785" s="80"/>
      <c r="N1785" s="82"/>
      <c r="O1785" s="82"/>
      <c r="P1785" s="82"/>
      <c r="Q1785" s="80"/>
    </row>
    <row r="1786" spans="1:17" s="83" customFormat="1" ht="9.75" outlineLevel="5">
      <c r="A1786" s="76"/>
      <c r="B1786" s="78"/>
      <c r="C1786" s="79" t="s">
        <v>1283</v>
      </c>
      <c r="D1786" s="77"/>
      <c r="E1786" s="80"/>
      <c r="F1786" s="77"/>
      <c r="G1786" s="80">
        <v>0</v>
      </c>
      <c r="H1786" s="81"/>
      <c r="I1786" s="82"/>
      <c r="J1786" s="80"/>
      <c r="K1786" s="80"/>
      <c r="L1786" s="80"/>
      <c r="M1786" s="80"/>
      <c r="N1786" s="82"/>
      <c r="O1786" s="82"/>
      <c r="P1786" s="82"/>
      <c r="Q1786" s="80"/>
    </row>
    <row r="1787" spans="1:17" s="83" customFormat="1" ht="9.75" outlineLevel="5">
      <c r="A1787" s="76"/>
      <c r="B1787" s="78"/>
      <c r="C1787" s="79" t="s">
        <v>1384</v>
      </c>
      <c r="D1787" s="77"/>
      <c r="E1787" s="80"/>
      <c r="F1787" s="77"/>
      <c r="G1787" s="80">
        <v>16.3445</v>
      </c>
      <c r="H1787" s="81"/>
      <c r="I1787" s="82"/>
      <c r="J1787" s="80"/>
      <c r="K1787" s="80"/>
      <c r="L1787" s="80"/>
      <c r="M1787" s="80"/>
      <c r="N1787" s="82"/>
      <c r="O1787" s="82"/>
      <c r="P1787" s="82"/>
      <c r="Q1787" s="80"/>
    </row>
    <row r="1788" spans="1:17" s="83" customFormat="1" ht="9.75" outlineLevel="5">
      <c r="A1788" s="76"/>
      <c r="B1788" s="78"/>
      <c r="C1788" s="79" t="s">
        <v>1263</v>
      </c>
      <c r="D1788" s="77"/>
      <c r="E1788" s="80"/>
      <c r="F1788" s="77"/>
      <c r="G1788" s="80">
        <v>0</v>
      </c>
      <c r="H1788" s="81"/>
      <c r="I1788" s="82"/>
      <c r="J1788" s="80"/>
      <c r="K1788" s="80"/>
      <c r="L1788" s="80"/>
      <c r="M1788" s="80"/>
      <c r="N1788" s="82"/>
      <c r="O1788" s="82"/>
      <c r="P1788" s="82"/>
      <c r="Q1788" s="80"/>
    </row>
    <row r="1789" spans="1:17" s="83" customFormat="1" ht="9.75" outlineLevel="5">
      <c r="A1789" s="76"/>
      <c r="B1789" s="78"/>
      <c r="C1789" s="79" t="s">
        <v>1385</v>
      </c>
      <c r="D1789" s="77"/>
      <c r="E1789" s="80"/>
      <c r="F1789" s="77"/>
      <c r="G1789" s="80">
        <v>157.07999999999998</v>
      </c>
      <c r="H1789" s="81"/>
      <c r="I1789" s="82"/>
      <c r="J1789" s="80"/>
      <c r="K1789" s="80"/>
      <c r="L1789" s="80"/>
      <c r="M1789" s="80"/>
      <c r="N1789" s="82"/>
      <c r="O1789" s="82"/>
      <c r="P1789" s="82"/>
      <c r="Q1789" s="80"/>
    </row>
    <row r="1790" spans="1:17" s="83" customFormat="1" ht="9.75" outlineLevel="5">
      <c r="A1790" s="76"/>
      <c r="B1790" s="78"/>
      <c r="C1790" s="79" t="s">
        <v>1386</v>
      </c>
      <c r="D1790" s="77"/>
      <c r="E1790" s="80"/>
      <c r="F1790" s="77"/>
      <c r="G1790" s="80">
        <v>-52.95</v>
      </c>
      <c r="H1790" s="81"/>
      <c r="I1790" s="82"/>
      <c r="J1790" s="80"/>
      <c r="K1790" s="80"/>
      <c r="L1790" s="80"/>
      <c r="M1790" s="80"/>
      <c r="N1790" s="82"/>
      <c r="O1790" s="82"/>
      <c r="P1790" s="82"/>
      <c r="Q1790" s="80"/>
    </row>
    <row r="1791" spans="1:17" s="83" customFormat="1" ht="9.75" outlineLevel="5">
      <c r="A1791" s="76"/>
      <c r="B1791" s="78"/>
      <c r="C1791" s="79" t="s">
        <v>1387</v>
      </c>
      <c r="D1791" s="77"/>
      <c r="E1791" s="80"/>
      <c r="F1791" s="77"/>
      <c r="G1791" s="80">
        <v>0</v>
      </c>
      <c r="H1791" s="81"/>
      <c r="I1791" s="82"/>
      <c r="J1791" s="80"/>
      <c r="K1791" s="80"/>
      <c r="L1791" s="80"/>
      <c r="M1791" s="80"/>
      <c r="N1791" s="82"/>
      <c r="O1791" s="82"/>
      <c r="P1791" s="82"/>
      <c r="Q1791" s="80"/>
    </row>
    <row r="1792" spans="1:17" s="83" customFormat="1" ht="9.75" outlineLevel="5">
      <c r="A1792" s="76"/>
      <c r="B1792" s="78"/>
      <c r="C1792" s="79" t="s">
        <v>1388</v>
      </c>
      <c r="D1792" s="77"/>
      <c r="E1792" s="80"/>
      <c r="F1792" s="77"/>
      <c r="G1792" s="80">
        <v>-21.72</v>
      </c>
      <c r="H1792" s="81"/>
      <c r="I1792" s="82"/>
      <c r="J1792" s="80"/>
      <c r="K1792" s="80"/>
      <c r="L1792" s="80"/>
      <c r="M1792" s="80"/>
      <c r="N1792" s="82"/>
      <c r="O1792" s="82"/>
      <c r="P1792" s="82"/>
      <c r="Q1792" s="80"/>
    </row>
    <row r="1793" spans="1:17" s="83" customFormat="1" ht="9.75" outlineLevel="5">
      <c r="A1793" s="76"/>
      <c r="B1793" s="78"/>
      <c r="C1793" s="79" t="s">
        <v>2</v>
      </c>
      <c r="D1793" s="77"/>
      <c r="E1793" s="80"/>
      <c r="F1793" s="77"/>
      <c r="G1793" s="80">
        <v>98.754500000000007</v>
      </c>
      <c r="H1793" s="81"/>
      <c r="I1793" s="82"/>
      <c r="J1793" s="80"/>
      <c r="K1793" s="80"/>
      <c r="L1793" s="80"/>
      <c r="M1793" s="80"/>
      <c r="N1793" s="82"/>
      <c r="O1793" s="82"/>
      <c r="P1793" s="82"/>
      <c r="Q1793" s="80"/>
    </row>
    <row r="1794" spans="1:17" s="83" customFormat="1" ht="9.75" outlineLevel="5">
      <c r="A1794" s="76"/>
      <c r="B1794" s="78"/>
      <c r="C1794" s="79" t="s">
        <v>1392</v>
      </c>
      <c r="D1794" s="77"/>
      <c r="E1794" s="80"/>
      <c r="F1794" s="77"/>
      <c r="G1794" s="80">
        <v>0</v>
      </c>
      <c r="H1794" s="81"/>
      <c r="I1794" s="82"/>
      <c r="J1794" s="80"/>
      <c r="K1794" s="80"/>
      <c r="L1794" s="80"/>
      <c r="M1794" s="80"/>
      <c r="N1794" s="82"/>
      <c r="O1794" s="82"/>
      <c r="P1794" s="82"/>
      <c r="Q1794" s="80"/>
    </row>
    <row r="1795" spans="1:17" s="83" customFormat="1" ht="9.75" outlineLevel="5">
      <c r="A1795" s="76"/>
      <c r="B1795" s="78"/>
      <c r="C1795" s="79" t="s">
        <v>1263</v>
      </c>
      <c r="D1795" s="77"/>
      <c r="E1795" s="80"/>
      <c r="F1795" s="77"/>
      <c r="G1795" s="80">
        <v>0</v>
      </c>
      <c r="H1795" s="81"/>
      <c r="I1795" s="82"/>
      <c r="J1795" s="80"/>
      <c r="K1795" s="80"/>
      <c r="L1795" s="80"/>
      <c r="M1795" s="80"/>
      <c r="N1795" s="82"/>
      <c r="O1795" s="82"/>
      <c r="P1795" s="82"/>
      <c r="Q1795" s="80"/>
    </row>
    <row r="1796" spans="1:17" s="83" customFormat="1" ht="9.75" outlineLevel="5">
      <c r="A1796" s="76"/>
      <c r="B1796" s="78"/>
      <c r="C1796" s="79" t="s">
        <v>1393</v>
      </c>
      <c r="D1796" s="77"/>
      <c r="E1796" s="80"/>
      <c r="F1796" s="77"/>
      <c r="G1796" s="80">
        <v>17.805</v>
      </c>
      <c r="H1796" s="81"/>
      <c r="I1796" s="82"/>
      <c r="J1796" s="80"/>
      <c r="K1796" s="80"/>
      <c r="L1796" s="80"/>
      <c r="M1796" s="80"/>
      <c r="N1796" s="82"/>
      <c r="O1796" s="82"/>
      <c r="P1796" s="82"/>
      <c r="Q1796" s="80"/>
    </row>
    <row r="1797" spans="1:17" s="83" customFormat="1" ht="9.75" outlineLevel="5">
      <c r="A1797" s="76"/>
      <c r="B1797" s="78"/>
      <c r="C1797" s="79" t="s">
        <v>1283</v>
      </c>
      <c r="D1797" s="77"/>
      <c r="E1797" s="80"/>
      <c r="F1797" s="77"/>
      <c r="G1797" s="80">
        <v>0</v>
      </c>
      <c r="H1797" s="81"/>
      <c r="I1797" s="82"/>
      <c r="J1797" s="80"/>
      <c r="K1797" s="80"/>
      <c r="L1797" s="80"/>
      <c r="M1797" s="80"/>
      <c r="N1797" s="82"/>
      <c r="O1797" s="82"/>
      <c r="P1797" s="82"/>
      <c r="Q1797" s="80"/>
    </row>
    <row r="1798" spans="1:17" s="83" customFormat="1" ht="9.75" outlineLevel="5">
      <c r="A1798" s="76"/>
      <c r="B1798" s="78"/>
      <c r="C1798" s="79" t="s">
        <v>1394</v>
      </c>
      <c r="D1798" s="77"/>
      <c r="E1798" s="80"/>
      <c r="F1798" s="77"/>
      <c r="G1798" s="80">
        <v>1.458</v>
      </c>
      <c r="H1798" s="81"/>
      <c r="I1798" s="82"/>
      <c r="J1798" s="80"/>
      <c r="K1798" s="80"/>
      <c r="L1798" s="80"/>
      <c r="M1798" s="80"/>
      <c r="N1798" s="82"/>
      <c r="O1798" s="82"/>
      <c r="P1798" s="82"/>
      <c r="Q1798" s="80"/>
    </row>
    <row r="1799" spans="1:17" s="83" customFormat="1" ht="9.75" outlineLevel="5">
      <c r="A1799" s="76"/>
      <c r="B1799" s="78"/>
      <c r="C1799" s="79" t="s">
        <v>2</v>
      </c>
      <c r="D1799" s="77"/>
      <c r="E1799" s="80"/>
      <c r="F1799" s="77"/>
      <c r="G1799" s="80">
        <v>19.262999999999998</v>
      </c>
      <c r="H1799" s="81"/>
      <c r="I1799" s="82"/>
      <c r="J1799" s="80"/>
      <c r="K1799" s="80"/>
      <c r="L1799" s="80"/>
      <c r="M1799" s="80"/>
      <c r="N1799" s="82"/>
      <c r="O1799" s="82"/>
      <c r="P1799" s="82"/>
      <c r="Q1799" s="80"/>
    </row>
    <row r="1800" spans="1:17" s="83" customFormat="1" ht="9.75" outlineLevel="5">
      <c r="A1800" s="76"/>
      <c r="B1800" s="78"/>
      <c r="C1800" s="79" t="s">
        <v>1293</v>
      </c>
      <c r="D1800" s="77"/>
      <c r="E1800" s="80"/>
      <c r="F1800" s="77"/>
      <c r="G1800" s="80">
        <v>0</v>
      </c>
      <c r="H1800" s="81"/>
      <c r="I1800" s="82"/>
      <c r="J1800" s="80"/>
      <c r="K1800" s="80"/>
      <c r="L1800" s="80"/>
      <c r="M1800" s="80"/>
      <c r="N1800" s="82"/>
      <c r="O1800" s="82"/>
      <c r="P1800" s="82"/>
      <c r="Q1800" s="80"/>
    </row>
    <row r="1801" spans="1:17" s="83" customFormat="1" ht="9.75" outlineLevel="5">
      <c r="A1801" s="76"/>
      <c r="B1801" s="78"/>
      <c r="C1801" s="79" t="s">
        <v>1283</v>
      </c>
      <c r="D1801" s="77"/>
      <c r="E1801" s="80"/>
      <c r="F1801" s="77"/>
      <c r="G1801" s="80">
        <v>0</v>
      </c>
      <c r="H1801" s="81"/>
      <c r="I1801" s="82"/>
      <c r="J1801" s="80"/>
      <c r="K1801" s="80"/>
      <c r="L1801" s="80"/>
      <c r="M1801" s="80"/>
      <c r="N1801" s="82"/>
      <c r="O1801" s="82"/>
      <c r="P1801" s="82"/>
      <c r="Q1801" s="80"/>
    </row>
    <row r="1802" spans="1:17" s="83" customFormat="1" ht="9.75" outlineLevel="5">
      <c r="A1802" s="76"/>
      <c r="B1802" s="78"/>
      <c r="C1802" s="79" t="s">
        <v>1428</v>
      </c>
      <c r="D1802" s="77"/>
      <c r="E1802" s="80"/>
      <c r="F1802" s="77"/>
      <c r="G1802" s="80">
        <v>15.7</v>
      </c>
      <c r="H1802" s="81"/>
      <c r="I1802" s="82"/>
      <c r="J1802" s="80"/>
      <c r="K1802" s="80"/>
      <c r="L1802" s="80"/>
      <c r="M1802" s="80"/>
      <c r="N1802" s="82"/>
      <c r="O1802" s="82"/>
      <c r="P1802" s="82"/>
      <c r="Q1802" s="80"/>
    </row>
    <row r="1803" spans="1:17" s="83" customFormat="1" ht="9.75" outlineLevel="5">
      <c r="A1803" s="76"/>
      <c r="B1803" s="78"/>
      <c r="C1803" s="79" t="s">
        <v>1263</v>
      </c>
      <c r="D1803" s="77"/>
      <c r="E1803" s="80"/>
      <c r="F1803" s="77"/>
      <c r="G1803" s="80">
        <v>0</v>
      </c>
      <c r="H1803" s="81"/>
      <c r="I1803" s="82"/>
      <c r="J1803" s="80"/>
      <c r="K1803" s="80"/>
      <c r="L1803" s="80"/>
      <c r="M1803" s="80"/>
      <c r="N1803" s="82"/>
      <c r="O1803" s="82"/>
      <c r="P1803" s="82"/>
      <c r="Q1803" s="80"/>
    </row>
    <row r="1804" spans="1:17" s="83" customFormat="1" ht="9.75" outlineLevel="5">
      <c r="A1804" s="76"/>
      <c r="B1804" s="78"/>
      <c r="C1804" s="79" t="s">
        <v>1429</v>
      </c>
      <c r="D1804" s="77"/>
      <c r="E1804" s="80"/>
      <c r="F1804" s="77"/>
      <c r="G1804" s="80">
        <v>5.83</v>
      </c>
      <c r="H1804" s="81"/>
      <c r="I1804" s="82"/>
      <c r="J1804" s="80"/>
      <c r="K1804" s="80"/>
      <c r="L1804" s="80"/>
      <c r="M1804" s="80"/>
      <c r="N1804" s="82"/>
      <c r="O1804" s="82"/>
      <c r="P1804" s="82"/>
      <c r="Q1804" s="80"/>
    </row>
    <row r="1805" spans="1:17" s="83" customFormat="1" ht="9.75" outlineLevel="5">
      <c r="A1805" s="76"/>
      <c r="B1805" s="78"/>
      <c r="C1805" s="79" t="s">
        <v>1261</v>
      </c>
      <c r="D1805" s="77"/>
      <c r="E1805" s="80"/>
      <c r="F1805" s="77"/>
      <c r="G1805" s="80">
        <v>0</v>
      </c>
      <c r="H1805" s="81"/>
      <c r="I1805" s="82"/>
      <c r="J1805" s="80"/>
      <c r="K1805" s="80"/>
      <c r="L1805" s="80"/>
      <c r="M1805" s="80"/>
      <c r="N1805" s="82"/>
      <c r="O1805" s="82"/>
      <c r="P1805" s="82"/>
      <c r="Q1805" s="80"/>
    </row>
    <row r="1806" spans="1:17" s="83" customFormat="1" ht="9.75" outlineLevel="5">
      <c r="A1806" s="76"/>
      <c r="B1806" s="78"/>
      <c r="C1806" s="79" t="s">
        <v>1430</v>
      </c>
      <c r="D1806" s="77"/>
      <c r="E1806" s="80"/>
      <c r="F1806" s="77"/>
      <c r="G1806" s="80">
        <v>1.6065</v>
      </c>
      <c r="H1806" s="81"/>
      <c r="I1806" s="82"/>
      <c r="J1806" s="80"/>
      <c r="K1806" s="80"/>
      <c r="L1806" s="80"/>
      <c r="M1806" s="80"/>
      <c r="N1806" s="82"/>
      <c r="O1806" s="82"/>
      <c r="P1806" s="82"/>
      <c r="Q1806" s="80"/>
    </row>
    <row r="1807" spans="1:17" s="83" customFormat="1" ht="9.75" outlineLevel="5">
      <c r="A1807" s="76"/>
      <c r="B1807" s="78"/>
      <c r="C1807" s="79" t="s">
        <v>2</v>
      </c>
      <c r="D1807" s="77"/>
      <c r="E1807" s="80"/>
      <c r="F1807" s="77"/>
      <c r="G1807" s="80">
        <v>23.136500000000002</v>
      </c>
      <c r="H1807" s="81"/>
      <c r="I1807" s="82"/>
      <c r="J1807" s="80"/>
      <c r="K1807" s="80"/>
      <c r="L1807" s="80"/>
      <c r="M1807" s="80"/>
      <c r="N1807" s="82"/>
      <c r="O1807" s="82"/>
      <c r="P1807" s="82"/>
      <c r="Q1807" s="80"/>
    </row>
    <row r="1808" spans="1:17" s="83" customFormat="1" ht="7.5" customHeight="1" outlineLevel="5">
      <c r="A1808" s="84"/>
      <c r="B1808" s="86"/>
      <c r="C1808" s="87"/>
      <c r="D1808" s="85"/>
      <c r="E1808" s="88"/>
      <c r="F1808" s="85"/>
      <c r="G1808" s="88"/>
      <c r="H1808" s="89"/>
      <c r="I1808" s="90"/>
      <c r="J1808" s="91"/>
      <c r="K1808" s="91"/>
      <c r="L1808" s="91"/>
      <c r="M1808" s="91"/>
      <c r="N1808" s="90"/>
      <c r="O1808" s="90"/>
      <c r="P1808" s="90"/>
      <c r="Q1808" s="91"/>
    </row>
    <row r="1809" spans="1:17" s="75" customFormat="1" ht="12" outlineLevel="4">
      <c r="A1809" s="67">
        <v>4</v>
      </c>
      <c r="B1809" s="69" t="s">
        <v>1310</v>
      </c>
      <c r="C1809" s="70" t="s">
        <v>1311</v>
      </c>
      <c r="D1809" s="68" t="s">
        <v>8</v>
      </c>
      <c r="E1809" s="71">
        <v>155.26940000000005</v>
      </c>
      <c r="F1809" s="68"/>
      <c r="G1809" s="71">
        <v>155.26940000000005</v>
      </c>
      <c r="H1809" s="511"/>
      <c r="I1809" s="73">
        <f>G1809*H1809</f>
        <v>0</v>
      </c>
      <c r="J1809" s="110">
        <v>5.0000000000000001E-4</v>
      </c>
      <c r="K1809" s="110">
        <f>G1809*J1809</f>
        <v>7.7634700000000029E-2</v>
      </c>
      <c r="L1809" s="110"/>
      <c r="M1809" s="110">
        <f>G1809*L1809</f>
        <v>0</v>
      </c>
      <c r="N1809" s="111">
        <v>21</v>
      </c>
      <c r="O1809" s="111">
        <f>I1809*(N1809/100)</f>
        <v>0</v>
      </c>
      <c r="P1809" s="111">
        <f>I1809+O1809</f>
        <v>0</v>
      </c>
      <c r="Q1809" s="183"/>
    </row>
    <row r="1810" spans="1:17" s="83" customFormat="1" ht="9.75" outlineLevel="5">
      <c r="A1810" s="76"/>
      <c r="B1810" s="78" t="s">
        <v>848</v>
      </c>
      <c r="C1810" s="79" t="s">
        <v>1249</v>
      </c>
      <c r="D1810" s="77"/>
      <c r="E1810" s="80"/>
      <c r="F1810" s="77"/>
      <c r="G1810" s="80">
        <v>0</v>
      </c>
      <c r="H1810" s="81"/>
      <c r="I1810" s="82"/>
      <c r="J1810" s="80"/>
      <c r="K1810" s="80"/>
      <c r="L1810" s="80"/>
      <c r="M1810" s="80"/>
      <c r="N1810" s="82"/>
      <c r="O1810" s="82"/>
      <c r="P1810" s="82"/>
      <c r="Q1810" s="80"/>
    </row>
    <row r="1811" spans="1:17" s="83" customFormat="1" ht="9.75" outlineLevel="5">
      <c r="A1811" s="76"/>
      <c r="B1811" s="78"/>
      <c r="C1811" s="79" t="s">
        <v>1283</v>
      </c>
      <c r="D1811" s="77"/>
      <c r="E1811" s="80"/>
      <c r="F1811" s="77"/>
      <c r="G1811" s="80">
        <v>0</v>
      </c>
      <c r="H1811" s="81"/>
      <c r="I1811" s="82"/>
      <c r="J1811" s="80"/>
      <c r="K1811" s="80"/>
      <c r="L1811" s="80"/>
      <c r="M1811" s="80"/>
      <c r="N1811" s="82"/>
      <c r="O1811" s="82"/>
      <c r="P1811" s="82"/>
      <c r="Q1811" s="80"/>
    </row>
    <row r="1812" spans="1:17" s="83" customFormat="1" ht="9.75" outlineLevel="5">
      <c r="A1812" s="76"/>
      <c r="B1812" s="78"/>
      <c r="C1812" s="79" t="s">
        <v>1384</v>
      </c>
      <c r="D1812" s="77"/>
      <c r="E1812" s="80"/>
      <c r="F1812" s="77"/>
      <c r="G1812" s="80">
        <v>16.3445</v>
      </c>
      <c r="H1812" s="81"/>
      <c r="I1812" s="82"/>
      <c r="J1812" s="80"/>
      <c r="K1812" s="80"/>
      <c r="L1812" s="80"/>
      <c r="M1812" s="80"/>
      <c r="N1812" s="82"/>
      <c r="O1812" s="82"/>
      <c r="P1812" s="82"/>
      <c r="Q1812" s="80"/>
    </row>
    <row r="1813" spans="1:17" s="83" customFormat="1" ht="9.75" outlineLevel="5">
      <c r="A1813" s="76"/>
      <c r="B1813" s="78"/>
      <c r="C1813" s="79" t="s">
        <v>1263</v>
      </c>
      <c r="D1813" s="77"/>
      <c r="E1813" s="80"/>
      <c r="F1813" s="77"/>
      <c r="G1813" s="80">
        <v>0</v>
      </c>
      <c r="H1813" s="81"/>
      <c r="I1813" s="82"/>
      <c r="J1813" s="80"/>
      <c r="K1813" s="80"/>
      <c r="L1813" s="80"/>
      <c r="M1813" s="80"/>
      <c r="N1813" s="82"/>
      <c r="O1813" s="82"/>
      <c r="P1813" s="82"/>
      <c r="Q1813" s="80"/>
    </row>
    <row r="1814" spans="1:17" s="83" customFormat="1" ht="9.75" outlineLevel="5">
      <c r="A1814" s="76"/>
      <c r="B1814" s="78"/>
      <c r="C1814" s="79" t="s">
        <v>1385</v>
      </c>
      <c r="D1814" s="77"/>
      <c r="E1814" s="80"/>
      <c r="F1814" s="77"/>
      <c r="G1814" s="80">
        <v>157.07999999999998</v>
      </c>
      <c r="H1814" s="81"/>
      <c r="I1814" s="82"/>
      <c r="J1814" s="80"/>
      <c r="K1814" s="80"/>
      <c r="L1814" s="80"/>
      <c r="M1814" s="80"/>
      <c r="N1814" s="82"/>
      <c r="O1814" s="82"/>
      <c r="P1814" s="82"/>
      <c r="Q1814" s="80"/>
    </row>
    <row r="1815" spans="1:17" s="83" customFormat="1" ht="9.75" outlineLevel="5">
      <c r="A1815" s="76"/>
      <c r="B1815" s="78"/>
      <c r="C1815" s="79" t="s">
        <v>1386</v>
      </c>
      <c r="D1815" s="77"/>
      <c r="E1815" s="80"/>
      <c r="F1815" s="77"/>
      <c r="G1815" s="80">
        <v>-52.95</v>
      </c>
      <c r="H1815" s="81"/>
      <c r="I1815" s="82"/>
      <c r="J1815" s="80"/>
      <c r="K1815" s="80"/>
      <c r="L1815" s="80"/>
      <c r="M1815" s="80"/>
      <c r="N1815" s="82"/>
      <c r="O1815" s="82"/>
      <c r="P1815" s="82"/>
      <c r="Q1815" s="80"/>
    </row>
    <row r="1816" spans="1:17" s="83" customFormat="1" ht="9.75" outlineLevel="5">
      <c r="A1816" s="76"/>
      <c r="B1816" s="78"/>
      <c r="C1816" s="79" t="s">
        <v>1387</v>
      </c>
      <c r="D1816" s="77"/>
      <c r="E1816" s="80"/>
      <c r="F1816" s="77"/>
      <c r="G1816" s="80">
        <v>0</v>
      </c>
      <c r="H1816" s="81"/>
      <c r="I1816" s="82"/>
      <c r="J1816" s="80"/>
      <c r="K1816" s="80"/>
      <c r="L1816" s="80"/>
      <c r="M1816" s="80"/>
      <c r="N1816" s="82"/>
      <c r="O1816" s="82"/>
      <c r="P1816" s="82"/>
      <c r="Q1816" s="80"/>
    </row>
    <row r="1817" spans="1:17" s="83" customFormat="1" ht="9.75" outlineLevel="5">
      <c r="A1817" s="76"/>
      <c r="B1817" s="78"/>
      <c r="C1817" s="79" t="s">
        <v>1388</v>
      </c>
      <c r="D1817" s="77"/>
      <c r="E1817" s="80"/>
      <c r="F1817" s="77"/>
      <c r="G1817" s="80">
        <v>-21.72</v>
      </c>
      <c r="H1817" s="81"/>
      <c r="I1817" s="82"/>
      <c r="J1817" s="80"/>
      <c r="K1817" s="80"/>
      <c r="L1817" s="80"/>
      <c r="M1817" s="80"/>
      <c r="N1817" s="82"/>
      <c r="O1817" s="82"/>
      <c r="P1817" s="82"/>
      <c r="Q1817" s="80"/>
    </row>
    <row r="1818" spans="1:17" s="83" customFormat="1" ht="9.75" outlineLevel="5">
      <c r="A1818" s="76"/>
      <c r="B1818" s="78"/>
      <c r="C1818" s="79" t="s">
        <v>2</v>
      </c>
      <c r="D1818" s="77"/>
      <c r="E1818" s="80"/>
      <c r="F1818" s="77"/>
      <c r="G1818" s="80">
        <v>98.754500000000007</v>
      </c>
      <c r="H1818" s="81"/>
      <c r="I1818" s="82"/>
      <c r="J1818" s="80"/>
      <c r="K1818" s="80"/>
      <c r="L1818" s="80"/>
      <c r="M1818" s="80"/>
      <c r="N1818" s="82"/>
      <c r="O1818" s="82"/>
      <c r="P1818" s="82"/>
      <c r="Q1818" s="80"/>
    </row>
    <row r="1819" spans="1:17" s="83" customFormat="1" ht="9.75" outlineLevel="5">
      <c r="A1819" s="76"/>
      <c r="B1819" s="78"/>
      <c r="C1819" s="79" t="s">
        <v>1392</v>
      </c>
      <c r="D1819" s="77"/>
      <c r="E1819" s="80"/>
      <c r="F1819" s="77"/>
      <c r="G1819" s="80">
        <v>0</v>
      </c>
      <c r="H1819" s="81"/>
      <c r="I1819" s="82"/>
      <c r="J1819" s="80"/>
      <c r="K1819" s="80"/>
      <c r="L1819" s="80"/>
      <c r="M1819" s="80"/>
      <c r="N1819" s="82"/>
      <c r="O1819" s="82"/>
      <c r="P1819" s="82"/>
      <c r="Q1819" s="80"/>
    </row>
    <row r="1820" spans="1:17" s="83" customFormat="1" ht="9.75" outlineLevel="5">
      <c r="A1820" s="76"/>
      <c r="B1820" s="78"/>
      <c r="C1820" s="79" t="s">
        <v>1263</v>
      </c>
      <c r="D1820" s="77"/>
      <c r="E1820" s="80"/>
      <c r="F1820" s="77"/>
      <c r="G1820" s="80">
        <v>0</v>
      </c>
      <c r="H1820" s="81"/>
      <c r="I1820" s="82"/>
      <c r="J1820" s="80"/>
      <c r="K1820" s="80"/>
      <c r="L1820" s="80"/>
      <c r="M1820" s="80"/>
      <c r="N1820" s="82"/>
      <c r="O1820" s="82"/>
      <c r="P1820" s="82"/>
      <c r="Q1820" s="80"/>
    </row>
    <row r="1821" spans="1:17" s="83" customFormat="1" ht="9.75" outlineLevel="5">
      <c r="A1821" s="76"/>
      <c r="B1821" s="78"/>
      <c r="C1821" s="79" t="s">
        <v>1393</v>
      </c>
      <c r="D1821" s="77"/>
      <c r="E1821" s="80"/>
      <c r="F1821" s="77"/>
      <c r="G1821" s="80">
        <v>17.805</v>
      </c>
      <c r="H1821" s="81"/>
      <c r="I1821" s="82"/>
      <c r="J1821" s="80"/>
      <c r="K1821" s="80"/>
      <c r="L1821" s="80"/>
      <c r="M1821" s="80"/>
      <c r="N1821" s="82"/>
      <c r="O1821" s="82"/>
      <c r="P1821" s="82"/>
      <c r="Q1821" s="80"/>
    </row>
    <row r="1822" spans="1:17" s="83" customFormat="1" ht="9.75" outlineLevel="5">
      <c r="A1822" s="76"/>
      <c r="B1822" s="78"/>
      <c r="C1822" s="79" t="s">
        <v>1283</v>
      </c>
      <c r="D1822" s="77"/>
      <c r="E1822" s="80"/>
      <c r="F1822" s="77"/>
      <c r="G1822" s="80">
        <v>0</v>
      </c>
      <c r="H1822" s="81"/>
      <c r="I1822" s="82"/>
      <c r="J1822" s="80"/>
      <c r="K1822" s="80"/>
      <c r="L1822" s="80"/>
      <c r="M1822" s="80"/>
      <c r="N1822" s="82"/>
      <c r="O1822" s="82"/>
      <c r="P1822" s="82"/>
      <c r="Q1822" s="80"/>
    </row>
    <row r="1823" spans="1:17" s="83" customFormat="1" ht="9.75" outlineLevel="5">
      <c r="A1823" s="76"/>
      <c r="B1823" s="78"/>
      <c r="C1823" s="79" t="s">
        <v>1394</v>
      </c>
      <c r="D1823" s="77"/>
      <c r="E1823" s="80"/>
      <c r="F1823" s="77"/>
      <c r="G1823" s="80">
        <v>1.458</v>
      </c>
      <c r="H1823" s="81"/>
      <c r="I1823" s="82"/>
      <c r="J1823" s="80"/>
      <c r="K1823" s="80"/>
      <c r="L1823" s="80"/>
      <c r="M1823" s="80"/>
      <c r="N1823" s="82"/>
      <c r="O1823" s="82"/>
      <c r="P1823" s="82"/>
      <c r="Q1823" s="80"/>
    </row>
    <row r="1824" spans="1:17" s="83" customFormat="1" ht="9.75" outlineLevel="5">
      <c r="A1824" s="76"/>
      <c r="B1824" s="78"/>
      <c r="C1824" s="79" t="s">
        <v>2</v>
      </c>
      <c r="D1824" s="77"/>
      <c r="E1824" s="80"/>
      <c r="F1824" s="77"/>
      <c r="G1824" s="80">
        <v>19.262999999999998</v>
      </c>
      <c r="H1824" s="81"/>
      <c r="I1824" s="82"/>
      <c r="J1824" s="80"/>
      <c r="K1824" s="80"/>
      <c r="L1824" s="80"/>
      <c r="M1824" s="80"/>
      <c r="N1824" s="82"/>
      <c r="O1824" s="82"/>
      <c r="P1824" s="82"/>
      <c r="Q1824" s="80"/>
    </row>
    <row r="1825" spans="1:17" s="83" customFormat="1" ht="9.75" outlineLevel="5">
      <c r="A1825" s="76"/>
      <c r="B1825" s="78"/>
      <c r="C1825" s="79" t="s">
        <v>1293</v>
      </c>
      <c r="D1825" s="77"/>
      <c r="E1825" s="80"/>
      <c r="F1825" s="77"/>
      <c r="G1825" s="80">
        <v>0</v>
      </c>
      <c r="H1825" s="81"/>
      <c r="I1825" s="82"/>
      <c r="J1825" s="80"/>
      <c r="K1825" s="80"/>
      <c r="L1825" s="80"/>
      <c r="M1825" s="80"/>
      <c r="N1825" s="82"/>
      <c r="O1825" s="82"/>
      <c r="P1825" s="82"/>
      <c r="Q1825" s="80"/>
    </row>
    <row r="1826" spans="1:17" s="83" customFormat="1" ht="9.75" outlineLevel="5">
      <c r="A1826" s="76"/>
      <c r="B1826" s="78"/>
      <c r="C1826" s="79" t="s">
        <v>1283</v>
      </c>
      <c r="D1826" s="77"/>
      <c r="E1826" s="80"/>
      <c r="F1826" s="77"/>
      <c r="G1826" s="80">
        <v>0</v>
      </c>
      <c r="H1826" s="81"/>
      <c r="I1826" s="82"/>
      <c r="J1826" s="80"/>
      <c r="K1826" s="80"/>
      <c r="L1826" s="80"/>
      <c r="M1826" s="80"/>
      <c r="N1826" s="82"/>
      <c r="O1826" s="82"/>
      <c r="P1826" s="82"/>
      <c r="Q1826" s="80"/>
    </row>
    <row r="1827" spans="1:17" s="83" customFormat="1" ht="9.75" outlineLevel="5">
      <c r="A1827" s="76"/>
      <c r="B1827" s="78"/>
      <c r="C1827" s="79" t="s">
        <v>1428</v>
      </c>
      <c r="D1827" s="77"/>
      <c r="E1827" s="80"/>
      <c r="F1827" s="77"/>
      <c r="G1827" s="80">
        <v>15.7</v>
      </c>
      <c r="H1827" s="81"/>
      <c r="I1827" s="82"/>
      <c r="J1827" s="80"/>
      <c r="K1827" s="80"/>
      <c r="L1827" s="80"/>
      <c r="M1827" s="80"/>
      <c r="N1827" s="82"/>
      <c r="O1827" s="82"/>
      <c r="P1827" s="82"/>
      <c r="Q1827" s="80"/>
    </row>
    <row r="1828" spans="1:17" s="83" customFormat="1" ht="9.75" outlineLevel="5">
      <c r="A1828" s="76"/>
      <c r="B1828" s="78"/>
      <c r="C1828" s="79" t="s">
        <v>1263</v>
      </c>
      <c r="D1828" s="77"/>
      <c r="E1828" s="80"/>
      <c r="F1828" s="77"/>
      <c r="G1828" s="80">
        <v>0</v>
      </c>
      <c r="H1828" s="81"/>
      <c r="I1828" s="82"/>
      <c r="J1828" s="80"/>
      <c r="K1828" s="80"/>
      <c r="L1828" s="80"/>
      <c r="M1828" s="80"/>
      <c r="N1828" s="82"/>
      <c r="O1828" s="82"/>
      <c r="P1828" s="82"/>
      <c r="Q1828" s="80"/>
    </row>
    <row r="1829" spans="1:17" s="83" customFormat="1" ht="9.75" outlineLevel="5">
      <c r="A1829" s="76"/>
      <c r="B1829" s="78"/>
      <c r="C1829" s="79" t="s">
        <v>1429</v>
      </c>
      <c r="D1829" s="77"/>
      <c r="E1829" s="80"/>
      <c r="F1829" s="77"/>
      <c r="G1829" s="80">
        <v>5.83</v>
      </c>
      <c r="H1829" s="81"/>
      <c r="I1829" s="82"/>
      <c r="J1829" s="80"/>
      <c r="K1829" s="80"/>
      <c r="L1829" s="80"/>
      <c r="M1829" s="80"/>
      <c r="N1829" s="82"/>
      <c r="O1829" s="82"/>
      <c r="P1829" s="82"/>
      <c r="Q1829" s="80"/>
    </row>
    <row r="1830" spans="1:17" s="83" customFormat="1" ht="9.75" outlineLevel="5">
      <c r="A1830" s="76"/>
      <c r="B1830" s="78"/>
      <c r="C1830" s="79" t="s">
        <v>1261</v>
      </c>
      <c r="D1830" s="77"/>
      <c r="E1830" s="80"/>
      <c r="F1830" s="77"/>
      <c r="G1830" s="80">
        <v>0</v>
      </c>
      <c r="H1830" s="81"/>
      <c r="I1830" s="82"/>
      <c r="J1830" s="80"/>
      <c r="K1830" s="80"/>
      <c r="L1830" s="80"/>
      <c r="M1830" s="80"/>
      <c r="N1830" s="82"/>
      <c r="O1830" s="82"/>
      <c r="P1830" s="82"/>
      <c r="Q1830" s="80"/>
    </row>
    <row r="1831" spans="1:17" s="83" customFormat="1" ht="9.75" outlineLevel="5">
      <c r="A1831" s="76"/>
      <c r="B1831" s="78"/>
      <c r="C1831" s="79" t="s">
        <v>1430</v>
      </c>
      <c r="D1831" s="77"/>
      <c r="E1831" s="80"/>
      <c r="F1831" s="77"/>
      <c r="G1831" s="80">
        <v>1.6065</v>
      </c>
      <c r="H1831" s="81"/>
      <c r="I1831" s="82"/>
      <c r="J1831" s="80"/>
      <c r="K1831" s="80"/>
      <c r="L1831" s="80"/>
      <c r="M1831" s="80"/>
      <c r="N1831" s="82"/>
      <c r="O1831" s="82"/>
      <c r="P1831" s="82"/>
      <c r="Q1831" s="80"/>
    </row>
    <row r="1832" spans="1:17" s="83" customFormat="1" ht="9.75" outlineLevel="5">
      <c r="A1832" s="76"/>
      <c r="B1832" s="78"/>
      <c r="C1832" s="79" t="s">
        <v>2</v>
      </c>
      <c r="D1832" s="77"/>
      <c r="E1832" s="80"/>
      <c r="F1832" s="77"/>
      <c r="G1832" s="80">
        <v>23.136500000000002</v>
      </c>
      <c r="H1832" s="81"/>
      <c r="I1832" s="82"/>
      <c r="J1832" s="80"/>
      <c r="K1832" s="80"/>
      <c r="L1832" s="80"/>
      <c r="M1832" s="80"/>
      <c r="N1832" s="82"/>
      <c r="O1832" s="82"/>
      <c r="P1832" s="82"/>
      <c r="Q1832" s="80"/>
    </row>
    <row r="1833" spans="1:17" s="83" customFormat="1" ht="9.75" outlineLevel="5">
      <c r="A1833" s="95"/>
      <c r="B1833" s="97" t="s">
        <v>894</v>
      </c>
      <c r="C1833" s="98">
        <v>10</v>
      </c>
      <c r="D1833" s="96"/>
      <c r="E1833" s="99"/>
      <c r="F1833" s="96"/>
      <c r="G1833" s="99">
        <v>14.115400000000001</v>
      </c>
      <c r="H1833" s="100"/>
      <c r="I1833" s="101"/>
      <c r="J1833" s="99"/>
      <c r="K1833" s="99"/>
      <c r="L1833" s="99"/>
      <c r="M1833" s="99"/>
      <c r="N1833" s="101"/>
      <c r="O1833" s="101"/>
      <c r="P1833" s="101"/>
      <c r="Q1833" s="99"/>
    </row>
    <row r="1834" spans="1:17" s="83" customFormat="1" ht="7.5" customHeight="1" outlineLevel="5">
      <c r="A1834" s="84"/>
      <c r="B1834" s="86"/>
      <c r="C1834" s="87"/>
      <c r="D1834" s="85"/>
      <c r="E1834" s="88"/>
      <c r="F1834" s="85"/>
      <c r="G1834" s="88"/>
      <c r="H1834" s="89"/>
      <c r="I1834" s="90"/>
      <c r="J1834" s="91"/>
      <c r="K1834" s="91"/>
      <c r="L1834" s="91"/>
      <c r="M1834" s="91"/>
      <c r="N1834" s="90"/>
      <c r="O1834" s="90"/>
      <c r="P1834" s="90"/>
      <c r="Q1834" s="91"/>
    </row>
    <row r="1835" spans="1:17" s="75" customFormat="1" ht="12" outlineLevel="4">
      <c r="A1835" s="67">
        <v>5</v>
      </c>
      <c r="B1835" s="69" t="s">
        <v>1123</v>
      </c>
      <c r="C1835" s="70" t="s">
        <v>1124</v>
      </c>
      <c r="D1835" s="68" t="s">
        <v>0</v>
      </c>
      <c r="E1835" s="71">
        <v>3857.9294539530983</v>
      </c>
      <c r="F1835" s="68"/>
      <c r="G1835" s="71">
        <f>SUM(I1755:I1809)/100</f>
        <v>0</v>
      </c>
      <c r="H1835" s="511"/>
      <c r="I1835" s="73">
        <f>G1835*H1835</f>
        <v>0</v>
      </c>
      <c r="J1835" s="110"/>
      <c r="K1835" s="110">
        <f>G1835*J1835</f>
        <v>0</v>
      </c>
      <c r="L1835" s="110"/>
      <c r="M1835" s="110">
        <f>G1835*L1835</f>
        <v>0</v>
      </c>
      <c r="N1835" s="111">
        <v>21</v>
      </c>
      <c r="O1835" s="111">
        <f>I1835*(N1835/100)</f>
        <v>0</v>
      </c>
      <c r="P1835" s="111">
        <f>I1835+O1835</f>
        <v>0</v>
      </c>
      <c r="Q1835" s="184" t="s">
        <v>1881</v>
      </c>
    </row>
    <row r="1836" spans="1:17" s="83" customFormat="1" ht="8.25" outlineLevel="4">
      <c r="A1836" s="92"/>
      <c r="B1836" s="93"/>
      <c r="C1836" s="92"/>
      <c r="D1836" s="92"/>
      <c r="E1836" s="92"/>
      <c r="F1836" s="92"/>
      <c r="G1836" s="92"/>
      <c r="H1836" s="94"/>
      <c r="I1836" s="94"/>
      <c r="J1836" s="92"/>
      <c r="K1836" s="92"/>
      <c r="L1836" s="92"/>
      <c r="M1836" s="92"/>
      <c r="N1836" s="92"/>
      <c r="O1836" s="94"/>
      <c r="P1836" s="94"/>
      <c r="Q1836" s="92"/>
    </row>
    <row r="1837" spans="1:17" s="20" customFormat="1" ht="16.5" customHeight="1" outlineLevel="3">
      <c r="A1837" s="21"/>
      <c r="B1837" s="22"/>
      <c r="C1837" s="23" t="s">
        <v>697</v>
      </c>
      <c r="D1837" s="6"/>
      <c r="E1837" s="23"/>
      <c r="F1837" s="24"/>
      <c r="G1837" s="23"/>
      <c r="H1837" s="24"/>
      <c r="I1837" s="25">
        <f>SUBTOTAL(9,I1838:I1844)</f>
        <v>0</v>
      </c>
      <c r="J1837" s="26"/>
      <c r="K1837" s="27"/>
      <c r="L1837" s="24"/>
      <c r="M1837" s="27">
        <f>SUBTOTAL(9,M1843:M1844)</f>
        <v>0</v>
      </c>
      <c r="N1837" s="43" t="s">
        <v>3</v>
      </c>
      <c r="O1837" s="25">
        <f t="shared" ref="O1837:P1837" si="49">SUBTOTAL(9,O1838:O1844)</f>
        <v>0</v>
      </c>
      <c r="P1837" s="25">
        <f t="shared" si="49"/>
        <v>0</v>
      </c>
      <c r="Q1837" s="26"/>
    </row>
    <row r="1838" spans="1:17" s="137" customFormat="1" ht="33.75" outlineLevel="4">
      <c r="A1838" s="130"/>
      <c r="B1838" s="131"/>
      <c r="C1838" s="132" t="s">
        <v>1721</v>
      </c>
      <c r="D1838" s="133"/>
      <c r="E1838" s="134"/>
      <c r="F1838" s="134"/>
      <c r="G1838" s="134"/>
      <c r="H1838" s="135"/>
      <c r="I1838" s="136"/>
    </row>
    <row r="1839" spans="1:17" s="64" customFormat="1" ht="48" outlineLevel="4">
      <c r="A1839" s="11">
        <v>1</v>
      </c>
      <c r="B1839" s="29" t="s">
        <v>1754</v>
      </c>
      <c r="C1839" s="30" t="s">
        <v>1755</v>
      </c>
      <c r="D1839" s="12" t="s">
        <v>8</v>
      </c>
      <c r="E1839" s="31">
        <v>1</v>
      </c>
      <c r="F1839" s="14">
        <v>0</v>
      </c>
      <c r="G1839" s="31">
        <v>211.33</v>
      </c>
      <c r="H1839" s="511"/>
      <c r="I1839" s="15">
        <f t="shared" ref="I1839:I1842" si="50">G1839*H1839</f>
        <v>0</v>
      </c>
      <c r="J1839" s="32"/>
      <c r="K1839" s="33"/>
      <c r="L1839" s="32"/>
      <c r="M1839" s="33"/>
      <c r="N1839" s="15">
        <v>21</v>
      </c>
      <c r="O1839" s="15">
        <f t="shared" ref="O1839:O1842" si="51">I1839*(N1839/100)</f>
        <v>0</v>
      </c>
      <c r="P1839" s="15">
        <f t="shared" ref="P1839:P1842" si="52">I1839+O1839</f>
        <v>0</v>
      </c>
      <c r="Q1839" s="184"/>
    </row>
    <row r="1840" spans="1:17" s="64" customFormat="1" ht="48" outlineLevel="4">
      <c r="A1840" s="11">
        <v>2</v>
      </c>
      <c r="B1840" s="29" t="s">
        <v>1756</v>
      </c>
      <c r="C1840" s="30" t="s">
        <v>1757</v>
      </c>
      <c r="D1840" s="12" t="s">
        <v>14</v>
      </c>
      <c r="E1840" s="31">
        <v>1</v>
      </c>
      <c r="F1840" s="14">
        <v>0</v>
      </c>
      <c r="G1840" s="31">
        <f t="shared" ref="G1840:G1842" si="53">E1840*(1+F1840/100)</f>
        <v>1</v>
      </c>
      <c r="H1840" s="511"/>
      <c r="I1840" s="15">
        <f t="shared" si="50"/>
        <v>0</v>
      </c>
      <c r="J1840" s="32"/>
      <c r="K1840" s="33"/>
      <c r="L1840" s="32"/>
      <c r="M1840" s="33"/>
      <c r="N1840" s="15">
        <v>21</v>
      </c>
      <c r="O1840" s="15">
        <f t="shared" si="51"/>
        <v>0</v>
      </c>
      <c r="P1840" s="15">
        <f t="shared" si="52"/>
        <v>0</v>
      </c>
      <c r="Q1840" s="184"/>
    </row>
    <row r="1841" spans="1:17" s="64" customFormat="1" ht="48" outlineLevel="4">
      <c r="A1841" s="11">
        <v>3</v>
      </c>
      <c r="B1841" s="29" t="s">
        <v>1758</v>
      </c>
      <c r="C1841" s="30" t="s">
        <v>1759</v>
      </c>
      <c r="D1841" s="12" t="s">
        <v>14</v>
      </c>
      <c r="E1841" s="31">
        <v>8</v>
      </c>
      <c r="F1841" s="14">
        <v>0</v>
      </c>
      <c r="G1841" s="31">
        <f t="shared" si="53"/>
        <v>8</v>
      </c>
      <c r="H1841" s="511"/>
      <c r="I1841" s="15">
        <f t="shared" si="50"/>
        <v>0</v>
      </c>
      <c r="J1841" s="32"/>
      <c r="K1841" s="33"/>
      <c r="L1841" s="32"/>
      <c r="M1841" s="33"/>
      <c r="N1841" s="15">
        <v>21</v>
      </c>
      <c r="O1841" s="15">
        <f t="shared" si="51"/>
        <v>0</v>
      </c>
      <c r="P1841" s="15">
        <f t="shared" si="52"/>
        <v>0</v>
      </c>
      <c r="Q1841" s="184"/>
    </row>
    <row r="1842" spans="1:17" s="64" customFormat="1" ht="48" outlineLevel="4">
      <c r="A1842" s="11">
        <v>4</v>
      </c>
      <c r="B1842" s="29" t="s">
        <v>1760</v>
      </c>
      <c r="C1842" s="30" t="s">
        <v>1759</v>
      </c>
      <c r="D1842" s="12" t="s">
        <v>14</v>
      </c>
      <c r="E1842" s="31">
        <v>3</v>
      </c>
      <c r="F1842" s="14">
        <v>0</v>
      </c>
      <c r="G1842" s="31">
        <f t="shared" si="53"/>
        <v>3</v>
      </c>
      <c r="H1842" s="511"/>
      <c r="I1842" s="15">
        <f t="shared" si="50"/>
        <v>0</v>
      </c>
      <c r="J1842" s="32"/>
      <c r="K1842" s="33"/>
      <c r="L1842" s="32"/>
      <c r="M1842" s="33"/>
      <c r="N1842" s="15">
        <v>21</v>
      </c>
      <c r="O1842" s="15">
        <f t="shared" si="51"/>
        <v>0</v>
      </c>
      <c r="P1842" s="15">
        <f t="shared" si="52"/>
        <v>0</v>
      </c>
      <c r="Q1842" s="184"/>
    </row>
    <row r="1843" spans="1:17" s="64" customFormat="1" ht="12" outlineLevel="4">
      <c r="A1843" s="11">
        <v>5</v>
      </c>
      <c r="B1843" s="29" t="s">
        <v>842</v>
      </c>
      <c r="C1843" s="30" t="s">
        <v>843</v>
      </c>
      <c r="D1843" s="12" t="s">
        <v>0</v>
      </c>
      <c r="E1843" s="31">
        <f>SUM(I1839:I1842)/100</f>
        <v>0</v>
      </c>
      <c r="F1843" s="14">
        <v>0</v>
      </c>
      <c r="G1843" s="31">
        <f>E1843*(1+F1843/100)</f>
        <v>0</v>
      </c>
      <c r="H1843" s="511"/>
      <c r="I1843" s="15">
        <f>G1843*H1843</f>
        <v>0</v>
      </c>
      <c r="J1843" s="32"/>
      <c r="K1843" s="33">
        <f>G1843*J1843</f>
        <v>0</v>
      </c>
      <c r="L1843" s="32"/>
      <c r="M1843" s="33">
        <f>G1843*L1843</f>
        <v>0</v>
      </c>
      <c r="N1843" s="15">
        <v>21</v>
      </c>
      <c r="O1843" s="15">
        <f>I1843*(N1843/100)</f>
        <v>0</v>
      </c>
      <c r="P1843" s="15">
        <f>I1843+O1843</f>
        <v>0</v>
      </c>
      <c r="Q1843" s="184" t="s">
        <v>1881</v>
      </c>
    </row>
    <row r="1844" spans="1:17" s="45" customFormat="1" ht="12.75" customHeight="1" outlineLevel="4">
      <c r="A1844" s="46"/>
      <c r="B1844" s="47"/>
      <c r="C1844" s="48"/>
      <c r="D1844" s="47"/>
      <c r="E1844" s="49"/>
      <c r="F1844" s="50"/>
      <c r="G1844" s="49"/>
      <c r="H1844" s="50"/>
      <c r="I1844" s="51"/>
      <c r="J1844" s="52"/>
      <c r="K1844" s="50"/>
      <c r="L1844" s="50"/>
      <c r="M1844" s="50"/>
      <c r="N1844" s="53" t="s">
        <v>3</v>
      </c>
      <c r="O1844" s="50"/>
      <c r="P1844" s="50"/>
      <c r="Q1844" s="52"/>
    </row>
    <row r="1845" spans="1:17" s="45" customFormat="1" ht="12.75" customHeight="1" outlineLevel="3">
      <c r="A1845" s="46"/>
      <c r="B1845" s="47"/>
      <c r="C1845" s="48"/>
      <c r="D1845" s="47"/>
      <c r="E1845" s="49"/>
      <c r="F1845" s="50"/>
      <c r="G1845" s="49"/>
      <c r="H1845" s="50"/>
      <c r="I1845" s="51"/>
      <c r="J1845" s="52"/>
      <c r="K1845" s="50"/>
      <c r="L1845" s="50"/>
      <c r="M1845" s="50"/>
      <c r="N1845" s="53" t="s">
        <v>3</v>
      </c>
      <c r="O1845" s="50"/>
      <c r="P1845" s="50"/>
      <c r="Q1845" s="52"/>
    </row>
    <row r="1846" spans="1:17" s="63" customFormat="1" ht="18.75" customHeight="1" outlineLevel="2">
      <c r="A1846" s="65"/>
      <c r="B1846" s="55"/>
      <c r="C1846" s="55" t="s">
        <v>698</v>
      </c>
      <c r="D1846" s="66"/>
      <c r="E1846" s="57"/>
      <c r="F1846" s="58"/>
      <c r="G1846" s="57"/>
      <c r="H1846" s="58"/>
      <c r="I1846" s="59">
        <f>SUBTOTAL(9,I1847:I1881)</f>
        <v>0</v>
      </c>
      <c r="J1846" s="60"/>
      <c r="K1846" s="61">
        <f>SUBTOTAL(9,K1847:K1881)</f>
        <v>0</v>
      </c>
      <c r="L1846" s="58"/>
      <c r="M1846" s="61">
        <f>SUBTOTAL(9,M1847:M1881)</f>
        <v>0</v>
      </c>
      <c r="N1846" s="62" t="s">
        <v>3</v>
      </c>
      <c r="O1846" s="59">
        <f>SUBTOTAL(9,O1847:O1881)</f>
        <v>0</v>
      </c>
      <c r="P1846" s="59">
        <f>SUBTOTAL(9,P1847:P1881)</f>
        <v>0</v>
      </c>
      <c r="Q1846" s="60"/>
    </row>
    <row r="1847" spans="1:17" s="20" customFormat="1" ht="16.5" customHeight="1" outlineLevel="3">
      <c r="A1847" s="21"/>
      <c r="B1847" s="22"/>
      <c r="C1847" s="22" t="s">
        <v>1821</v>
      </c>
      <c r="D1847" s="6"/>
      <c r="E1847" s="23"/>
      <c r="F1847" s="24"/>
      <c r="G1847" s="23"/>
      <c r="H1847" s="24"/>
      <c r="I1847" s="25">
        <f>SUBTOTAL(9,I1848:I1870)</f>
        <v>0</v>
      </c>
      <c r="J1847" s="26"/>
      <c r="K1847" s="27">
        <f>SUBTOTAL(9,K1848:K1870)</f>
        <v>0</v>
      </c>
      <c r="L1847" s="24"/>
      <c r="M1847" s="27">
        <f>SUBTOTAL(9,M1848:M1870)</f>
        <v>0</v>
      </c>
      <c r="N1847" s="43" t="s">
        <v>3</v>
      </c>
      <c r="O1847" s="25">
        <f>SUBTOTAL(9,O1848:O1870)</f>
        <v>0</v>
      </c>
      <c r="P1847" s="25">
        <f>SUBTOTAL(9,P1848:P1870)</f>
        <v>0</v>
      </c>
      <c r="Q1847" s="26"/>
    </row>
    <row r="1848" spans="1:17" s="137" customFormat="1" ht="45" outlineLevel="4" collapsed="1">
      <c r="A1848" s="130"/>
      <c r="B1848" s="131"/>
      <c r="C1848" s="132" t="s">
        <v>1823</v>
      </c>
      <c r="D1848" s="133"/>
      <c r="E1848" s="134"/>
      <c r="F1848" s="134"/>
      <c r="G1848" s="134"/>
      <c r="H1848" s="135"/>
      <c r="I1848" s="136"/>
    </row>
    <row r="1849" spans="1:17" s="64" customFormat="1" ht="12" outlineLevel="4">
      <c r="A1849" s="11">
        <v>1</v>
      </c>
      <c r="B1849" s="29" t="s">
        <v>1824</v>
      </c>
      <c r="C1849" s="30" t="s">
        <v>1825</v>
      </c>
      <c r="D1849" s="12" t="s">
        <v>14</v>
      </c>
      <c r="E1849" s="31">
        <v>30</v>
      </c>
      <c r="F1849" s="14">
        <v>0</v>
      </c>
      <c r="G1849" s="31">
        <f t="shared" ref="G1849:G1869" si="54">E1849*(1+F1849/100)</f>
        <v>30</v>
      </c>
      <c r="H1849" s="522"/>
      <c r="I1849" s="15">
        <f t="shared" ref="I1849:I1869" si="55">G1849*H1849</f>
        <v>0</v>
      </c>
      <c r="J1849" s="32"/>
      <c r="K1849" s="33"/>
      <c r="L1849" s="32"/>
      <c r="M1849" s="33"/>
      <c r="N1849" s="15">
        <v>21</v>
      </c>
      <c r="O1849" s="15">
        <f t="shared" ref="O1849:O1869" si="56">I1849*(N1849/100)</f>
        <v>0</v>
      </c>
      <c r="P1849" s="15">
        <f t="shared" ref="P1849:P1869" si="57">I1849+O1849</f>
        <v>0</v>
      </c>
      <c r="Q1849" s="184"/>
    </row>
    <row r="1850" spans="1:17" s="64" customFormat="1" ht="12" outlineLevel="4">
      <c r="A1850" s="11">
        <v>2</v>
      </c>
      <c r="B1850" s="29" t="s">
        <v>1826</v>
      </c>
      <c r="C1850" s="30" t="s">
        <v>1825</v>
      </c>
      <c r="D1850" s="12" t="s">
        <v>14</v>
      </c>
      <c r="E1850" s="31">
        <v>4</v>
      </c>
      <c r="F1850" s="14">
        <v>0</v>
      </c>
      <c r="G1850" s="31">
        <f t="shared" si="54"/>
        <v>4</v>
      </c>
      <c r="H1850" s="522"/>
      <c r="I1850" s="15">
        <f t="shared" si="55"/>
        <v>0</v>
      </c>
      <c r="J1850" s="32"/>
      <c r="K1850" s="33"/>
      <c r="L1850" s="32"/>
      <c r="M1850" s="33"/>
      <c r="N1850" s="15">
        <v>21</v>
      </c>
      <c r="O1850" s="15">
        <f t="shared" si="56"/>
        <v>0</v>
      </c>
      <c r="P1850" s="15">
        <f t="shared" si="57"/>
        <v>0</v>
      </c>
      <c r="Q1850" s="184"/>
    </row>
    <row r="1851" spans="1:17" s="64" customFormat="1" ht="12" outlineLevel="4">
      <c r="A1851" s="11">
        <v>3</v>
      </c>
      <c r="B1851" s="29" t="s">
        <v>1827</v>
      </c>
      <c r="C1851" s="30" t="s">
        <v>1828</v>
      </c>
      <c r="D1851" s="12" t="s">
        <v>14</v>
      </c>
      <c r="E1851" s="31">
        <v>15</v>
      </c>
      <c r="F1851" s="14">
        <v>0</v>
      </c>
      <c r="G1851" s="31">
        <f t="shared" si="54"/>
        <v>15</v>
      </c>
      <c r="H1851" s="522"/>
      <c r="I1851" s="15">
        <f t="shared" si="55"/>
        <v>0</v>
      </c>
      <c r="J1851" s="32"/>
      <c r="K1851" s="33"/>
      <c r="L1851" s="32"/>
      <c r="M1851" s="33"/>
      <c r="N1851" s="15">
        <v>21</v>
      </c>
      <c r="O1851" s="15">
        <f t="shared" si="56"/>
        <v>0</v>
      </c>
      <c r="P1851" s="15">
        <f t="shared" si="57"/>
        <v>0</v>
      </c>
      <c r="Q1851" s="184"/>
    </row>
    <row r="1852" spans="1:17" s="64" customFormat="1" ht="12" outlineLevel="4">
      <c r="A1852" s="11">
        <v>4</v>
      </c>
      <c r="B1852" s="29" t="s">
        <v>1829</v>
      </c>
      <c r="C1852" s="30" t="s">
        <v>1830</v>
      </c>
      <c r="D1852" s="12" t="s">
        <v>4</v>
      </c>
      <c r="E1852" s="31">
        <v>8.1199999999999992</v>
      </c>
      <c r="F1852" s="14">
        <v>0</v>
      </c>
      <c r="G1852" s="31">
        <f t="shared" si="54"/>
        <v>8.1199999999999992</v>
      </c>
      <c r="H1852" s="522"/>
      <c r="I1852" s="15">
        <f t="shared" si="55"/>
        <v>0</v>
      </c>
      <c r="J1852" s="32"/>
      <c r="K1852" s="33"/>
      <c r="L1852" s="32"/>
      <c r="M1852" s="33"/>
      <c r="N1852" s="15">
        <v>21</v>
      </c>
      <c r="O1852" s="15">
        <f t="shared" si="56"/>
        <v>0</v>
      </c>
      <c r="P1852" s="15">
        <f t="shared" si="57"/>
        <v>0</v>
      </c>
      <c r="Q1852" s="184"/>
    </row>
    <row r="1853" spans="1:17" s="64" customFormat="1" ht="12" outlineLevel="4">
      <c r="A1853" s="11">
        <v>5</v>
      </c>
      <c r="B1853" s="29" t="s">
        <v>1831</v>
      </c>
      <c r="C1853" s="30" t="s">
        <v>1832</v>
      </c>
      <c r="D1853" s="12" t="s">
        <v>14</v>
      </c>
      <c r="E1853" s="31">
        <v>3</v>
      </c>
      <c r="F1853" s="14">
        <v>0</v>
      </c>
      <c r="G1853" s="31">
        <f t="shared" si="54"/>
        <v>3</v>
      </c>
      <c r="H1853" s="522"/>
      <c r="I1853" s="15">
        <f t="shared" si="55"/>
        <v>0</v>
      </c>
      <c r="J1853" s="32"/>
      <c r="K1853" s="33"/>
      <c r="L1853" s="32"/>
      <c r="M1853" s="33"/>
      <c r="N1853" s="15">
        <v>21</v>
      </c>
      <c r="O1853" s="15">
        <f t="shared" si="56"/>
        <v>0</v>
      </c>
      <c r="P1853" s="15">
        <f t="shared" si="57"/>
        <v>0</v>
      </c>
      <c r="Q1853" s="184"/>
    </row>
    <row r="1854" spans="1:17" s="64" customFormat="1" ht="12" outlineLevel="4">
      <c r="A1854" s="11">
        <v>6</v>
      </c>
      <c r="B1854" s="29" t="s">
        <v>1833</v>
      </c>
      <c r="C1854" s="30" t="s">
        <v>1834</v>
      </c>
      <c r="D1854" s="12" t="s">
        <v>14</v>
      </c>
      <c r="E1854" s="31">
        <v>1</v>
      </c>
      <c r="F1854" s="14">
        <v>0</v>
      </c>
      <c r="G1854" s="31">
        <f t="shared" si="54"/>
        <v>1</v>
      </c>
      <c r="H1854" s="522"/>
      <c r="I1854" s="15">
        <f t="shared" si="55"/>
        <v>0</v>
      </c>
      <c r="J1854" s="32"/>
      <c r="K1854" s="33"/>
      <c r="L1854" s="32"/>
      <c r="M1854" s="33"/>
      <c r="N1854" s="15">
        <v>21</v>
      </c>
      <c r="O1854" s="15">
        <f t="shared" si="56"/>
        <v>0</v>
      </c>
      <c r="P1854" s="15">
        <f t="shared" si="57"/>
        <v>0</v>
      </c>
      <c r="Q1854" s="184"/>
    </row>
    <row r="1855" spans="1:17" s="64" customFormat="1" ht="12" outlineLevel="4">
      <c r="A1855" s="11">
        <v>7</v>
      </c>
      <c r="B1855" s="29" t="s">
        <v>1835</v>
      </c>
      <c r="C1855" s="30" t="s">
        <v>1836</v>
      </c>
      <c r="D1855" s="12" t="s">
        <v>14</v>
      </c>
      <c r="E1855" s="31">
        <v>2</v>
      </c>
      <c r="F1855" s="14">
        <v>0</v>
      </c>
      <c r="G1855" s="31">
        <f t="shared" si="54"/>
        <v>2</v>
      </c>
      <c r="H1855" s="522"/>
      <c r="I1855" s="15">
        <f t="shared" si="55"/>
        <v>0</v>
      </c>
      <c r="J1855" s="32"/>
      <c r="K1855" s="33"/>
      <c r="L1855" s="32"/>
      <c r="M1855" s="33"/>
      <c r="N1855" s="15">
        <v>21</v>
      </c>
      <c r="O1855" s="15">
        <f t="shared" si="56"/>
        <v>0</v>
      </c>
      <c r="P1855" s="15">
        <f t="shared" si="57"/>
        <v>0</v>
      </c>
      <c r="Q1855" s="184"/>
    </row>
    <row r="1856" spans="1:17" s="64" customFormat="1" ht="12" outlineLevel="4">
      <c r="A1856" s="11">
        <v>8</v>
      </c>
      <c r="B1856" s="29" t="s">
        <v>1837</v>
      </c>
      <c r="C1856" s="30" t="s">
        <v>1838</v>
      </c>
      <c r="D1856" s="12" t="s">
        <v>14</v>
      </c>
      <c r="E1856" s="31">
        <v>2</v>
      </c>
      <c r="F1856" s="14">
        <v>0</v>
      </c>
      <c r="G1856" s="31">
        <f t="shared" si="54"/>
        <v>2</v>
      </c>
      <c r="H1856" s="522"/>
      <c r="I1856" s="15">
        <f t="shared" si="55"/>
        <v>0</v>
      </c>
      <c r="J1856" s="32"/>
      <c r="K1856" s="33"/>
      <c r="L1856" s="32"/>
      <c r="M1856" s="33"/>
      <c r="N1856" s="15">
        <v>21</v>
      </c>
      <c r="O1856" s="15">
        <f t="shared" si="56"/>
        <v>0</v>
      </c>
      <c r="P1856" s="15">
        <f t="shared" si="57"/>
        <v>0</v>
      </c>
      <c r="Q1856" s="184"/>
    </row>
    <row r="1857" spans="1:17" s="64" customFormat="1" ht="12" outlineLevel="4">
      <c r="A1857" s="11">
        <v>9</v>
      </c>
      <c r="B1857" s="29" t="s">
        <v>1839</v>
      </c>
      <c r="C1857" s="30" t="s">
        <v>1840</v>
      </c>
      <c r="D1857" s="12" t="s">
        <v>14</v>
      </c>
      <c r="E1857" s="31">
        <v>2</v>
      </c>
      <c r="F1857" s="14">
        <v>0</v>
      </c>
      <c r="G1857" s="31">
        <f t="shared" si="54"/>
        <v>2</v>
      </c>
      <c r="H1857" s="522"/>
      <c r="I1857" s="15">
        <f t="shared" si="55"/>
        <v>0</v>
      </c>
      <c r="J1857" s="32"/>
      <c r="K1857" s="33"/>
      <c r="L1857" s="32"/>
      <c r="M1857" s="33"/>
      <c r="N1857" s="15">
        <v>21</v>
      </c>
      <c r="O1857" s="15">
        <f t="shared" si="56"/>
        <v>0</v>
      </c>
      <c r="P1857" s="15">
        <f t="shared" si="57"/>
        <v>0</v>
      </c>
      <c r="Q1857" s="184"/>
    </row>
    <row r="1858" spans="1:17" s="64" customFormat="1" ht="12" outlineLevel="4">
      <c r="A1858" s="11">
        <v>10</v>
      </c>
      <c r="B1858" s="29" t="s">
        <v>1841</v>
      </c>
      <c r="C1858" s="30" t="s">
        <v>1842</v>
      </c>
      <c r="D1858" s="12" t="s">
        <v>14</v>
      </c>
      <c r="E1858" s="31">
        <v>1</v>
      </c>
      <c r="F1858" s="14">
        <v>0</v>
      </c>
      <c r="G1858" s="31">
        <f t="shared" si="54"/>
        <v>1</v>
      </c>
      <c r="H1858" s="522"/>
      <c r="I1858" s="15">
        <f t="shared" si="55"/>
        <v>0</v>
      </c>
      <c r="J1858" s="32"/>
      <c r="K1858" s="33"/>
      <c r="L1858" s="32"/>
      <c r="M1858" s="33"/>
      <c r="N1858" s="15">
        <v>21</v>
      </c>
      <c r="O1858" s="15">
        <f t="shared" si="56"/>
        <v>0</v>
      </c>
      <c r="P1858" s="15">
        <f t="shared" si="57"/>
        <v>0</v>
      </c>
      <c r="Q1858" s="184"/>
    </row>
    <row r="1859" spans="1:17" s="64" customFormat="1" ht="12" outlineLevel="4">
      <c r="A1859" s="11">
        <v>11</v>
      </c>
      <c r="B1859" s="29" t="s">
        <v>1843</v>
      </c>
      <c r="C1859" s="30" t="s">
        <v>1844</v>
      </c>
      <c r="D1859" s="12" t="s">
        <v>1845</v>
      </c>
      <c r="E1859" s="31">
        <v>7.8</v>
      </c>
      <c r="F1859" s="14">
        <v>0</v>
      </c>
      <c r="G1859" s="31">
        <f t="shared" si="54"/>
        <v>7.8</v>
      </c>
      <c r="H1859" s="522"/>
      <c r="I1859" s="15">
        <f t="shared" si="55"/>
        <v>0</v>
      </c>
      <c r="J1859" s="32"/>
      <c r="K1859" s="33"/>
      <c r="L1859" s="32"/>
      <c r="M1859" s="33"/>
      <c r="N1859" s="15">
        <v>21</v>
      </c>
      <c r="O1859" s="15">
        <f t="shared" si="56"/>
        <v>0</v>
      </c>
      <c r="P1859" s="15">
        <f t="shared" si="57"/>
        <v>0</v>
      </c>
      <c r="Q1859" s="184"/>
    </row>
    <row r="1860" spans="1:17" s="64" customFormat="1" ht="12" outlineLevel="4">
      <c r="A1860" s="11">
        <v>12</v>
      </c>
      <c r="B1860" s="29" t="s">
        <v>1846</v>
      </c>
      <c r="C1860" s="30" t="s">
        <v>1847</v>
      </c>
      <c r="D1860" s="12" t="s">
        <v>14</v>
      </c>
      <c r="E1860" s="31">
        <v>1</v>
      </c>
      <c r="F1860" s="14">
        <v>0</v>
      </c>
      <c r="G1860" s="31">
        <f t="shared" si="54"/>
        <v>1</v>
      </c>
      <c r="H1860" s="522"/>
      <c r="I1860" s="15">
        <f t="shared" si="55"/>
        <v>0</v>
      </c>
      <c r="J1860" s="32"/>
      <c r="K1860" s="33"/>
      <c r="L1860" s="32"/>
      <c r="M1860" s="33"/>
      <c r="N1860" s="15">
        <v>21</v>
      </c>
      <c r="O1860" s="15">
        <f t="shared" si="56"/>
        <v>0</v>
      </c>
      <c r="P1860" s="15">
        <f t="shared" si="57"/>
        <v>0</v>
      </c>
      <c r="Q1860" s="184"/>
    </row>
    <row r="1861" spans="1:17" s="64" customFormat="1" ht="12" outlineLevel="4">
      <c r="A1861" s="11">
        <v>13</v>
      </c>
      <c r="B1861" s="29" t="s">
        <v>1848</v>
      </c>
      <c r="C1861" s="30" t="s">
        <v>1849</v>
      </c>
      <c r="D1861" s="12" t="s">
        <v>4</v>
      </c>
      <c r="E1861" s="31">
        <v>24.3</v>
      </c>
      <c r="F1861" s="14">
        <v>0</v>
      </c>
      <c r="G1861" s="31">
        <f t="shared" si="54"/>
        <v>24.3</v>
      </c>
      <c r="H1861" s="522"/>
      <c r="I1861" s="15">
        <f t="shared" si="55"/>
        <v>0</v>
      </c>
      <c r="J1861" s="32"/>
      <c r="K1861" s="33"/>
      <c r="L1861" s="32"/>
      <c r="M1861" s="33"/>
      <c r="N1861" s="15">
        <v>21</v>
      </c>
      <c r="O1861" s="15">
        <f t="shared" si="56"/>
        <v>0</v>
      </c>
      <c r="P1861" s="15">
        <f t="shared" si="57"/>
        <v>0</v>
      </c>
      <c r="Q1861" s="184"/>
    </row>
    <row r="1862" spans="1:17" s="64" customFormat="1" ht="12" outlineLevel="4">
      <c r="A1862" s="11">
        <v>14</v>
      </c>
      <c r="B1862" s="29" t="s">
        <v>1850</v>
      </c>
      <c r="C1862" s="30" t="s">
        <v>1851</v>
      </c>
      <c r="D1862" s="12" t="s">
        <v>4</v>
      </c>
      <c r="E1862" s="31">
        <v>6.2649999999999997</v>
      </c>
      <c r="F1862" s="14">
        <v>0</v>
      </c>
      <c r="G1862" s="31">
        <f t="shared" si="54"/>
        <v>6.2649999999999997</v>
      </c>
      <c r="H1862" s="522"/>
      <c r="I1862" s="15">
        <f t="shared" si="55"/>
        <v>0</v>
      </c>
      <c r="J1862" s="32"/>
      <c r="K1862" s="33"/>
      <c r="L1862" s="32"/>
      <c r="M1862" s="33"/>
      <c r="N1862" s="15">
        <v>21</v>
      </c>
      <c r="O1862" s="15">
        <f t="shared" si="56"/>
        <v>0</v>
      </c>
      <c r="P1862" s="15">
        <f t="shared" si="57"/>
        <v>0</v>
      </c>
      <c r="Q1862" s="184"/>
    </row>
    <row r="1863" spans="1:17" s="64" customFormat="1" ht="12" outlineLevel="4">
      <c r="A1863" s="11">
        <v>15</v>
      </c>
      <c r="B1863" s="29" t="s">
        <v>1852</v>
      </c>
      <c r="C1863" s="30" t="s">
        <v>1853</v>
      </c>
      <c r="D1863" s="12" t="s">
        <v>14</v>
      </c>
      <c r="E1863" s="31">
        <v>3</v>
      </c>
      <c r="F1863" s="14">
        <v>0</v>
      </c>
      <c r="G1863" s="31">
        <f t="shared" si="54"/>
        <v>3</v>
      </c>
      <c r="H1863" s="522"/>
      <c r="I1863" s="15">
        <f t="shared" si="55"/>
        <v>0</v>
      </c>
      <c r="J1863" s="32"/>
      <c r="K1863" s="33"/>
      <c r="L1863" s="32"/>
      <c r="M1863" s="33"/>
      <c r="N1863" s="15">
        <v>21</v>
      </c>
      <c r="O1863" s="15">
        <f t="shared" si="56"/>
        <v>0</v>
      </c>
      <c r="P1863" s="15">
        <f t="shared" si="57"/>
        <v>0</v>
      </c>
      <c r="Q1863" s="184"/>
    </row>
    <row r="1864" spans="1:17" s="64" customFormat="1" ht="12" outlineLevel="4">
      <c r="A1864" s="11">
        <v>16</v>
      </c>
      <c r="B1864" s="29" t="s">
        <v>1854</v>
      </c>
      <c r="C1864" s="30" t="s">
        <v>1853</v>
      </c>
      <c r="D1864" s="12" t="s">
        <v>14</v>
      </c>
      <c r="E1864" s="31">
        <v>3</v>
      </c>
      <c r="F1864" s="14">
        <v>0</v>
      </c>
      <c r="G1864" s="31">
        <f t="shared" si="54"/>
        <v>3</v>
      </c>
      <c r="H1864" s="522"/>
      <c r="I1864" s="15">
        <f t="shared" si="55"/>
        <v>0</v>
      </c>
      <c r="J1864" s="32"/>
      <c r="K1864" s="33"/>
      <c r="L1864" s="32"/>
      <c r="M1864" s="33"/>
      <c r="N1864" s="15">
        <v>21</v>
      </c>
      <c r="O1864" s="15">
        <f t="shared" si="56"/>
        <v>0</v>
      </c>
      <c r="P1864" s="15">
        <f t="shared" si="57"/>
        <v>0</v>
      </c>
      <c r="Q1864" s="184"/>
    </row>
    <row r="1865" spans="1:17" s="64" customFormat="1" ht="12" outlineLevel="4">
      <c r="A1865" s="11">
        <v>17</v>
      </c>
      <c r="B1865" s="29" t="s">
        <v>1855</v>
      </c>
      <c r="C1865" s="30" t="s">
        <v>1856</v>
      </c>
      <c r="D1865" s="12" t="s">
        <v>14</v>
      </c>
      <c r="E1865" s="31">
        <v>1</v>
      </c>
      <c r="F1865" s="14">
        <v>0</v>
      </c>
      <c r="G1865" s="31">
        <f t="shared" si="54"/>
        <v>1</v>
      </c>
      <c r="H1865" s="522"/>
      <c r="I1865" s="15">
        <f t="shared" si="55"/>
        <v>0</v>
      </c>
      <c r="J1865" s="32"/>
      <c r="K1865" s="33"/>
      <c r="L1865" s="32"/>
      <c r="M1865" s="33"/>
      <c r="N1865" s="15">
        <v>21</v>
      </c>
      <c r="O1865" s="15">
        <f t="shared" si="56"/>
        <v>0</v>
      </c>
      <c r="P1865" s="15">
        <f t="shared" si="57"/>
        <v>0</v>
      </c>
      <c r="Q1865" s="184"/>
    </row>
    <row r="1866" spans="1:17" s="64" customFormat="1" ht="12" outlineLevel="4">
      <c r="A1866" s="11">
        <v>18</v>
      </c>
      <c r="B1866" s="29" t="s">
        <v>1857</v>
      </c>
      <c r="C1866" s="30" t="s">
        <v>1858</v>
      </c>
      <c r="D1866" s="12" t="s">
        <v>1845</v>
      </c>
      <c r="E1866" s="31">
        <v>4.4000000000000004</v>
      </c>
      <c r="F1866" s="14">
        <v>0</v>
      </c>
      <c r="G1866" s="31">
        <f t="shared" si="54"/>
        <v>4.4000000000000004</v>
      </c>
      <c r="H1866" s="522"/>
      <c r="I1866" s="15">
        <f t="shared" si="55"/>
        <v>0</v>
      </c>
      <c r="J1866" s="32"/>
      <c r="K1866" s="33"/>
      <c r="L1866" s="32"/>
      <c r="M1866" s="33"/>
      <c r="N1866" s="15">
        <v>21</v>
      </c>
      <c r="O1866" s="15">
        <f t="shared" si="56"/>
        <v>0</v>
      </c>
      <c r="P1866" s="15">
        <f t="shared" si="57"/>
        <v>0</v>
      </c>
      <c r="Q1866" s="184"/>
    </row>
    <row r="1867" spans="1:17" s="64" customFormat="1" ht="12" outlineLevel="4">
      <c r="A1867" s="11">
        <v>19</v>
      </c>
      <c r="B1867" s="29" t="s">
        <v>1859</v>
      </c>
      <c r="C1867" s="30" t="s">
        <v>1860</v>
      </c>
      <c r="D1867" s="12" t="s">
        <v>13</v>
      </c>
      <c r="E1867" s="31">
        <v>1</v>
      </c>
      <c r="F1867" s="14">
        <v>0</v>
      </c>
      <c r="G1867" s="31">
        <f t="shared" si="54"/>
        <v>1</v>
      </c>
      <c r="H1867" s="522"/>
      <c r="I1867" s="15">
        <f t="shared" si="55"/>
        <v>0</v>
      </c>
      <c r="J1867" s="32"/>
      <c r="K1867" s="33"/>
      <c r="L1867" s="32"/>
      <c r="M1867" s="33"/>
      <c r="N1867" s="15">
        <v>21</v>
      </c>
      <c r="O1867" s="15">
        <f t="shared" si="56"/>
        <v>0</v>
      </c>
      <c r="P1867" s="15">
        <f t="shared" si="57"/>
        <v>0</v>
      </c>
      <c r="Q1867" s="184"/>
    </row>
    <row r="1868" spans="1:17" s="64" customFormat="1" ht="12" outlineLevel="4">
      <c r="A1868" s="11">
        <v>20</v>
      </c>
      <c r="B1868" s="29" t="s">
        <v>1861</v>
      </c>
      <c r="C1868" s="30" t="s">
        <v>1862</v>
      </c>
      <c r="D1868" s="12" t="s">
        <v>13</v>
      </c>
      <c r="E1868" s="31">
        <v>1</v>
      </c>
      <c r="F1868" s="14">
        <v>0</v>
      </c>
      <c r="G1868" s="31">
        <f t="shared" si="54"/>
        <v>1</v>
      </c>
      <c r="H1868" s="522"/>
      <c r="I1868" s="15">
        <f t="shared" si="55"/>
        <v>0</v>
      </c>
      <c r="J1868" s="32"/>
      <c r="K1868" s="33"/>
      <c r="L1868" s="32"/>
      <c r="M1868" s="33"/>
      <c r="N1868" s="15">
        <v>21</v>
      </c>
      <c r="O1868" s="15">
        <f t="shared" si="56"/>
        <v>0</v>
      </c>
      <c r="P1868" s="15">
        <f t="shared" si="57"/>
        <v>0</v>
      </c>
      <c r="Q1868" s="184"/>
    </row>
    <row r="1869" spans="1:17" s="64" customFormat="1" ht="12" outlineLevel="4">
      <c r="A1869" s="11">
        <v>21</v>
      </c>
      <c r="B1869" s="29" t="s">
        <v>1863</v>
      </c>
      <c r="C1869" s="30" t="s">
        <v>1864</v>
      </c>
      <c r="D1869" s="12" t="s">
        <v>13</v>
      </c>
      <c r="E1869" s="31">
        <v>1</v>
      </c>
      <c r="F1869" s="14">
        <v>0</v>
      </c>
      <c r="G1869" s="31">
        <f t="shared" si="54"/>
        <v>1</v>
      </c>
      <c r="H1869" s="522"/>
      <c r="I1869" s="15">
        <f t="shared" si="55"/>
        <v>0</v>
      </c>
      <c r="J1869" s="32"/>
      <c r="K1869" s="33"/>
      <c r="L1869" s="32"/>
      <c r="M1869" s="33"/>
      <c r="N1869" s="15">
        <v>21</v>
      </c>
      <c r="O1869" s="15">
        <f t="shared" si="56"/>
        <v>0</v>
      </c>
      <c r="P1869" s="15">
        <f t="shared" si="57"/>
        <v>0</v>
      </c>
      <c r="Q1869" s="184"/>
    </row>
    <row r="1870" spans="1:17" s="45" customFormat="1" ht="12.75" customHeight="1" outlineLevel="4">
      <c r="A1870" s="46"/>
      <c r="B1870" s="47"/>
      <c r="C1870" s="48"/>
      <c r="D1870" s="47"/>
      <c r="E1870" s="49"/>
      <c r="F1870" s="50"/>
      <c r="G1870" s="49"/>
      <c r="H1870" s="50"/>
      <c r="I1870" s="51"/>
      <c r="J1870" s="52"/>
      <c r="K1870" s="50"/>
      <c r="L1870" s="50"/>
      <c r="M1870" s="50"/>
      <c r="N1870" s="53" t="s">
        <v>3</v>
      </c>
      <c r="O1870" s="50"/>
      <c r="P1870" s="50"/>
      <c r="Q1870" s="52"/>
    </row>
    <row r="1871" spans="1:17" s="20" customFormat="1" ht="16.5" customHeight="1" outlineLevel="3">
      <c r="A1871" s="21"/>
      <c r="B1871" s="22"/>
      <c r="C1871" s="22" t="s">
        <v>1822</v>
      </c>
      <c r="D1871" s="6"/>
      <c r="E1871" s="23"/>
      <c r="F1871" s="24"/>
      <c r="G1871" s="23"/>
      <c r="H1871" s="24"/>
      <c r="I1871" s="25">
        <f>SUBTOTAL(9,I1872:I1880)</f>
        <v>0</v>
      </c>
      <c r="J1871" s="26"/>
      <c r="K1871" s="27">
        <f>SUBTOTAL(9,K1872:K1880)</f>
        <v>0</v>
      </c>
      <c r="L1871" s="24"/>
      <c r="M1871" s="27">
        <f>SUBTOTAL(9,M1872:M1880)</f>
        <v>0</v>
      </c>
      <c r="N1871" s="43" t="s">
        <v>3</v>
      </c>
      <c r="O1871" s="25">
        <f>SUBTOTAL(9,O1872:O1880)</f>
        <v>0</v>
      </c>
      <c r="P1871" s="25">
        <f>SUBTOTAL(9,P1872:P1880)</f>
        <v>0</v>
      </c>
      <c r="Q1871" s="26"/>
    </row>
    <row r="1872" spans="1:17" s="137" customFormat="1" ht="45" outlineLevel="4" collapsed="1">
      <c r="A1872" s="130"/>
      <c r="B1872" s="131"/>
      <c r="C1872" s="132" t="s">
        <v>1823</v>
      </c>
      <c r="D1872" s="133"/>
      <c r="E1872" s="134"/>
      <c r="F1872" s="134"/>
      <c r="G1872" s="134"/>
      <c r="H1872" s="135"/>
      <c r="I1872" s="136"/>
    </row>
    <row r="1873" spans="1:17" s="64" customFormat="1" ht="12" outlineLevel="4">
      <c r="A1873" s="11">
        <v>1</v>
      </c>
      <c r="B1873" s="29" t="s">
        <v>1865</v>
      </c>
      <c r="C1873" s="30" t="s">
        <v>1866</v>
      </c>
      <c r="D1873" s="12" t="s">
        <v>14</v>
      </c>
      <c r="E1873" s="31">
        <v>1</v>
      </c>
      <c r="F1873" s="14">
        <v>0</v>
      </c>
      <c r="G1873" s="31">
        <f t="shared" ref="G1873:G1879" si="58">E1873*(1+F1873/100)</f>
        <v>1</v>
      </c>
      <c r="H1873" s="522"/>
      <c r="I1873" s="15">
        <f t="shared" ref="I1873:I1879" si="59">G1873*H1873</f>
        <v>0</v>
      </c>
      <c r="J1873" s="32"/>
      <c r="K1873" s="33"/>
      <c r="L1873" s="32"/>
      <c r="M1873" s="33"/>
      <c r="N1873" s="15">
        <v>21</v>
      </c>
      <c r="O1873" s="15">
        <f t="shared" ref="O1873:O1879" si="60">I1873*(N1873/100)</f>
        <v>0</v>
      </c>
      <c r="P1873" s="15">
        <f t="shared" ref="P1873:P1879" si="61">I1873+O1873</f>
        <v>0</v>
      </c>
      <c r="Q1873" s="184"/>
    </row>
    <row r="1874" spans="1:17" s="64" customFormat="1" ht="12" outlineLevel="4">
      <c r="A1874" s="11">
        <v>2</v>
      </c>
      <c r="B1874" s="29" t="s">
        <v>1867</v>
      </c>
      <c r="C1874" s="30" t="s">
        <v>1868</v>
      </c>
      <c r="D1874" s="12" t="s">
        <v>14</v>
      </c>
      <c r="E1874" s="31">
        <v>127</v>
      </c>
      <c r="F1874" s="14">
        <v>0</v>
      </c>
      <c r="G1874" s="31">
        <f t="shared" si="58"/>
        <v>127</v>
      </c>
      <c r="H1874" s="522"/>
      <c r="I1874" s="15">
        <f t="shared" si="59"/>
        <v>0</v>
      </c>
      <c r="J1874" s="32"/>
      <c r="K1874" s="33"/>
      <c r="L1874" s="32"/>
      <c r="M1874" s="33"/>
      <c r="N1874" s="15">
        <v>21</v>
      </c>
      <c r="O1874" s="15">
        <f t="shared" si="60"/>
        <v>0</v>
      </c>
      <c r="P1874" s="15">
        <f t="shared" si="61"/>
        <v>0</v>
      </c>
      <c r="Q1874" s="184"/>
    </row>
    <row r="1875" spans="1:17" s="64" customFormat="1" ht="12" outlineLevel="4">
      <c r="A1875" s="11">
        <v>3</v>
      </c>
      <c r="B1875" s="29" t="s">
        <v>1869</v>
      </c>
      <c r="C1875" s="30" t="s">
        <v>1870</v>
      </c>
      <c r="D1875" s="12" t="s">
        <v>8</v>
      </c>
      <c r="E1875" s="31">
        <v>3.3</v>
      </c>
      <c r="F1875" s="14">
        <v>0</v>
      </c>
      <c r="G1875" s="31">
        <f t="shared" si="58"/>
        <v>3.3</v>
      </c>
      <c r="H1875" s="522"/>
      <c r="I1875" s="15">
        <f t="shared" si="59"/>
        <v>0</v>
      </c>
      <c r="J1875" s="32"/>
      <c r="K1875" s="33"/>
      <c r="L1875" s="32"/>
      <c r="M1875" s="33"/>
      <c r="N1875" s="15">
        <v>21</v>
      </c>
      <c r="O1875" s="15">
        <f t="shared" si="60"/>
        <v>0</v>
      </c>
      <c r="P1875" s="15">
        <f t="shared" si="61"/>
        <v>0</v>
      </c>
      <c r="Q1875" s="184"/>
    </row>
    <row r="1876" spans="1:17" s="64" customFormat="1" ht="12" outlineLevel="4">
      <c r="A1876" s="11">
        <v>4</v>
      </c>
      <c r="B1876" s="29" t="s">
        <v>1871</v>
      </c>
      <c r="C1876" s="30" t="s">
        <v>1872</v>
      </c>
      <c r="D1876" s="12" t="s">
        <v>8</v>
      </c>
      <c r="E1876" s="31">
        <v>5.32</v>
      </c>
      <c r="F1876" s="14">
        <v>0</v>
      </c>
      <c r="G1876" s="31">
        <f t="shared" si="58"/>
        <v>5.32</v>
      </c>
      <c r="H1876" s="522"/>
      <c r="I1876" s="15">
        <f t="shared" si="59"/>
        <v>0</v>
      </c>
      <c r="J1876" s="32"/>
      <c r="K1876" s="33"/>
      <c r="L1876" s="32"/>
      <c r="M1876" s="33"/>
      <c r="N1876" s="15">
        <v>21</v>
      </c>
      <c r="O1876" s="15">
        <f t="shared" si="60"/>
        <v>0</v>
      </c>
      <c r="P1876" s="15">
        <f t="shared" si="61"/>
        <v>0</v>
      </c>
      <c r="Q1876" s="184"/>
    </row>
    <row r="1877" spans="1:17" s="64" customFormat="1" ht="12" outlineLevel="4">
      <c r="A1877" s="11">
        <v>5</v>
      </c>
      <c r="B1877" s="29" t="s">
        <v>1873</v>
      </c>
      <c r="C1877" s="30" t="s">
        <v>1874</v>
      </c>
      <c r="D1877" s="12" t="s">
        <v>14</v>
      </c>
      <c r="E1877" s="31">
        <v>4</v>
      </c>
      <c r="F1877" s="14">
        <v>0</v>
      </c>
      <c r="G1877" s="31">
        <f t="shared" si="58"/>
        <v>4</v>
      </c>
      <c r="H1877" s="522"/>
      <c r="I1877" s="15">
        <f t="shared" si="59"/>
        <v>0</v>
      </c>
      <c r="J1877" s="32"/>
      <c r="K1877" s="33"/>
      <c r="L1877" s="32"/>
      <c r="M1877" s="33"/>
      <c r="N1877" s="15">
        <v>21</v>
      </c>
      <c r="O1877" s="15">
        <f t="shared" si="60"/>
        <v>0</v>
      </c>
      <c r="P1877" s="15">
        <f t="shared" si="61"/>
        <v>0</v>
      </c>
      <c r="Q1877" s="184"/>
    </row>
    <row r="1878" spans="1:17" s="64" customFormat="1" ht="12" outlineLevel="4">
      <c r="A1878" s="11">
        <v>6</v>
      </c>
      <c r="B1878" s="29" t="s">
        <v>1875</v>
      </c>
      <c r="C1878" s="30" t="s">
        <v>1874</v>
      </c>
      <c r="D1878" s="12" t="s">
        <v>14</v>
      </c>
      <c r="E1878" s="31">
        <v>2</v>
      </c>
      <c r="F1878" s="14">
        <v>0</v>
      </c>
      <c r="G1878" s="31">
        <f t="shared" si="58"/>
        <v>2</v>
      </c>
      <c r="H1878" s="522"/>
      <c r="I1878" s="15">
        <f t="shared" si="59"/>
        <v>0</v>
      </c>
      <c r="J1878" s="32"/>
      <c r="K1878" s="33"/>
      <c r="L1878" s="32"/>
      <c r="M1878" s="33"/>
      <c r="N1878" s="15">
        <v>21</v>
      </c>
      <c r="O1878" s="15">
        <f t="shared" si="60"/>
        <v>0</v>
      </c>
      <c r="P1878" s="15">
        <f t="shared" si="61"/>
        <v>0</v>
      </c>
      <c r="Q1878" s="184"/>
    </row>
    <row r="1879" spans="1:17" s="64" customFormat="1" ht="12" outlineLevel="4">
      <c r="A1879" s="11">
        <v>7</v>
      </c>
      <c r="B1879" s="29" t="s">
        <v>1876</v>
      </c>
      <c r="C1879" s="30" t="s">
        <v>1874</v>
      </c>
      <c r="D1879" s="12" t="s">
        <v>14</v>
      </c>
      <c r="E1879" s="31">
        <v>7</v>
      </c>
      <c r="F1879" s="14">
        <v>0</v>
      </c>
      <c r="G1879" s="31">
        <f t="shared" si="58"/>
        <v>7</v>
      </c>
      <c r="H1879" s="522"/>
      <c r="I1879" s="15">
        <f t="shared" si="59"/>
        <v>0</v>
      </c>
      <c r="J1879" s="32"/>
      <c r="K1879" s="33"/>
      <c r="L1879" s="32"/>
      <c r="M1879" s="33"/>
      <c r="N1879" s="15">
        <v>21</v>
      </c>
      <c r="O1879" s="15">
        <f t="shared" si="60"/>
        <v>0</v>
      </c>
      <c r="P1879" s="15">
        <f t="shared" si="61"/>
        <v>0</v>
      </c>
      <c r="Q1879" s="184"/>
    </row>
    <row r="1880" spans="1:17" s="45" customFormat="1" ht="12.75" customHeight="1" outlineLevel="4">
      <c r="A1880" s="46"/>
      <c r="B1880" s="47"/>
      <c r="C1880" s="48"/>
      <c r="D1880" s="47"/>
      <c r="E1880" s="49"/>
      <c r="F1880" s="50"/>
      <c r="G1880" s="49"/>
      <c r="H1880" s="50"/>
      <c r="I1880" s="51"/>
      <c r="J1880" s="52"/>
      <c r="K1880" s="50"/>
      <c r="L1880" s="50"/>
      <c r="M1880" s="50"/>
      <c r="N1880" s="53" t="s">
        <v>3</v>
      </c>
      <c r="O1880" s="50"/>
      <c r="P1880" s="50"/>
      <c r="Q1880" s="52"/>
    </row>
    <row r="1881" spans="1:17" s="45" customFormat="1" ht="12.75" customHeight="1" outlineLevel="3">
      <c r="A1881" s="46"/>
      <c r="B1881" s="47"/>
      <c r="C1881" s="48"/>
      <c r="D1881" s="47"/>
      <c r="E1881" s="49"/>
      <c r="F1881" s="50"/>
      <c r="G1881" s="49"/>
      <c r="H1881" s="50"/>
      <c r="I1881" s="51"/>
      <c r="J1881" s="52"/>
      <c r="K1881" s="50"/>
      <c r="L1881" s="50"/>
      <c r="M1881" s="50"/>
      <c r="N1881" s="53" t="s">
        <v>3</v>
      </c>
      <c r="O1881" s="50"/>
      <c r="P1881" s="50"/>
      <c r="Q1881" s="52"/>
    </row>
    <row r="1882" spans="1:17" s="169" customFormat="1" ht="19.5" customHeight="1" outlineLevel="1">
      <c r="A1882" s="160"/>
      <c r="B1882" s="161"/>
      <c r="C1882" s="161" t="s">
        <v>600</v>
      </c>
      <c r="D1882" s="162"/>
      <c r="E1882" s="163"/>
      <c r="F1882" s="164"/>
      <c r="G1882" s="163"/>
      <c r="H1882" s="164"/>
      <c r="I1882" s="165">
        <f>SUBTOTAL(9,I1883:I2216)</f>
        <v>0</v>
      </c>
      <c r="J1882" s="166"/>
      <c r="K1882" s="167">
        <f>SUBTOTAL(9,K1883:K2216)</f>
        <v>1653.7115544595961</v>
      </c>
      <c r="L1882" s="164"/>
      <c r="M1882" s="167">
        <f>SUBTOTAL(9,M1883:M2216)</f>
        <v>3.5846999999999998</v>
      </c>
      <c r="N1882" s="168" t="s">
        <v>3</v>
      </c>
      <c r="O1882" s="165">
        <f>SUBTOTAL(9,O1883:O2216)</f>
        <v>0</v>
      </c>
      <c r="P1882" s="165">
        <f>SUBTOTAL(9,P1883:P2216)</f>
        <v>0</v>
      </c>
      <c r="Q1882" s="166"/>
    </row>
    <row r="1883" spans="1:17" s="63" customFormat="1" ht="18.75" customHeight="1" outlineLevel="2">
      <c r="A1883" s="55"/>
      <c r="B1883" s="56"/>
      <c r="C1883" s="57" t="s">
        <v>201</v>
      </c>
      <c r="D1883" s="58"/>
      <c r="E1883" s="57"/>
      <c r="F1883" s="58"/>
      <c r="G1883" s="57"/>
      <c r="H1883" s="58"/>
      <c r="I1883" s="59">
        <f>SUBTOTAL(9,I1884:I2214)</f>
        <v>0</v>
      </c>
      <c r="J1883" s="60"/>
      <c r="K1883" s="61">
        <f>SUBTOTAL(9,K1884:K2214)</f>
        <v>1653.7115544595961</v>
      </c>
      <c r="L1883" s="58"/>
      <c r="M1883" s="61">
        <f>SUBTOTAL(9,M1884:M2214)</f>
        <v>3.5846999999999998</v>
      </c>
      <c r="N1883" s="62" t="s">
        <v>3</v>
      </c>
      <c r="O1883" s="59">
        <f>SUBTOTAL(9,O1884:O2214)</f>
        <v>0</v>
      </c>
      <c r="P1883" s="59">
        <f>SUBTOTAL(9,P1884:P2214)</f>
        <v>0</v>
      </c>
      <c r="Q1883" s="60"/>
    </row>
    <row r="1884" spans="1:17" s="20" customFormat="1" ht="16.5" customHeight="1" outlineLevel="3">
      <c r="A1884" s="22"/>
      <c r="B1884" s="18"/>
      <c r="C1884" s="23" t="s">
        <v>381</v>
      </c>
      <c r="D1884" s="24"/>
      <c r="E1884" s="23"/>
      <c r="F1884" s="24"/>
      <c r="G1884" s="23"/>
      <c r="H1884" s="24"/>
      <c r="I1884" s="25">
        <f>SUBTOTAL(9,I1885:I1960)</f>
        <v>0</v>
      </c>
      <c r="J1884" s="26"/>
      <c r="K1884" s="27">
        <f>SUBTOTAL(9,K1885:K1960)</f>
        <v>458.202108817186</v>
      </c>
      <c r="L1884" s="24"/>
      <c r="M1884" s="27">
        <f>SUBTOTAL(9,M1885:M1960)</f>
        <v>3.5846999999999998</v>
      </c>
      <c r="N1884" s="43" t="s">
        <v>3</v>
      </c>
      <c r="O1884" s="25">
        <f>SUBTOTAL(9,O1885:O1960)</f>
        <v>0</v>
      </c>
      <c r="P1884" s="25">
        <f>SUBTOTAL(9,P1885:P1960)</f>
        <v>0</v>
      </c>
      <c r="Q1884" s="26"/>
    </row>
    <row r="1885" spans="1:17" s="28" customFormat="1" ht="12" outlineLevel="4">
      <c r="A1885" s="11">
        <v>1</v>
      </c>
      <c r="B1885" s="29" t="s">
        <v>65</v>
      </c>
      <c r="C1885" s="30" t="s">
        <v>503</v>
      </c>
      <c r="D1885" s="12" t="s">
        <v>8</v>
      </c>
      <c r="E1885" s="31">
        <v>520</v>
      </c>
      <c r="F1885" s="14">
        <v>0</v>
      </c>
      <c r="G1885" s="31">
        <f>E1885*(1+F1885/100)</f>
        <v>520</v>
      </c>
      <c r="H1885" s="511"/>
      <c r="I1885" s="15">
        <f>G1885*H1885</f>
        <v>0</v>
      </c>
      <c r="J1885" s="32">
        <v>1E-4</v>
      </c>
      <c r="K1885" s="33">
        <f>G1885*J1885</f>
        <v>5.2000000000000005E-2</v>
      </c>
      <c r="L1885" s="32"/>
      <c r="M1885" s="33">
        <f>G1885*L1885</f>
        <v>0</v>
      </c>
      <c r="N1885" s="15">
        <v>21</v>
      </c>
      <c r="O1885" s="15">
        <f>I1885*(N1885/100)</f>
        <v>0</v>
      </c>
      <c r="P1885" s="15">
        <f>I1885+O1885</f>
        <v>0</v>
      </c>
      <c r="Q1885" s="184" t="s">
        <v>1881</v>
      </c>
    </row>
    <row r="1886" spans="1:17" s="34" customFormat="1" ht="11.25" outlineLevel="5">
      <c r="A1886" s="35"/>
      <c r="B1886" s="36"/>
      <c r="C1886" s="37" t="s">
        <v>210</v>
      </c>
      <c r="D1886" s="36"/>
      <c r="E1886" s="38">
        <v>0</v>
      </c>
      <c r="F1886" s="39"/>
      <c r="G1886" s="40"/>
      <c r="H1886" s="39"/>
      <c r="I1886" s="41"/>
      <c r="J1886" s="42"/>
      <c r="K1886" s="39"/>
      <c r="L1886" s="39"/>
      <c r="M1886" s="39"/>
      <c r="N1886" s="44" t="s">
        <v>3</v>
      </c>
      <c r="O1886" s="39"/>
      <c r="P1886" s="39"/>
      <c r="Q1886" s="42"/>
    </row>
    <row r="1887" spans="1:17" s="34" customFormat="1" ht="11.25" outlineLevel="5">
      <c r="A1887" s="35"/>
      <c r="B1887" s="36"/>
      <c r="C1887" s="37" t="s">
        <v>218</v>
      </c>
      <c r="D1887" s="36"/>
      <c r="E1887" s="38">
        <v>520</v>
      </c>
      <c r="F1887" s="39"/>
      <c r="G1887" s="40"/>
      <c r="H1887" s="39"/>
      <c r="I1887" s="41"/>
      <c r="J1887" s="42"/>
      <c r="K1887" s="39"/>
      <c r="L1887" s="39"/>
      <c r="M1887" s="39"/>
      <c r="N1887" s="44" t="s">
        <v>3</v>
      </c>
      <c r="O1887" s="39"/>
      <c r="P1887" s="39"/>
      <c r="Q1887" s="42"/>
    </row>
    <row r="1888" spans="1:17" s="28" customFormat="1" ht="12" outlineLevel="4">
      <c r="A1888" s="11">
        <v>2</v>
      </c>
      <c r="B1888" s="29" t="s">
        <v>39</v>
      </c>
      <c r="C1888" s="30" t="s">
        <v>525</v>
      </c>
      <c r="D1888" s="12" t="s">
        <v>8</v>
      </c>
      <c r="E1888" s="31">
        <v>520</v>
      </c>
      <c r="F1888" s="14">
        <v>20</v>
      </c>
      <c r="G1888" s="31">
        <f>E1888*(1+F1888/100)</f>
        <v>624</v>
      </c>
      <c r="H1888" s="511"/>
      <c r="I1888" s="15">
        <f>G1888*H1888</f>
        <v>0</v>
      </c>
      <c r="J1888" s="32">
        <v>5.0000000000000001E-4</v>
      </c>
      <c r="K1888" s="33">
        <f>G1888*J1888</f>
        <v>0.312</v>
      </c>
      <c r="L1888" s="32"/>
      <c r="M1888" s="33">
        <f>G1888*L1888</f>
        <v>0</v>
      </c>
      <c r="N1888" s="15">
        <v>21</v>
      </c>
      <c r="O1888" s="15">
        <f>I1888*(N1888/100)</f>
        <v>0</v>
      </c>
      <c r="P1888" s="15">
        <f>I1888+O1888</f>
        <v>0</v>
      </c>
      <c r="Q1888" s="184" t="s">
        <v>1881</v>
      </c>
    </row>
    <row r="1889" spans="1:17" s="34" customFormat="1" ht="11.25" outlineLevel="5">
      <c r="A1889" s="35"/>
      <c r="B1889" s="36"/>
      <c r="C1889" s="37" t="s">
        <v>210</v>
      </c>
      <c r="D1889" s="36"/>
      <c r="E1889" s="38">
        <v>0</v>
      </c>
      <c r="F1889" s="39"/>
      <c r="G1889" s="40"/>
      <c r="H1889" s="39"/>
      <c r="I1889" s="41"/>
      <c r="J1889" s="42"/>
      <c r="K1889" s="39"/>
      <c r="L1889" s="39"/>
      <c r="M1889" s="39"/>
      <c r="N1889" s="44" t="s">
        <v>3</v>
      </c>
      <c r="O1889" s="39"/>
      <c r="P1889" s="39"/>
      <c r="Q1889" s="42"/>
    </row>
    <row r="1890" spans="1:17" s="34" customFormat="1" ht="11.25" outlineLevel="5">
      <c r="A1890" s="35"/>
      <c r="B1890" s="36"/>
      <c r="C1890" s="37" t="s">
        <v>218</v>
      </c>
      <c r="D1890" s="36"/>
      <c r="E1890" s="38">
        <v>520</v>
      </c>
      <c r="F1890" s="39"/>
      <c r="G1890" s="40"/>
      <c r="H1890" s="39"/>
      <c r="I1890" s="41"/>
      <c r="J1890" s="42"/>
      <c r="K1890" s="39"/>
      <c r="L1890" s="39"/>
      <c r="M1890" s="39"/>
      <c r="N1890" s="44" t="s">
        <v>3</v>
      </c>
      <c r="O1890" s="39"/>
      <c r="P1890" s="39"/>
      <c r="Q1890" s="42"/>
    </row>
    <row r="1891" spans="1:17" s="28" customFormat="1" ht="24" outlineLevel="4">
      <c r="A1891" s="11">
        <v>3</v>
      </c>
      <c r="B1891" s="29" t="s">
        <v>66</v>
      </c>
      <c r="C1891" s="30" t="s">
        <v>570</v>
      </c>
      <c r="D1891" s="12" t="s">
        <v>9</v>
      </c>
      <c r="E1891" s="31">
        <v>156</v>
      </c>
      <c r="F1891" s="14">
        <v>0</v>
      </c>
      <c r="G1891" s="31">
        <f>E1891*(1+F1891/100)</f>
        <v>156</v>
      </c>
      <c r="H1891" s="511"/>
      <c r="I1891" s="15">
        <f>G1891*H1891</f>
        <v>0</v>
      </c>
      <c r="J1891" s="32">
        <v>2.16</v>
      </c>
      <c r="K1891" s="33">
        <f>G1891*J1891</f>
        <v>336.96000000000004</v>
      </c>
      <c r="L1891" s="32"/>
      <c r="M1891" s="33">
        <f>G1891*L1891</f>
        <v>0</v>
      </c>
      <c r="N1891" s="15">
        <v>21</v>
      </c>
      <c r="O1891" s="15">
        <f>I1891*(N1891/100)</f>
        <v>0</v>
      </c>
      <c r="P1891" s="15">
        <f>I1891+O1891</f>
        <v>0</v>
      </c>
      <c r="Q1891" s="184" t="s">
        <v>1881</v>
      </c>
    </row>
    <row r="1892" spans="1:17" s="34" customFormat="1" ht="11.25" outlineLevel="5">
      <c r="A1892" s="35"/>
      <c r="B1892" s="36"/>
      <c r="C1892" s="37" t="s">
        <v>188</v>
      </c>
      <c r="D1892" s="36"/>
      <c r="E1892" s="38">
        <v>0</v>
      </c>
      <c r="F1892" s="39"/>
      <c r="G1892" s="40"/>
      <c r="H1892" s="39"/>
      <c r="I1892" s="41"/>
      <c r="J1892" s="42"/>
      <c r="K1892" s="39"/>
      <c r="L1892" s="39"/>
      <c r="M1892" s="39"/>
      <c r="N1892" s="44" t="s">
        <v>3</v>
      </c>
      <c r="O1892" s="39"/>
      <c r="P1892" s="39"/>
      <c r="Q1892" s="42"/>
    </row>
    <row r="1893" spans="1:17" s="34" customFormat="1" ht="11.25" outlineLevel="5">
      <c r="A1893" s="35"/>
      <c r="B1893" s="36"/>
      <c r="C1893" s="37" t="s">
        <v>256</v>
      </c>
      <c r="D1893" s="36"/>
      <c r="E1893" s="38">
        <v>156</v>
      </c>
      <c r="F1893" s="39"/>
      <c r="G1893" s="40"/>
      <c r="H1893" s="39"/>
      <c r="I1893" s="41"/>
      <c r="J1893" s="42"/>
      <c r="K1893" s="39"/>
      <c r="L1893" s="39"/>
      <c r="M1893" s="39"/>
      <c r="N1893" s="44" t="s">
        <v>3</v>
      </c>
      <c r="O1893" s="39"/>
      <c r="P1893" s="39"/>
      <c r="Q1893" s="42"/>
    </row>
    <row r="1894" spans="1:17" s="28" customFormat="1" ht="24" outlineLevel="4">
      <c r="A1894" s="11">
        <v>4</v>
      </c>
      <c r="B1894" s="29" t="s">
        <v>67</v>
      </c>
      <c r="C1894" s="30" t="s">
        <v>530</v>
      </c>
      <c r="D1894" s="12" t="s">
        <v>4</v>
      </c>
      <c r="E1894" s="31">
        <v>189.35</v>
      </c>
      <c r="F1894" s="14">
        <v>0</v>
      </c>
      <c r="G1894" s="31">
        <f>E1894*(1+F1894/100)</f>
        <v>189.35</v>
      </c>
      <c r="H1894" s="511"/>
      <c r="I1894" s="15">
        <f>G1894*H1894</f>
        <v>0</v>
      </c>
      <c r="J1894" s="32">
        <v>1.2E-4</v>
      </c>
      <c r="K1894" s="33">
        <f>G1894*J1894</f>
        <v>2.2721999999999999E-2</v>
      </c>
      <c r="L1894" s="32"/>
      <c r="M1894" s="33">
        <f>G1894*L1894</f>
        <v>0</v>
      </c>
      <c r="N1894" s="15">
        <v>21</v>
      </c>
      <c r="O1894" s="15">
        <f>I1894*(N1894/100)</f>
        <v>0</v>
      </c>
      <c r="P1894" s="15">
        <f>I1894+O1894</f>
        <v>0</v>
      </c>
      <c r="Q1894" s="184" t="s">
        <v>1881</v>
      </c>
    </row>
    <row r="1895" spans="1:17" s="34" customFormat="1" ht="11.25" outlineLevel="5">
      <c r="A1895" s="35"/>
      <c r="B1895" s="36"/>
      <c r="C1895" s="37" t="s">
        <v>146</v>
      </c>
      <c r="D1895" s="36"/>
      <c r="E1895" s="38">
        <v>0</v>
      </c>
      <c r="F1895" s="39"/>
      <c r="G1895" s="40"/>
      <c r="H1895" s="39"/>
      <c r="I1895" s="41"/>
      <c r="J1895" s="42"/>
      <c r="K1895" s="39"/>
      <c r="L1895" s="39"/>
      <c r="M1895" s="39"/>
      <c r="N1895" s="44" t="s">
        <v>3</v>
      </c>
      <c r="O1895" s="39"/>
      <c r="P1895" s="39"/>
      <c r="Q1895" s="42"/>
    </row>
    <row r="1896" spans="1:17" s="34" customFormat="1" ht="11.25" outlineLevel="5">
      <c r="A1896" s="35"/>
      <c r="B1896" s="36"/>
      <c r="C1896" s="37" t="s">
        <v>314</v>
      </c>
      <c r="D1896" s="36"/>
      <c r="E1896" s="38">
        <v>18</v>
      </c>
      <c r="F1896" s="39"/>
      <c r="G1896" s="40"/>
      <c r="H1896" s="39"/>
      <c r="I1896" s="41"/>
      <c r="J1896" s="42"/>
      <c r="K1896" s="39"/>
      <c r="L1896" s="39"/>
      <c r="M1896" s="39"/>
      <c r="N1896" s="44" t="s">
        <v>3</v>
      </c>
      <c r="O1896" s="39"/>
      <c r="P1896" s="39"/>
      <c r="Q1896" s="42"/>
    </row>
    <row r="1897" spans="1:17" s="34" customFormat="1" ht="11.25" outlineLevel="5">
      <c r="A1897" s="35"/>
      <c r="B1897" s="36"/>
      <c r="C1897" s="37" t="s">
        <v>335</v>
      </c>
      <c r="D1897" s="36"/>
      <c r="E1897" s="38">
        <v>25</v>
      </c>
      <c r="F1897" s="39"/>
      <c r="G1897" s="40"/>
      <c r="H1897" s="39"/>
      <c r="I1897" s="41"/>
      <c r="J1897" s="42"/>
      <c r="K1897" s="39"/>
      <c r="L1897" s="39"/>
      <c r="M1897" s="39"/>
      <c r="N1897" s="44" t="s">
        <v>3</v>
      </c>
      <c r="O1897" s="39"/>
      <c r="P1897" s="39"/>
      <c r="Q1897" s="42"/>
    </row>
    <row r="1898" spans="1:17" s="34" customFormat="1" ht="11.25" outlineLevel="5">
      <c r="A1898" s="35"/>
      <c r="B1898" s="36"/>
      <c r="C1898" s="37" t="s">
        <v>353</v>
      </c>
      <c r="D1898" s="36"/>
      <c r="E1898" s="38">
        <v>36</v>
      </c>
      <c r="F1898" s="39"/>
      <c r="G1898" s="40"/>
      <c r="H1898" s="39"/>
      <c r="I1898" s="41"/>
      <c r="J1898" s="42"/>
      <c r="K1898" s="39"/>
      <c r="L1898" s="39"/>
      <c r="M1898" s="39"/>
      <c r="N1898" s="44" t="s">
        <v>3</v>
      </c>
      <c r="O1898" s="39"/>
      <c r="P1898" s="39"/>
      <c r="Q1898" s="42"/>
    </row>
    <row r="1899" spans="1:17" s="34" customFormat="1" ht="11.25" outlineLevel="5">
      <c r="A1899" s="35"/>
      <c r="B1899" s="36"/>
      <c r="C1899" s="37" t="s">
        <v>352</v>
      </c>
      <c r="D1899" s="36"/>
      <c r="E1899" s="38">
        <v>36</v>
      </c>
      <c r="F1899" s="39"/>
      <c r="G1899" s="40"/>
      <c r="H1899" s="39"/>
      <c r="I1899" s="41"/>
      <c r="J1899" s="42"/>
      <c r="K1899" s="39"/>
      <c r="L1899" s="39"/>
      <c r="M1899" s="39"/>
      <c r="N1899" s="44" t="s">
        <v>3</v>
      </c>
      <c r="O1899" s="39"/>
      <c r="P1899" s="39"/>
      <c r="Q1899" s="42"/>
    </row>
    <row r="1900" spans="1:17" s="34" customFormat="1" ht="11.25" outlineLevel="5">
      <c r="A1900" s="35"/>
      <c r="B1900" s="36"/>
      <c r="C1900" s="37" t="s">
        <v>360</v>
      </c>
      <c r="D1900" s="36"/>
      <c r="E1900" s="38">
        <v>31.5</v>
      </c>
      <c r="F1900" s="39"/>
      <c r="G1900" s="40"/>
      <c r="H1900" s="39"/>
      <c r="I1900" s="41"/>
      <c r="J1900" s="42"/>
      <c r="K1900" s="39"/>
      <c r="L1900" s="39"/>
      <c r="M1900" s="39"/>
      <c r="N1900" s="44" t="s">
        <v>3</v>
      </c>
      <c r="O1900" s="39"/>
      <c r="P1900" s="39"/>
      <c r="Q1900" s="42"/>
    </row>
    <row r="1901" spans="1:17" s="34" customFormat="1" ht="11.25" outlineLevel="5">
      <c r="A1901" s="35"/>
      <c r="B1901" s="36"/>
      <c r="C1901" s="37" t="s">
        <v>351</v>
      </c>
      <c r="D1901" s="36"/>
      <c r="E1901" s="38">
        <v>24</v>
      </c>
      <c r="F1901" s="39"/>
      <c r="G1901" s="40"/>
      <c r="H1901" s="39"/>
      <c r="I1901" s="41"/>
      <c r="J1901" s="42"/>
      <c r="K1901" s="39"/>
      <c r="L1901" s="39"/>
      <c r="M1901" s="39"/>
      <c r="N1901" s="44" t="s">
        <v>3</v>
      </c>
      <c r="O1901" s="39"/>
      <c r="P1901" s="39"/>
      <c r="Q1901" s="42"/>
    </row>
    <row r="1902" spans="1:17" s="34" customFormat="1" ht="11.25" outlineLevel="5">
      <c r="A1902" s="35"/>
      <c r="B1902" s="36"/>
      <c r="C1902" s="37" t="s">
        <v>1</v>
      </c>
      <c r="D1902" s="36"/>
      <c r="E1902" s="38">
        <v>0</v>
      </c>
      <c r="F1902" s="39"/>
      <c r="G1902" s="40"/>
      <c r="H1902" s="39"/>
      <c r="I1902" s="41"/>
      <c r="J1902" s="42"/>
      <c r="K1902" s="39"/>
      <c r="L1902" s="39"/>
      <c r="M1902" s="39"/>
      <c r="N1902" s="44" t="s">
        <v>3</v>
      </c>
      <c r="O1902" s="39"/>
      <c r="P1902" s="39"/>
      <c r="Q1902" s="42"/>
    </row>
    <row r="1903" spans="1:17" s="34" customFormat="1" ht="11.25" outlineLevel="5">
      <c r="A1903" s="35"/>
      <c r="B1903" s="36"/>
      <c r="C1903" s="37" t="s">
        <v>225</v>
      </c>
      <c r="D1903" s="36"/>
      <c r="E1903" s="38">
        <v>0</v>
      </c>
      <c r="F1903" s="39"/>
      <c r="G1903" s="40"/>
      <c r="H1903" s="39"/>
      <c r="I1903" s="41"/>
      <c r="J1903" s="42"/>
      <c r="K1903" s="39"/>
      <c r="L1903" s="39"/>
      <c r="M1903" s="39"/>
      <c r="N1903" s="44" t="s">
        <v>3</v>
      </c>
      <c r="O1903" s="39"/>
      <c r="P1903" s="39"/>
      <c r="Q1903" s="42"/>
    </row>
    <row r="1904" spans="1:17" s="34" customFormat="1" ht="11.25" outlineLevel="5">
      <c r="A1904" s="35"/>
      <c r="B1904" s="36"/>
      <c r="C1904" s="37" t="s">
        <v>366</v>
      </c>
      <c r="D1904" s="36"/>
      <c r="E1904" s="38">
        <v>4.6000000000000005</v>
      </c>
      <c r="F1904" s="39"/>
      <c r="G1904" s="40"/>
      <c r="H1904" s="39"/>
      <c r="I1904" s="41"/>
      <c r="J1904" s="42"/>
      <c r="K1904" s="39"/>
      <c r="L1904" s="39"/>
      <c r="M1904" s="39"/>
      <c r="N1904" s="44" t="s">
        <v>3</v>
      </c>
      <c r="O1904" s="39"/>
      <c r="P1904" s="39"/>
      <c r="Q1904" s="42"/>
    </row>
    <row r="1905" spans="1:17" s="34" customFormat="1" ht="11.25" outlineLevel="5">
      <c r="A1905" s="35"/>
      <c r="B1905" s="36"/>
      <c r="C1905" s="37" t="s">
        <v>367</v>
      </c>
      <c r="D1905" s="36"/>
      <c r="E1905" s="38">
        <v>14.25</v>
      </c>
      <c r="F1905" s="39"/>
      <c r="G1905" s="40"/>
      <c r="H1905" s="39"/>
      <c r="I1905" s="41"/>
      <c r="J1905" s="42"/>
      <c r="K1905" s="39"/>
      <c r="L1905" s="39"/>
      <c r="M1905" s="39"/>
      <c r="N1905" s="44" t="s">
        <v>3</v>
      </c>
      <c r="O1905" s="39"/>
      <c r="P1905" s="39"/>
      <c r="Q1905" s="42"/>
    </row>
    <row r="1906" spans="1:17" s="34" customFormat="1" ht="11.25" outlineLevel="5">
      <c r="A1906" s="35"/>
      <c r="B1906" s="36"/>
      <c r="C1906" s="37" t="s">
        <v>1</v>
      </c>
      <c r="D1906" s="36"/>
      <c r="E1906" s="38">
        <v>0</v>
      </c>
      <c r="F1906" s="39"/>
      <c r="G1906" s="40"/>
      <c r="H1906" s="39"/>
      <c r="I1906" s="41"/>
      <c r="J1906" s="42"/>
      <c r="K1906" s="39"/>
      <c r="L1906" s="39"/>
      <c r="M1906" s="39"/>
      <c r="N1906" s="44" t="s">
        <v>3</v>
      </c>
      <c r="O1906" s="39"/>
      <c r="P1906" s="39"/>
      <c r="Q1906" s="42"/>
    </row>
    <row r="1907" spans="1:17" s="28" customFormat="1" ht="12" outlineLevel="4">
      <c r="A1907" s="11">
        <v>5</v>
      </c>
      <c r="B1907" s="29" t="s">
        <v>56</v>
      </c>
      <c r="C1907" s="30" t="s">
        <v>515</v>
      </c>
      <c r="D1907" s="12" t="s">
        <v>9</v>
      </c>
      <c r="E1907" s="31">
        <v>53.537528683799998</v>
      </c>
      <c r="F1907" s="14">
        <v>0</v>
      </c>
      <c r="G1907" s="31">
        <f>E1907*(1+F1907/100)</f>
        <v>53.537528683799998</v>
      </c>
      <c r="H1907" s="511"/>
      <c r="I1907" s="15">
        <f>G1907*H1907</f>
        <v>0</v>
      </c>
      <c r="J1907" s="32"/>
      <c r="K1907" s="33">
        <f>G1907*J1907</f>
        <v>0</v>
      </c>
      <c r="L1907" s="32"/>
      <c r="M1907" s="33">
        <f>G1907*L1907</f>
        <v>0</v>
      </c>
      <c r="N1907" s="15">
        <v>21</v>
      </c>
      <c r="O1907" s="15">
        <f>I1907*(N1907/100)</f>
        <v>0</v>
      </c>
      <c r="P1907" s="15">
        <f>I1907+O1907</f>
        <v>0</v>
      </c>
      <c r="Q1907" s="184" t="s">
        <v>1881</v>
      </c>
    </row>
    <row r="1908" spans="1:17" s="34" customFormat="1" ht="11.25" outlineLevel="5">
      <c r="A1908" s="35"/>
      <c r="B1908" s="36"/>
      <c r="C1908" s="37" t="s">
        <v>146</v>
      </c>
      <c r="D1908" s="36"/>
      <c r="E1908" s="38">
        <v>0</v>
      </c>
      <c r="F1908" s="39"/>
      <c r="G1908" s="40"/>
      <c r="H1908" s="39"/>
      <c r="I1908" s="41"/>
      <c r="J1908" s="42"/>
      <c r="K1908" s="39"/>
      <c r="L1908" s="39"/>
      <c r="M1908" s="39"/>
      <c r="N1908" s="44" t="s">
        <v>3</v>
      </c>
      <c r="O1908" s="39"/>
      <c r="P1908" s="39"/>
      <c r="Q1908" s="42"/>
    </row>
    <row r="1909" spans="1:17" s="34" customFormat="1" ht="11.25" outlineLevel="5">
      <c r="A1909" s="35"/>
      <c r="B1909" s="36"/>
      <c r="C1909" s="37" t="s">
        <v>349</v>
      </c>
      <c r="D1909" s="36"/>
      <c r="E1909" s="38">
        <v>5.0893874640000005</v>
      </c>
      <c r="F1909" s="39"/>
      <c r="G1909" s="40"/>
      <c r="H1909" s="39"/>
      <c r="I1909" s="41"/>
      <c r="J1909" s="42"/>
      <c r="K1909" s="39"/>
      <c r="L1909" s="39"/>
      <c r="M1909" s="39"/>
      <c r="N1909" s="44" t="s">
        <v>3</v>
      </c>
      <c r="O1909" s="39"/>
      <c r="P1909" s="39"/>
      <c r="Q1909" s="42"/>
    </row>
    <row r="1910" spans="1:17" s="34" customFormat="1" ht="11.25" outlineLevel="5">
      <c r="A1910" s="35"/>
      <c r="B1910" s="36"/>
      <c r="C1910" s="37" t="s">
        <v>368</v>
      </c>
      <c r="D1910" s="36"/>
      <c r="E1910" s="38">
        <v>7.0685937000000001</v>
      </c>
      <c r="F1910" s="39"/>
      <c r="G1910" s="40"/>
      <c r="H1910" s="39"/>
      <c r="I1910" s="41"/>
      <c r="J1910" s="42"/>
      <c r="K1910" s="39"/>
      <c r="L1910" s="39"/>
      <c r="M1910" s="39"/>
      <c r="N1910" s="44" t="s">
        <v>3</v>
      </c>
      <c r="O1910" s="39"/>
      <c r="P1910" s="39"/>
      <c r="Q1910" s="42"/>
    </row>
    <row r="1911" spans="1:17" s="34" customFormat="1" ht="22.5" outlineLevel="5">
      <c r="A1911" s="35"/>
      <c r="B1911" s="36"/>
      <c r="C1911" s="37" t="s">
        <v>394</v>
      </c>
      <c r="D1911" s="36"/>
      <c r="E1911" s="38">
        <v>10.178774928000001</v>
      </c>
      <c r="F1911" s="39"/>
      <c r="G1911" s="40"/>
      <c r="H1911" s="39"/>
      <c r="I1911" s="41"/>
      <c r="J1911" s="42"/>
      <c r="K1911" s="39"/>
      <c r="L1911" s="39"/>
      <c r="M1911" s="39"/>
      <c r="N1911" s="44" t="s">
        <v>3</v>
      </c>
      <c r="O1911" s="39"/>
      <c r="P1911" s="39"/>
      <c r="Q1911" s="42"/>
    </row>
    <row r="1912" spans="1:17" s="34" customFormat="1" ht="22.5" outlineLevel="5">
      <c r="A1912" s="35"/>
      <c r="B1912" s="36"/>
      <c r="C1912" s="37" t="s">
        <v>393</v>
      </c>
      <c r="D1912" s="36"/>
      <c r="E1912" s="38">
        <v>10.178774928000001</v>
      </c>
      <c r="F1912" s="39"/>
      <c r="G1912" s="40"/>
      <c r="H1912" s="39"/>
      <c r="I1912" s="41"/>
      <c r="J1912" s="42"/>
      <c r="K1912" s="39"/>
      <c r="L1912" s="39"/>
      <c r="M1912" s="39"/>
      <c r="N1912" s="44" t="s">
        <v>3</v>
      </c>
      <c r="O1912" s="39"/>
      <c r="P1912" s="39"/>
      <c r="Q1912" s="42"/>
    </row>
    <row r="1913" spans="1:17" s="34" customFormat="1" ht="22.5" outlineLevel="5">
      <c r="A1913" s="35"/>
      <c r="B1913" s="36"/>
      <c r="C1913" s="37" t="s">
        <v>398</v>
      </c>
      <c r="D1913" s="36"/>
      <c r="E1913" s="38">
        <v>8.9064280619999998</v>
      </c>
      <c r="F1913" s="39"/>
      <c r="G1913" s="40"/>
      <c r="H1913" s="39"/>
      <c r="I1913" s="41"/>
      <c r="J1913" s="42"/>
      <c r="K1913" s="39"/>
      <c r="L1913" s="39"/>
      <c r="M1913" s="39"/>
      <c r="N1913" s="44" t="s">
        <v>3</v>
      </c>
      <c r="O1913" s="39"/>
      <c r="P1913" s="39"/>
      <c r="Q1913" s="42"/>
    </row>
    <row r="1914" spans="1:17" s="34" customFormat="1" ht="22.5" outlineLevel="5">
      <c r="A1914" s="35"/>
      <c r="B1914" s="36"/>
      <c r="C1914" s="37" t="s">
        <v>392</v>
      </c>
      <c r="D1914" s="36"/>
      <c r="E1914" s="38">
        <v>6.7858499520000004</v>
      </c>
      <c r="F1914" s="39"/>
      <c r="G1914" s="40"/>
      <c r="H1914" s="39"/>
      <c r="I1914" s="41"/>
      <c r="J1914" s="42"/>
      <c r="K1914" s="39"/>
      <c r="L1914" s="39"/>
      <c r="M1914" s="39"/>
      <c r="N1914" s="44" t="s">
        <v>3</v>
      </c>
      <c r="O1914" s="39"/>
      <c r="P1914" s="39"/>
      <c r="Q1914" s="42"/>
    </row>
    <row r="1915" spans="1:17" s="34" customFormat="1" ht="11.25" outlineLevel="5">
      <c r="A1915" s="35"/>
      <c r="B1915" s="36"/>
      <c r="C1915" s="37" t="s">
        <v>1</v>
      </c>
      <c r="D1915" s="36"/>
      <c r="E1915" s="38">
        <v>0</v>
      </c>
      <c r="F1915" s="39"/>
      <c r="G1915" s="40"/>
      <c r="H1915" s="39"/>
      <c r="I1915" s="41"/>
      <c r="J1915" s="42"/>
      <c r="K1915" s="39"/>
      <c r="L1915" s="39"/>
      <c r="M1915" s="39"/>
      <c r="N1915" s="44" t="s">
        <v>3</v>
      </c>
      <c r="O1915" s="39"/>
      <c r="P1915" s="39"/>
      <c r="Q1915" s="42"/>
    </row>
    <row r="1916" spans="1:17" s="34" customFormat="1" ht="11.25" outlineLevel="5">
      <c r="A1916" s="35"/>
      <c r="B1916" s="36"/>
      <c r="C1916" s="37" t="s">
        <v>221</v>
      </c>
      <c r="D1916" s="36"/>
      <c r="E1916" s="38">
        <v>0</v>
      </c>
      <c r="F1916" s="39"/>
      <c r="G1916" s="40"/>
      <c r="H1916" s="39"/>
      <c r="I1916" s="41"/>
      <c r="J1916" s="42"/>
      <c r="K1916" s="39"/>
      <c r="L1916" s="39"/>
      <c r="M1916" s="39"/>
      <c r="N1916" s="44" t="s">
        <v>3</v>
      </c>
      <c r="O1916" s="39"/>
      <c r="P1916" s="39"/>
      <c r="Q1916" s="42"/>
    </row>
    <row r="1917" spans="1:17" s="34" customFormat="1" ht="22.5" outlineLevel="5">
      <c r="A1917" s="35"/>
      <c r="B1917" s="36"/>
      <c r="C1917" s="37" t="s">
        <v>401</v>
      </c>
      <c r="D1917" s="36"/>
      <c r="E1917" s="38">
        <v>1.3006212408000002</v>
      </c>
      <c r="F1917" s="39"/>
      <c r="G1917" s="40"/>
      <c r="H1917" s="39"/>
      <c r="I1917" s="41"/>
      <c r="J1917" s="42"/>
      <c r="K1917" s="39"/>
      <c r="L1917" s="39"/>
      <c r="M1917" s="39"/>
      <c r="N1917" s="44" t="s">
        <v>3</v>
      </c>
      <c r="O1917" s="39"/>
      <c r="P1917" s="39"/>
      <c r="Q1917" s="42"/>
    </row>
    <row r="1918" spans="1:17" s="34" customFormat="1" ht="22.5" outlineLevel="5">
      <c r="A1918" s="35"/>
      <c r="B1918" s="36"/>
      <c r="C1918" s="37" t="s">
        <v>402</v>
      </c>
      <c r="D1918" s="36"/>
      <c r="E1918" s="38">
        <v>4.0290984090000004</v>
      </c>
      <c r="F1918" s="39"/>
      <c r="G1918" s="40"/>
      <c r="H1918" s="39"/>
      <c r="I1918" s="41"/>
      <c r="J1918" s="42"/>
      <c r="K1918" s="39"/>
      <c r="L1918" s="39"/>
      <c r="M1918" s="39"/>
      <c r="N1918" s="44" t="s">
        <v>3</v>
      </c>
      <c r="O1918" s="39"/>
      <c r="P1918" s="39"/>
      <c r="Q1918" s="42"/>
    </row>
    <row r="1919" spans="1:17" s="34" customFormat="1" ht="11.25" outlineLevel="5">
      <c r="A1919" s="35"/>
      <c r="B1919" s="36"/>
      <c r="C1919" s="37" t="s">
        <v>1</v>
      </c>
      <c r="D1919" s="36"/>
      <c r="E1919" s="38">
        <v>0</v>
      </c>
      <c r="F1919" s="39"/>
      <c r="G1919" s="40"/>
      <c r="H1919" s="39"/>
      <c r="I1919" s="41"/>
      <c r="J1919" s="42"/>
      <c r="K1919" s="39"/>
      <c r="L1919" s="39"/>
      <c r="M1919" s="39"/>
      <c r="N1919" s="44" t="s">
        <v>3</v>
      </c>
      <c r="O1919" s="39"/>
      <c r="P1919" s="39"/>
      <c r="Q1919" s="42"/>
    </row>
    <row r="1920" spans="1:17" s="28" customFormat="1" ht="24" outlineLevel="4">
      <c r="A1920" s="11">
        <v>6</v>
      </c>
      <c r="B1920" s="29" t="s">
        <v>53</v>
      </c>
      <c r="C1920" s="30" t="s">
        <v>561</v>
      </c>
      <c r="D1920" s="12" t="s">
        <v>9</v>
      </c>
      <c r="E1920" s="31">
        <v>53.537528683799998</v>
      </c>
      <c r="F1920" s="14">
        <v>0</v>
      </c>
      <c r="G1920" s="31">
        <f>E1920*(1+F1920/100)</f>
        <v>53.537528683799998</v>
      </c>
      <c r="H1920" s="511"/>
      <c r="I1920" s="15">
        <f>G1920*H1920</f>
        <v>0</v>
      </c>
      <c r="J1920" s="32"/>
      <c r="K1920" s="33">
        <f>G1920*J1920</f>
        <v>0</v>
      </c>
      <c r="L1920" s="32"/>
      <c r="M1920" s="33">
        <f>G1920*L1920</f>
        <v>0</v>
      </c>
      <c r="N1920" s="15">
        <v>21</v>
      </c>
      <c r="O1920" s="15">
        <f>I1920*(N1920/100)</f>
        <v>0</v>
      </c>
      <c r="P1920" s="15">
        <f>I1920+O1920</f>
        <v>0</v>
      </c>
      <c r="Q1920" s="184" t="s">
        <v>1881</v>
      </c>
    </row>
    <row r="1921" spans="1:17" s="34" customFormat="1" ht="11.25" outlineLevel="5">
      <c r="A1921" s="35"/>
      <c r="B1921" s="36"/>
      <c r="C1921" s="37" t="s">
        <v>146</v>
      </c>
      <c r="D1921" s="36"/>
      <c r="E1921" s="38">
        <v>0</v>
      </c>
      <c r="F1921" s="39"/>
      <c r="G1921" s="40"/>
      <c r="H1921" s="39"/>
      <c r="I1921" s="41"/>
      <c r="J1921" s="42"/>
      <c r="K1921" s="39"/>
      <c r="L1921" s="39"/>
      <c r="M1921" s="39"/>
      <c r="N1921" s="44" t="s">
        <v>3</v>
      </c>
      <c r="O1921" s="39"/>
      <c r="P1921" s="39"/>
      <c r="Q1921" s="42"/>
    </row>
    <row r="1922" spans="1:17" s="34" customFormat="1" ht="11.25" outlineLevel="5">
      <c r="A1922" s="35"/>
      <c r="B1922" s="36"/>
      <c r="C1922" s="37" t="s">
        <v>349</v>
      </c>
      <c r="D1922" s="36"/>
      <c r="E1922" s="38">
        <v>5.0893874640000005</v>
      </c>
      <c r="F1922" s="39"/>
      <c r="G1922" s="40"/>
      <c r="H1922" s="39"/>
      <c r="I1922" s="41"/>
      <c r="J1922" s="42"/>
      <c r="K1922" s="39"/>
      <c r="L1922" s="39"/>
      <c r="M1922" s="39"/>
      <c r="N1922" s="44" t="s">
        <v>3</v>
      </c>
      <c r="O1922" s="39"/>
      <c r="P1922" s="39"/>
      <c r="Q1922" s="42"/>
    </row>
    <row r="1923" spans="1:17" s="34" customFormat="1" ht="11.25" outlineLevel="5">
      <c r="A1923" s="35"/>
      <c r="B1923" s="36"/>
      <c r="C1923" s="37" t="s">
        <v>368</v>
      </c>
      <c r="D1923" s="36"/>
      <c r="E1923" s="38">
        <v>7.0685937000000001</v>
      </c>
      <c r="F1923" s="39"/>
      <c r="G1923" s="40"/>
      <c r="H1923" s="39"/>
      <c r="I1923" s="41"/>
      <c r="J1923" s="42"/>
      <c r="K1923" s="39"/>
      <c r="L1923" s="39"/>
      <c r="M1923" s="39"/>
      <c r="N1923" s="44" t="s">
        <v>3</v>
      </c>
      <c r="O1923" s="39"/>
      <c r="P1923" s="39"/>
      <c r="Q1923" s="42"/>
    </row>
    <row r="1924" spans="1:17" s="34" customFormat="1" ht="22.5" outlineLevel="5">
      <c r="A1924" s="35"/>
      <c r="B1924" s="36"/>
      <c r="C1924" s="37" t="s">
        <v>394</v>
      </c>
      <c r="D1924" s="36"/>
      <c r="E1924" s="38">
        <v>10.178774928000001</v>
      </c>
      <c r="F1924" s="39"/>
      <c r="G1924" s="40"/>
      <c r="H1924" s="39"/>
      <c r="I1924" s="41"/>
      <c r="J1924" s="42"/>
      <c r="K1924" s="39"/>
      <c r="L1924" s="39"/>
      <c r="M1924" s="39"/>
      <c r="N1924" s="44" t="s">
        <v>3</v>
      </c>
      <c r="O1924" s="39"/>
      <c r="P1924" s="39"/>
      <c r="Q1924" s="42"/>
    </row>
    <row r="1925" spans="1:17" s="34" customFormat="1" ht="22.5" outlineLevel="5">
      <c r="A1925" s="35"/>
      <c r="B1925" s="36"/>
      <c r="C1925" s="37" t="s">
        <v>393</v>
      </c>
      <c r="D1925" s="36"/>
      <c r="E1925" s="38">
        <v>10.178774928000001</v>
      </c>
      <c r="F1925" s="39"/>
      <c r="G1925" s="40"/>
      <c r="H1925" s="39"/>
      <c r="I1925" s="41"/>
      <c r="J1925" s="42"/>
      <c r="K1925" s="39"/>
      <c r="L1925" s="39"/>
      <c r="M1925" s="39"/>
      <c r="N1925" s="44" t="s">
        <v>3</v>
      </c>
      <c r="O1925" s="39"/>
      <c r="P1925" s="39"/>
      <c r="Q1925" s="42"/>
    </row>
    <row r="1926" spans="1:17" s="34" customFormat="1" ht="22.5" outlineLevel="5">
      <c r="A1926" s="35"/>
      <c r="B1926" s="36"/>
      <c r="C1926" s="37" t="s">
        <v>398</v>
      </c>
      <c r="D1926" s="36"/>
      <c r="E1926" s="38">
        <v>8.9064280619999998</v>
      </c>
      <c r="F1926" s="39"/>
      <c r="G1926" s="40"/>
      <c r="H1926" s="39"/>
      <c r="I1926" s="41"/>
      <c r="J1926" s="42"/>
      <c r="K1926" s="39"/>
      <c r="L1926" s="39"/>
      <c r="M1926" s="39"/>
      <c r="N1926" s="44" t="s">
        <v>3</v>
      </c>
      <c r="O1926" s="39"/>
      <c r="P1926" s="39"/>
      <c r="Q1926" s="42"/>
    </row>
    <row r="1927" spans="1:17" s="34" customFormat="1" ht="22.5" outlineLevel="5">
      <c r="A1927" s="35"/>
      <c r="B1927" s="36"/>
      <c r="C1927" s="37" t="s">
        <v>392</v>
      </c>
      <c r="D1927" s="36"/>
      <c r="E1927" s="38">
        <v>6.7858499520000004</v>
      </c>
      <c r="F1927" s="39"/>
      <c r="G1927" s="40"/>
      <c r="H1927" s="39"/>
      <c r="I1927" s="41"/>
      <c r="J1927" s="42"/>
      <c r="K1927" s="39"/>
      <c r="L1927" s="39"/>
      <c r="M1927" s="39"/>
      <c r="N1927" s="44" t="s">
        <v>3</v>
      </c>
      <c r="O1927" s="39"/>
      <c r="P1927" s="39"/>
      <c r="Q1927" s="42"/>
    </row>
    <row r="1928" spans="1:17" s="34" customFormat="1" ht="11.25" outlineLevel="5">
      <c r="A1928" s="35"/>
      <c r="B1928" s="36"/>
      <c r="C1928" s="37" t="s">
        <v>1</v>
      </c>
      <c r="D1928" s="36"/>
      <c r="E1928" s="38">
        <v>0</v>
      </c>
      <c r="F1928" s="39"/>
      <c r="G1928" s="40"/>
      <c r="H1928" s="39"/>
      <c r="I1928" s="41"/>
      <c r="J1928" s="42"/>
      <c r="K1928" s="39"/>
      <c r="L1928" s="39"/>
      <c r="M1928" s="39"/>
      <c r="N1928" s="44" t="s">
        <v>3</v>
      </c>
      <c r="O1928" s="39"/>
      <c r="P1928" s="39"/>
      <c r="Q1928" s="42"/>
    </row>
    <row r="1929" spans="1:17" s="34" customFormat="1" ht="11.25" outlineLevel="5">
      <c r="A1929" s="35"/>
      <c r="B1929" s="36"/>
      <c r="C1929" s="37" t="s">
        <v>221</v>
      </c>
      <c r="D1929" s="36"/>
      <c r="E1929" s="38">
        <v>0</v>
      </c>
      <c r="F1929" s="39"/>
      <c r="G1929" s="40"/>
      <c r="H1929" s="39"/>
      <c r="I1929" s="41"/>
      <c r="J1929" s="42"/>
      <c r="K1929" s="39"/>
      <c r="L1929" s="39"/>
      <c r="M1929" s="39"/>
      <c r="N1929" s="44" t="s">
        <v>3</v>
      </c>
      <c r="O1929" s="39"/>
      <c r="P1929" s="39"/>
      <c r="Q1929" s="42"/>
    </row>
    <row r="1930" spans="1:17" s="34" customFormat="1" ht="22.5" outlineLevel="5">
      <c r="A1930" s="35"/>
      <c r="B1930" s="36"/>
      <c r="C1930" s="37" t="s">
        <v>401</v>
      </c>
      <c r="D1930" s="36"/>
      <c r="E1930" s="38">
        <v>1.3006212408000002</v>
      </c>
      <c r="F1930" s="39"/>
      <c r="G1930" s="40"/>
      <c r="H1930" s="39"/>
      <c r="I1930" s="41"/>
      <c r="J1930" s="42"/>
      <c r="K1930" s="39"/>
      <c r="L1930" s="39"/>
      <c r="M1930" s="39"/>
      <c r="N1930" s="44" t="s">
        <v>3</v>
      </c>
      <c r="O1930" s="39"/>
      <c r="P1930" s="39"/>
      <c r="Q1930" s="42"/>
    </row>
    <row r="1931" spans="1:17" s="34" customFormat="1" ht="22.5" outlineLevel="5">
      <c r="A1931" s="35"/>
      <c r="B1931" s="36"/>
      <c r="C1931" s="37" t="s">
        <v>402</v>
      </c>
      <c r="D1931" s="36"/>
      <c r="E1931" s="38">
        <v>4.0290984090000004</v>
      </c>
      <c r="F1931" s="39"/>
      <c r="G1931" s="40"/>
      <c r="H1931" s="39"/>
      <c r="I1931" s="41"/>
      <c r="J1931" s="42"/>
      <c r="K1931" s="39"/>
      <c r="L1931" s="39"/>
      <c r="M1931" s="39"/>
      <c r="N1931" s="44" t="s">
        <v>3</v>
      </c>
      <c r="O1931" s="39"/>
      <c r="P1931" s="39"/>
      <c r="Q1931" s="42"/>
    </row>
    <row r="1932" spans="1:17" s="34" customFormat="1" ht="11.25" outlineLevel="5">
      <c r="A1932" s="35"/>
      <c r="B1932" s="36"/>
      <c r="C1932" s="37" t="s">
        <v>1</v>
      </c>
      <c r="D1932" s="36"/>
      <c r="E1932" s="38">
        <v>0</v>
      </c>
      <c r="F1932" s="39"/>
      <c r="G1932" s="40"/>
      <c r="H1932" s="39"/>
      <c r="I1932" s="41"/>
      <c r="J1932" s="42"/>
      <c r="K1932" s="39"/>
      <c r="L1932" s="39"/>
      <c r="M1932" s="39"/>
      <c r="N1932" s="44" t="s">
        <v>3</v>
      </c>
      <c r="O1932" s="39"/>
      <c r="P1932" s="39"/>
      <c r="Q1932" s="42"/>
    </row>
    <row r="1933" spans="1:17" s="28" customFormat="1" ht="24" outlineLevel="4">
      <c r="A1933" s="11">
        <v>7</v>
      </c>
      <c r="B1933" s="29" t="s">
        <v>54</v>
      </c>
      <c r="C1933" s="30" t="s">
        <v>571</v>
      </c>
      <c r="D1933" s="12" t="s">
        <v>9</v>
      </c>
      <c r="E1933" s="31">
        <v>535.38</v>
      </c>
      <c r="F1933" s="14">
        <v>0</v>
      </c>
      <c r="G1933" s="31">
        <f>E1933*(1+F1933/100)</f>
        <v>535.38</v>
      </c>
      <c r="H1933" s="511"/>
      <c r="I1933" s="15">
        <f>G1933*H1933</f>
        <v>0</v>
      </c>
      <c r="J1933" s="32"/>
      <c r="K1933" s="33">
        <f>G1933*J1933</f>
        <v>0</v>
      </c>
      <c r="L1933" s="32"/>
      <c r="M1933" s="33">
        <f>G1933*L1933</f>
        <v>0</v>
      </c>
      <c r="N1933" s="15">
        <v>21</v>
      </c>
      <c r="O1933" s="15">
        <f>I1933*(N1933/100)</f>
        <v>0</v>
      </c>
      <c r="P1933" s="15">
        <f>I1933+O1933</f>
        <v>0</v>
      </c>
      <c r="Q1933" s="184" t="s">
        <v>1881</v>
      </c>
    </row>
    <row r="1934" spans="1:17" s="34" customFormat="1" ht="11.25" outlineLevel="5">
      <c r="A1934" s="35"/>
      <c r="B1934" s="36"/>
      <c r="C1934" s="37" t="s">
        <v>388</v>
      </c>
      <c r="D1934" s="36"/>
      <c r="E1934" s="38">
        <v>535.38</v>
      </c>
      <c r="F1934" s="39"/>
      <c r="G1934" s="40"/>
      <c r="H1934" s="39"/>
      <c r="I1934" s="41"/>
      <c r="J1934" s="42"/>
      <c r="K1934" s="39"/>
      <c r="L1934" s="39"/>
      <c r="M1934" s="39"/>
      <c r="N1934" s="44" t="s">
        <v>3</v>
      </c>
      <c r="O1934" s="39"/>
      <c r="P1934" s="39"/>
      <c r="Q1934" s="42"/>
    </row>
    <row r="1935" spans="1:17" s="28" customFormat="1" ht="24" outlineLevel="4">
      <c r="A1935" s="11">
        <v>8</v>
      </c>
      <c r="B1935" s="29" t="s">
        <v>58</v>
      </c>
      <c r="C1935" s="30" t="s">
        <v>541</v>
      </c>
      <c r="D1935" s="12" t="s">
        <v>5</v>
      </c>
      <c r="E1935" s="31">
        <v>96.368399999999994</v>
      </c>
      <c r="F1935" s="14">
        <v>0</v>
      </c>
      <c r="G1935" s="31">
        <f>E1935*(1+F1935/100)</f>
        <v>96.368399999999994</v>
      </c>
      <c r="H1935" s="511"/>
      <c r="I1935" s="15">
        <f>G1935*H1935</f>
        <v>0</v>
      </c>
      <c r="J1935" s="32"/>
      <c r="K1935" s="33">
        <f>G1935*J1935</f>
        <v>0</v>
      </c>
      <c r="L1935" s="32"/>
      <c r="M1935" s="33">
        <f>G1935*L1935</f>
        <v>0</v>
      </c>
      <c r="N1935" s="15">
        <v>21</v>
      </c>
      <c r="O1935" s="15">
        <f>I1935*(N1935/100)</f>
        <v>0</v>
      </c>
      <c r="P1935" s="15">
        <f>I1935+O1935</f>
        <v>0</v>
      </c>
      <c r="Q1935" s="184" t="s">
        <v>1881</v>
      </c>
    </row>
    <row r="1936" spans="1:17" s="34" customFormat="1" ht="11.25" outlineLevel="5">
      <c r="A1936" s="35"/>
      <c r="B1936" s="36"/>
      <c r="C1936" s="37" t="s">
        <v>361</v>
      </c>
      <c r="D1936" s="36"/>
      <c r="E1936" s="38">
        <v>0</v>
      </c>
      <c r="F1936" s="39"/>
      <c r="G1936" s="40"/>
      <c r="H1936" s="39"/>
      <c r="I1936" s="41"/>
      <c r="J1936" s="42"/>
      <c r="K1936" s="39"/>
      <c r="L1936" s="39"/>
      <c r="M1936" s="39"/>
      <c r="N1936" s="44" t="s">
        <v>3</v>
      </c>
      <c r="O1936" s="39"/>
      <c r="P1936" s="39"/>
      <c r="Q1936" s="42"/>
    </row>
    <row r="1937" spans="1:17" s="34" customFormat="1" ht="11.25" outlineLevel="5">
      <c r="A1937" s="35"/>
      <c r="B1937" s="36"/>
      <c r="C1937" s="37" t="s">
        <v>155</v>
      </c>
      <c r="D1937" s="36"/>
      <c r="E1937" s="38">
        <v>96.368399999999994</v>
      </c>
      <c r="F1937" s="39"/>
      <c r="G1937" s="40"/>
      <c r="H1937" s="39"/>
      <c r="I1937" s="41"/>
      <c r="J1937" s="42"/>
      <c r="K1937" s="39"/>
      <c r="L1937" s="39"/>
      <c r="M1937" s="39"/>
      <c r="N1937" s="44" t="s">
        <v>3</v>
      </c>
      <c r="O1937" s="39"/>
      <c r="P1937" s="39"/>
      <c r="Q1937" s="42"/>
    </row>
    <row r="1938" spans="1:17" s="28" customFormat="1" ht="24" outlineLevel="4">
      <c r="A1938" s="11">
        <v>9</v>
      </c>
      <c r="B1938" s="29" t="s">
        <v>68</v>
      </c>
      <c r="C1938" s="30" t="s">
        <v>566</v>
      </c>
      <c r="D1938" s="12" t="s">
        <v>4</v>
      </c>
      <c r="E1938" s="31">
        <v>170.5</v>
      </c>
      <c r="F1938" s="14">
        <v>0</v>
      </c>
      <c r="G1938" s="31">
        <f>E1938*(1+F1938/100)</f>
        <v>170.5</v>
      </c>
      <c r="H1938" s="511"/>
      <c r="I1938" s="15">
        <f>G1938*H1938</f>
        <v>0</v>
      </c>
      <c r="J1938" s="32"/>
      <c r="K1938" s="33">
        <f>G1938*J1938</f>
        <v>0</v>
      </c>
      <c r="L1938" s="32"/>
      <c r="M1938" s="33">
        <f>G1938*L1938</f>
        <v>0</v>
      </c>
      <c r="N1938" s="15">
        <v>21</v>
      </c>
      <c r="O1938" s="15">
        <f>I1938*(N1938/100)</f>
        <v>0</v>
      </c>
      <c r="P1938" s="15">
        <f>I1938+O1938</f>
        <v>0</v>
      </c>
      <c r="Q1938" s="184" t="s">
        <v>1881</v>
      </c>
    </row>
    <row r="1939" spans="1:17" s="34" customFormat="1" ht="11.25" outlineLevel="5">
      <c r="A1939" s="35"/>
      <c r="B1939" s="36"/>
      <c r="C1939" s="37" t="s">
        <v>314</v>
      </c>
      <c r="D1939" s="36"/>
      <c r="E1939" s="38">
        <v>18</v>
      </c>
      <c r="F1939" s="39"/>
      <c r="G1939" s="40"/>
      <c r="H1939" s="39"/>
      <c r="I1939" s="41"/>
      <c r="J1939" s="42"/>
      <c r="K1939" s="39"/>
      <c r="L1939" s="39"/>
      <c r="M1939" s="39"/>
      <c r="N1939" s="44" t="s">
        <v>3</v>
      </c>
      <c r="O1939" s="39"/>
      <c r="P1939" s="39"/>
      <c r="Q1939" s="42"/>
    </row>
    <row r="1940" spans="1:17" s="34" customFormat="1" ht="11.25" outlineLevel="5">
      <c r="A1940" s="35"/>
      <c r="B1940" s="36"/>
      <c r="C1940" s="37" t="s">
        <v>335</v>
      </c>
      <c r="D1940" s="36"/>
      <c r="E1940" s="38">
        <v>25</v>
      </c>
      <c r="F1940" s="39"/>
      <c r="G1940" s="40"/>
      <c r="H1940" s="39"/>
      <c r="I1940" s="41"/>
      <c r="J1940" s="42"/>
      <c r="K1940" s="39"/>
      <c r="L1940" s="39"/>
      <c r="M1940" s="39"/>
      <c r="N1940" s="44" t="s">
        <v>3</v>
      </c>
      <c r="O1940" s="39"/>
      <c r="P1940" s="39"/>
      <c r="Q1940" s="42"/>
    </row>
    <row r="1941" spans="1:17" s="34" customFormat="1" ht="11.25" outlineLevel="5">
      <c r="A1941" s="35"/>
      <c r="B1941" s="36"/>
      <c r="C1941" s="37" t="s">
        <v>353</v>
      </c>
      <c r="D1941" s="36"/>
      <c r="E1941" s="38">
        <v>36</v>
      </c>
      <c r="F1941" s="39"/>
      <c r="G1941" s="40"/>
      <c r="H1941" s="39"/>
      <c r="I1941" s="41"/>
      <c r="J1941" s="42"/>
      <c r="K1941" s="39"/>
      <c r="L1941" s="39"/>
      <c r="M1941" s="39"/>
      <c r="N1941" s="44" t="s">
        <v>3</v>
      </c>
      <c r="O1941" s="39"/>
      <c r="P1941" s="39"/>
      <c r="Q1941" s="42"/>
    </row>
    <row r="1942" spans="1:17" s="34" customFormat="1" ht="11.25" outlineLevel="5">
      <c r="A1942" s="35"/>
      <c r="B1942" s="36"/>
      <c r="C1942" s="37" t="s">
        <v>352</v>
      </c>
      <c r="D1942" s="36"/>
      <c r="E1942" s="38">
        <v>36</v>
      </c>
      <c r="F1942" s="39"/>
      <c r="G1942" s="40"/>
      <c r="H1942" s="39"/>
      <c r="I1942" s="41"/>
      <c r="J1942" s="42"/>
      <c r="K1942" s="39"/>
      <c r="L1942" s="39"/>
      <c r="M1942" s="39"/>
      <c r="N1942" s="44" t="s">
        <v>3</v>
      </c>
      <c r="O1942" s="39"/>
      <c r="P1942" s="39"/>
      <c r="Q1942" s="42"/>
    </row>
    <row r="1943" spans="1:17" s="34" customFormat="1" ht="11.25" outlineLevel="5">
      <c r="A1943" s="35"/>
      <c r="B1943" s="36"/>
      <c r="C1943" s="37" t="s">
        <v>360</v>
      </c>
      <c r="D1943" s="36"/>
      <c r="E1943" s="38">
        <v>31.5</v>
      </c>
      <c r="F1943" s="39"/>
      <c r="G1943" s="40"/>
      <c r="H1943" s="39"/>
      <c r="I1943" s="41"/>
      <c r="J1943" s="42"/>
      <c r="K1943" s="39"/>
      <c r="L1943" s="39"/>
      <c r="M1943" s="39"/>
      <c r="N1943" s="44" t="s">
        <v>3</v>
      </c>
      <c r="O1943" s="39"/>
      <c r="P1943" s="39"/>
      <c r="Q1943" s="42"/>
    </row>
    <row r="1944" spans="1:17" s="34" customFormat="1" ht="11.25" outlineLevel="5">
      <c r="A1944" s="35"/>
      <c r="B1944" s="36"/>
      <c r="C1944" s="37" t="s">
        <v>351</v>
      </c>
      <c r="D1944" s="36"/>
      <c r="E1944" s="38">
        <v>24</v>
      </c>
      <c r="F1944" s="39"/>
      <c r="G1944" s="40"/>
      <c r="H1944" s="39"/>
      <c r="I1944" s="41"/>
      <c r="J1944" s="42"/>
      <c r="K1944" s="39"/>
      <c r="L1944" s="39"/>
      <c r="M1944" s="39"/>
      <c r="N1944" s="44" t="s">
        <v>3</v>
      </c>
      <c r="O1944" s="39"/>
      <c r="P1944" s="39"/>
      <c r="Q1944" s="42"/>
    </row>
    <row r="1945" spans="1:17" s="28" customFormat="1" ht="12" outlineLevel="4">
      <c r="A1945" s="11">
        <v>10</v>
      </c>
      <c r="B1945" s="29" t="s">
        <v>37</v>
      </c>
      <c r="C1945" s="30" t="s">
        <v>342</v>
      </c>
      <c r="D1945" s="12" t="s">
        <v>9</v>
      </c>
      <c r="E1945" s="31">
        <v>48.207809034</v>
      </c>
      <c r="F1945" s="14">
        <v>0</v>
      </c>
      <c r="G1945" s="31">
        <f>E1945*(1+F1945/100)</f>
        <v>48.207809034</v>
      </c>
      <c r="H1945" s="511"/>
      <c r="I1945" s="15">
        <f>G1945*H1945</f>
        <v>0</v>
      </c>
      <c r="J1945" s="32">
        <v>2.4290000000000003</v>
      </c>
      <c r="K1945" s="33">
        <f>G1945*J1945</f>
        <v>117.09676814358602</v>
      </c>
      <c r="L1945" s="32"/>
      <c r="M1945" s="33">
        <f>G1945*L1945</f>
        <v>0</v>
      </c>
      <c r="N1945" s="15">
        <v>21</v>
      </c>
      <c r="O1945" s="15">
        <f>I1945*(N1945/100)</f>
        <v>0</v>
      </c>
      <c r="P1945" s="15">
        <f>I1945+O1945</f>
        <v>0</v>
      </c>
      <c r="Q1945" s="184" t="s">
        <v>1881</v>
      </c>
    </row>
    <row r="1946" spans="1:17" s="34" customFormat="1" ht="11.25" outlineLevel="5">
      <c r="A1946" s="35"/>
      <c r="B1946" s="36"/>
      <c r="C1946" s="37" t="s">
        <v>349</v>
      </c>
      <c r="D1946" s="36"/>
      <c r="E1946" s="38">
        <v>5.0893874640000005</v>
      </c>
      <c r="F1946" s="39"/>
      <c r="G1946" s="40"/>
      <c r="H1946" s="39"/>
      <c r="I1946" s="41"/>
      <c r="J1946" s="42"/>
      <c r="K1946" s="39"/>
      <c r="L1946" s="39"/>
      <c r="M1946" s="39"/>
      <c r="N1946" s="44" t="s">
        <v>3</v>
      </c>
      <c r="O1946" s="39"/>
      <c r="P1946" s="39"/>
      <c r="Q1946" s="42"/>
    </row>
    <row r="1947" spans="1:17" s="34" customFormat="1" ht="11.25" outlineLevel="5">
      <c r="A1947" s="35"/>
      <c r="B1947" s="36"/>
      <c r="C1947" s="37" t="s">
        <v>368</v>
      </c>
      <c r="D1947" s="36"/>
      <c r="E1947" s="38">
        <v>7.0685937000000001</v>
      </c>
      <c r="F1947" s="39"/>
      <c r="G1947" s="40"/>
      <c r="H1947" s="39"/>
      <c r="I1947" s="41"/>
      <c r="J1947" s="42"/>
      <c r="K1947" s="39"/>
      <c r="L1947" s="39"/>
      <c r="M1947" s="39"/>
      <c r="N1947" s="44" t="s">
        <v>3</v>
      </c>
      <c r="O1947" s="39"/>
      <c r="P1947" s="39"/>
      <c r="Q1947" s="42"/>
    </row>
    <row r="1948" spans="1:17" s="34" customFormat="1" ht="22.5" outlineLevel="5">
      <c r="A1948" s="35"/>
      <c r="B1948" s="36"/>
      <c r="C1948" s="37" t="s">
        <v>394</v>
      </c>
      <c r="D1948" s="36"/>
      <c r="E1948" s="38">
        <v>10.178774928000001</v>
      </c>
      <c r="F1948" s="39"/>
      <c r="G1948" s="40"/>
      <c r="H1948" s="39"/>
      <c r="I1948" s="41"/>
      <c r="J1948" s="42"/>
      <c r="K1948" s="39"/>
      <c r="L1948" s="39"/>
      <c r="M1948" s="39"/>
      <c r="N1948" s="44" t="s">
        <v>3</v>
      </c>
      <c r="O1948" s="39"/>
      <c r="P1948" s="39"/>
      <c r="Q1948" s="42"/>
    </row>
    <row r="1949" spans="1:17" s="34" customFormat="1" ht="22.5" outlineLevel="5">
      <c r="A1949" s="35"/>
      <c r="B1949" s="36"/>
      <c r="C1949" s="37" t="s">
        <v>393</v>
      </c>
      <c r="D1949" s="36"/>
      <c r="E1949" s="38">
        <v>10.178774928000001</v>
      </c>
      <c r="F1949" s="39"/>
      <c r="G1949" s="40"/>
      <c r="H1949" s="39"/>
      <c r="I1949" s="41"/>
      <c r="J1949" s="42"/>
      <c r="K1949" s="39"/>
      <c r="L1949" s="39"/>
      <c r="M1949" s="39"/>
      <c r="N1949" s="44" t="s">
        <v>3</v>
      </c>
      <c r="O1949" s="39"/>
      <c r="P1949" s="39"/>
      <c r="Q1949" s="42"/>
    </row>
    <row r="1950" spans="1:17" s="34" customFormat="1" ht="22.5" outlineLevel="5">
      <c r="A1950" s="35"/>
      <c r="B1950" s="36"/>
      <c r="C1950" s="37" t="s">
        <v>398</v>
      </c>
      <c r="D1950" s="36"/>
      <c r="E1950" s="38">
        <v>8.9064280619999998</v>
      </c>
      <c r="F1950" s="39"/>
      <c r="G1950" s="40"/>
      <c r="H1950" s="39"/>
      <c r="I1950" s="41"/>
      <c r="J1950" s="42"/>
      <c r="K1950" s="39"/>
      <c r="L1950" s="39"/>
      <c r="M1950" s="39"/>
      <c r="N1950" s="44" t="s">
        <v>3</v>
      </c>
      <c r="O1950" s="39"/>
      <c r="P1950" s="39"/>
      <c r="Q1950" s="42"/>
    </row>
    <row r="1951" spans="1:17" s="34" customFormat="1" ht="22.5" outlineLevel="5">
      <c r="A1951" s="35"/>
      <c r="B1951" s="36"/>
      <c r="C1951" s="37" t="s">
        <v>392</v>
      </c>
      <c r="D1951" s="36"/>
      <c r="E1951" s="38">
        <v>6.7858499520000004</v>
      </c>
      <c r="F1951" s="39"/>
      <c r="G1951" s="40"/>
      <c r="H1951" s="39"/>
      <c r="I1951" s="41"/>
      <c r="J1951" s="42"/>
      <c r="K1951" s="39"/>
      <c r="L1951" s="39"/>
      <c r="M1951" s="39"/>
      <c r="N1951" s="44" t="s">
        <v>3</v>
      </c>
      <c r="O1951" s="39"/>
      <c r="P1951" s="39"/>
      <c r="Q1951" s="42"/>
    </row>
    <row r="1952" spans="1:17" s="28" customFormat="1" ht="12" outlineLevel="4">
      <c r="A1952" s="11">
        <v>11</v>
      </c>
      <c r="B1952" s="29" t="s">
        <v>69</v>
      </c>
      <c r="C1952" s="30" t="s">
        <v>490</v>
      </c>
      <c r="D1952" s="12" t="s">
        <v>5</v>
      </c>
      <c r="E1952" s="31">
        <v>3.3745600000000002</v>
      </c>
      <c r="F1952" s="14">
        <v>0</v>
      </c>
      <c r="G1952" s="31">
        <f>E1952*(1+F1952/100)</f>
        <v>3.3745600000000002</v>
      </c>
      <c r="H1952" s="511"/>
      <c r="I1952" s="15">
        <f>G1952*H1952</f>
        <v>0</v>
      </c>
      <c r="J1952" s="32">
        <v>1.11381</v>
      </c>
      <c r="K1952" s="33">
        <f>G1952*J1952</f>
        <v>3.7586186736</v>
      </c>
      <c r="L1952" s="32"/>
      <c r="M1952" s="33">
        <f>G1952*L1952</f>
        <v>0</v>
      </c>
      <c r="N1952" s="15">
        <v>21</v>
      </c>
      <c r="O1952" s="15">
        <f>I1952*(N1952/100)</f>
        <v>0</v>
      </c>
      <c r="P1952" s="15">
        <f>I1952+O1952</f>
        <v>0</v>
      </c>
      <c r="Q1952" s="184" t="s">
        <v>1881</v>
      </c>
    </row>
    <row r="1953" spans="1:17" s="34" customFormat="1" ht="11.25" outlineLevel="5">
      <c r="A1953" s="35"/>
      <c r="B1953" s="36"/>
      <c r="C1953" s="37" t="s">
        <v>440</v>
      </c>
      <c r="D1953" s="36"/>
      <c r="E1953" s="38">
        <v>3.3745600000000002</v>
      </c>
      <c r="F1953" s="39"/>
      <c r="G1953" s="40"/>
      <c r="H1953" s="39"/>
      <c r="I1953" s="41"/>
      <c r="J1953" s="42"/>
      <c r="K1953" s="39"/>
      <c r="L1953" s="39"/>
      <c r="M1953" s="39"/>
      <c r="N1953" s="44" t="s">
        <v>3</v>
      </c>
      <c r="O1953" s="39"/>
      <c r="P1953" s="39"/>
      <c r="Q1953" s="42"/>
    </row>
    <row r="1954" spans="1:17" s="28" customFormat="1" ht="24" outlineLevel="4">
      <c r="A1954" s="11">
        <v>12</v>
      </c>
      <c r="B1954" s="29" t="s">
        <v>70</v>
      </c>
      <c r="C1954" s="30" t="s">
        <v>553</v>
      </c>
      <c r="D1954" s="12" t="s">
        <v>4</v>
      </c>
      <c r="E1954" s="31">
        <v>6.3</v>
      </c>
      <c r="F1954" s="14">
        <v>0</v>
      </c>
      <c r="G1954" s="31">
        <f>E1954*(1+F1954/100)</f>
        <v>6.3</v>
      </c>
      <c r="H1954" s="511"/>
      <c r="I1954" s="15">
        <f>G1954*H1954</f>
        <v>0</v>
      </c>
      <c r="J1954" s="32"/>
      <c r="K1954" s="33">
        <f>G1954*J1954</f>
        <v>0</v>
      </c>
      <c r="L1954" s="32">
        <v>0.56899999999999995</v>
      </c>
      <c r="M1954" s="33">
        <f>G1954*L1954</f>
        <v>3.5846999999999998</v>
      </c>
      <c r="N1954" s="15">
        <v>21</v>
      </c>
      <c r="O1954" s="15">
        <f>I1954*(N1954/100)</f>
        <v>0</v>
      </c>
      <c r="P1954" s="15">
        <f>I1954+O1954</f>
        <v>0</v>
      </c>
      <c r="Q1954" s="184" t="s">
        <v>1881</v>
      </c>
    </row>
    <row r="1955" spans="1:17" s="34" customFormat="1" ht="22.5" outlineLevel="5">
      <c r="A1955" s="35"/>
      <c r="B1955" s="36"/>
      <c r="C1955" s="37" t="s">
        <v>497</v>
      </c>
      <c r="D1955" s="36"/>
      <c r="E1955" s="38">
        <v>6.3</v>
      </c>
      <c r="F1955" s="39"/>
      <c r="G1955" s="40"/>
      <c r="H1955" s="39"/>
      <c r="I1955" s="41"/>
      <c r="J1955" s="42"/>
      <c r="K1955" s="39"/>
      <c r="L1955" s="39"/>
      <c r="M1955" s="39"/>
      <c r="N1955" s="44" t="s">
        <v>3</v>
      </c>
      <c r="O1955" s="39"/>
      <c r="P1955" s="39"/>
      <c r="Q1955" s="42"/>
    </row>
    <row r="1956" spans="1:17" s="28" customFormat="1" ht="12" outlineLevel="4">
      <c r="A1956" s="11">
        <v>13</v>
      </c>
      <c r="B1956" s="29" t="s">
        <v>132</v>
      </c>
      <c r="C1956" s="30" t="s">
        <v>517</v>
      </c>
      <c r="D1956" s="12" t="s">
        <v>5</v>
      </c>
      <c r="E1956" s="31">
        <v>3.5846999999999998</v>
      </c>
      <c r="F1956" s="14">
        <v>0</v>
      </c>
      <c r="G1956" s="31">
        <f>E1956*(1+F1956/100)</f>
        <v>3.5846999999999998</v>
      </c>
      <c r="H1956" s="511"/>
      <c r="I1956" s="15">
        <f>G1956*H1956</f>
        <v>0</v>
      </c>
      <c r="J1956" s="32"/>
      <c r="K1956" s="33">
        <f>G1956*J1956</f>
        <v>0</v>
      </c>
      <c r="L1956" s="32"/>
      <c r="M1956" s="33">
        <f>G1956*L1956</f>
        <v>0</v>
      </c>
      <c r="N1956" s="15">
        <v>21</v>
      </c>
      <c r="O1956" s="15">
        <f>I1956*(N1956/100)</f>
        <v>0</v>
      </c>
      <c r="P1956" s="15">
        <f>I1956+O1956</f>
        <v>0</v>
      </c>
      <c r="Q1956" s="184" t="s">
        <v>1881</v>
      </c>
    </row>
    <row r="1957" spans="1:17" s="28" customFormat="1" ht="12" outlineLevel="4">
      <c r="A1957" s="11">
        <v>14</v>
      </c>
      <c r="B1957" s="29" t="s">
        <v>133</v>
      </c>
      <c r="C1957" s="30" t="s">
        <v>512</v>
      </c>
      <c r="D1957" s="12" t="s">
        <v>5</v>
      </c>
      <c r="E1957" s="31">
        <v>68.114999999999995</v>
      </c>
      <c r="F1957" s="14">
        <v>0</v>
      </c>
      <c r="G1957" s="31">
        <f>E1957*(1+F1957/100)</f>
        <v>68.114999999999995</v>
      </c>
      <c r="H1957" s="511"/>
      <c r="I1957" s="15">
        <f>G1957*H1957</f>
        <v>0</v>
      </c>
      <c r="J1957" s="32"/>
      <c r="K1957" s="33">
        <f>G1957*J1957</f>
        <v>0</v>
      </c>
      <c r="L1957" s="32"/>
      <c r="M1957" s="33">
        <f>G1957*L1957</f>
        <v>0</v>
      </c>
      <c r="N1957" s="15">
        <v>21</v>
      </c>
      <c r="O1957" s="15">
        <f>I1957*(N1957/100)</f>
        <v>0</v>
      </c>
      <c r="P1957" s="15">
        <f>I1957+O1957</f>
        <v>0</v>
      </c>
      <c r="Q1957" s="184" t="s">
        <v>1881</v>
      </c>
    </row>
    <row r="1958" spans="1:17" s="34" customFormat="1" ht="11.25" outlineLevel="5">
      <c r="A1958" s="35"/>
      <c r="B1958" s="36"/>
      <c r="C1958" s="37" t="s">
        <v>380</v>
      </c>
      <c r="D1958" s="36"/>
      <c r="E1958" s="38">
        <v>68.114999999999995</v>
      </c>
      <c r="F1958" s="39"/>
      <c r="G1958" s="40"/>
      <c r="H1958" s="39"/>
      <c r="I1958" s="41"/>
      <c r="J1958" s="42"/>
      <c r="K1958" s="39"/>
      <c r="L1958" s="39"/>
      <c r="M1958" s="39"/>
      <c r="N1958" s="44" t="s">
        <v>3</v>
      </c>
      <c r="O1958" s="39"/>
      <c r="P1958" s="39"/>
      <c r="Q1958" s="42"/>
    </row>
    <row r="1959" spans="1:17" s="28" customFormat="1" ht="24" outlineLevel="4">
      <c r="A1959" s="11">
        <v>15</v>
      </c>
      <c r="B1959" s="29" t="s">
        <v>134</v>
      </c>
      <c r="C1959" s="30" t="s">
        <v>567</v>
      </c>
      <c r="D1959" s="12" t="s">
        <v>5</v>
      </c>
      <c r="E1959" s="31">
        <v>3.585</v>
      </c>
      <c r="F1959" s="14">
        <v>0</v>
      </c>
      <c r="G1959" s="31">
        <f>E1959*(1+F1959/100)</f>
        <v>3.585</v>
      </c>
      <c r="H1959" s="511"/>
      <c r="I1959" s="15">
        <f>G1959*H1959</f>
        <v>0</v>
      </c>
      <c r="J1959" s="32"/>
      <c r="K1959" s="33">
        <f>G1959*J1959</f>
        <v>0</v>
      </c>
      <c r="L1959" s="32"/>
      <c r="M1959" s="33">
        <f>G1959*L1959</f>
        <v>0</v>
      </c>
      <c r="N1959" s="15">
        <v>21</v>
      </c>
      <c r="O1959" s="15">
        <f>I1959*(N1959/100)</f>
        <v>0</v>
      </c>
      <c r="P1959" s="15">
        <f>I1959+O1959</f>
        <v>0</v>
      </c>
      <c r="Q1959" s="184" t="s">
        <v>1881</v>
      </c>
    </row>
    <row r="1960" spans="1:17" s="45" customFormat="1" ht="12.75" customHeight="1" outlineLevel="4">
      <c r="A1960" s="46"/>
      <c r="B1960" s="47"/>
      <c r="C1960" s="48"/>
      <c r="D1960" s="47"/>
      <c r="E1960" s="49"/>
      <c r="F1960" s="50"/>
      <c r="G1960" s="49"/>
      <c r="H1960" s="50"/>
      <c r="I1960" s="51"/>
      <c r="J1960" s="52"/>
      <c r="K1960" s="50"/>
      <c r="L1960" s="50"/>
      <c r="M1960" s="50"/>
      <c r="N1960" s="53" t="s">
        <v>3</v>
      </c>
      <c r="O1960" s="50"/>
      <c r="P1960" s="50"/>
      <c r="Q1960" s="52"/>
    </row>
    <row r="1961" spans="1:17" s="20" customFormat="1" ht="16.5" customHeight="1" outlineLevel="3">
      <c r="A1961" s="22"/>
      <c r="B1961" s="18"/>
      <c r="C1961" s="23" t="s">
        <v>232</v>
      </c>
      <c r="D1961" s="24"/>
      <c r="E1961" s="23"/>
      <c r="F1961" s="24"/>
      <c r="G1961" s="23"/>
      <c r="H1961" s="24"/>
      <c r="I1961" s="25">
        <f>SUBTOTAL(9,I1962:I1988)</f>
        <v>0</v>
      </c>
      <c r="J1961" s="26"/>
      <c r="K1961" s="27">
        <f>SUBTOTAL(9,K1962:K1988)</f>
        <v>377.59930016932498</v>
      </c>
      <c r="L1961" s="24"/>
      <c r="M1961" s="27">
        <f>SUBTOTAL(9,M1962:M1988)</f>
        <v>0</v>
      </c>
      <c r="N1961" s="43" t="s">
        <v>3</v>
      </c>
      <c r="O1961" s="25">
        <f>SUBTOTAL(9,O1962:O1988)</f>
        <v>0</v>
      </c>
      <c r="P1961" s="25">
        <f>SUBTOTAL(9,P1962:P1988)</f>
        <v>0</v>
      </c>
      <c r="Q1961" s="26"/>
    </row>
    <row r="1962" spans="1:17" s="28" customFormat="1" ht="24" outlineLevel="4">
      <c r="A1962" s="11">
        <v>1</v>
      </c>
      <c r="B1962" s="29" t="s">
        <v>76</v>
      </c>
      <c r="C1962" s="30" t="s">
        <v>563</v>
      </c>
      <c r="D1962" s="12" t="s">
        <v>9</v>
      </c>
      <c r="E1962" s="31">
        <v>22.550137500000002</v>
      </c>
      <c r="F1962" s="14">
        <v>0</v>
      </c>
      <c r="G1962" s="31">
        <f>E1962*(1+F1962/100)</f>
        <v>22.550137500000002</v>
      </c>
      <c r="H1962" s="511"/>
      <c r="I1962" s="15">
        <f>G1962*H1962</f>
        <v>0</v>
      </c>
      <c r="J1962" s="32">
        <v>2.5018699999999998</v>
      </c>
      <c r="K1962" s="33">
        <f>G1962*J1962</f>
        <v>56.417512507125004</v>
      </c>
      <c r="L1962" s="32"/>
      <c r="M1962" s="33">
        <f>G1962*L1962</f>
        <v>0</v>
      </c>
      <c r="N1962" s="15">
        <v>21</v>
      </c>
      <c r="O1962" s="15">
        <f>I1962*(N1962/100)</f>
        <v>0</v>
      </c>
      <c r="P1962" s="15">
        <f>I1962+O1962</f>
        <v>0</v>
      </c>
      <c r="Q1962" s="184" t="s">
        <v>1881</v>
      </c>
    </row>
    <row r="1963" spans="1:17" s="34" customFormat="1" ht="11.25" outlineLevel="5">
      <c r="A1963" s="35"/>
      <c r="B1963" s="36"/>
      <c r="C1963" s="37" t="s">
        <v>172</v>
      </c>
      <c r="D1963" s="36"/>
      <c r="E1963" s="38">
        <v>0</v>
      </c>
      <c r="F1963" s="39"/>
      <c r="G1963" s="40"/>
      <c r="H1963" s="39"/>
      <c r="I1963" s="41"/>
      <c r="J1963" s="42"/>
      <c r="K1963" s="39"/>
      <c r="L1963" s="39"/>
      <c r="M1963" s="39"/>
      <c r="N1963" s="44" t="s">
        <v>3</v>
      </c>
      <c r="O1963" s="39"/>
      <c r="P1963" s="39"/>
      <c r="Q1963" s="42"/>
    </row>
    <row r="1964" spans="1:17" s="34" customFormat="1" ht="11.25" outlineLevel="5">
      <c r="A1964" s="35"/>
      <c r="B1964" s="36"/>
      <c r="C1964" s="37" t="s">
        <v>246</v>
      </c>
      <c r="D1964" s="36"/>
      <c r="E1964" s="38">
        <v>0</v>
      </c>
      <c r="F1964" s="39"/>
      <c r="G1964" s="40"/>
      <c r="H1964" s="39"/>
      <c r="I1964" s="41"/>
      <c r="J1964" s="42"/>
      <c r="K1964" s="39"/>
      <c r="L1964" s="39"/>
      <c r="M1964" s="39"/>
      <c r="N1964" s="44" t="s">
        <v>3</v>
      </c>
      <c r="O1964" s="39"/>
      <c r="P1964" s="39"/>
      <c r="Q1964" s="42"/>
    </row>
    <row r="1965" spans="1:17" s="34" customFormat="1" ht="11.25" outlineLevel="5">
      <c r="A1965" s="35"/>
      <c r="B1965" s="36"/>
      <c r="C1965" s="37" t="s">
        <v>350</v>
      </c>
      <c r="D1965" s="36"/>
      <c r="E1965" s="38">
        <v>1.2637624999999999</v>
      </c>
      <c r="F1965" s="39"/>
      <c r="G1965" s="40"/>
      <c r="H1965" s="39"/>
      <c r="I1965" s="41"/>
      <c r="J1965" s="42"/>
      <c r="K1965" s="39"/>
      <c r="L1965" s="39"/>
      <c r="M1965" s="39"/>
      <c r="N1965" s="44" t="s">
        <v>3</v>
      </c>
      <c r="O1965" s="39"/>
      <c r="P1965" s="39"/>
      <c r="Q1965" s="42"/>
    </row>
    <row r="1966" spans="1:17" s="34" customFormat="1" ht="11.25" outlineLevel="5">
      <c r="A1966" s="35"/>
      <c r="B1966" s="36"/>
      <c r="C1966" s="37" t="s">
        <v>428</v>
      </c>
      <c r="D1966" s="36"/>
      <c r="E1966" s="38">
        <v>21.286375000000003</v>
      </c>
      <c r="F1966" s="39"/>
      <c r="G1966" s="40"/>
      <c r="H1966" s="39"/>
      <c r="I1966" s="41"/>
      <c r="J1966" s="42"/>
      <c r="K1966" s="39"/>
      <c r="L1966" s="39"/>
      <c r="M1966" s="39"/>
      <c r="N1966" s="44" t="s">
        <v>3</v>
      </c>
      <c r="O1966" s="39"/>
      <c r="P1966" s="39"/>
      <c r="Q1966" s="42"/>
    </row>
    <row r="1967" spans="1:17" s="34" customFormat="1" ht="11.25" outlineLevel="5">
      <c r="A1967" s="35"/>
      <c r="B1967" s="36"/>
      <c r="C1967" s="37" t="s">
        <v>1</v>
      </c>
      <c r="D1967" s="36"/>
      <c r="E1967" s="38">
        <v>0</v>
      </c>
      <c r="F1967" s="39"/>
      <c r="G1967" s="40"/>
      <c r="H1967" s="39"/>
      <c r="I1967" s="41"/>
      <c r="J1967" s="42"/>
      <c r="K1967" s="39"/>
      <c r="L1967" s="39"/>
      <c r="M1967" s="39"/>
      <c r="N1967" s="44" t="s">
        <v>3</v>
      </c>
      <c r="O1967" s="39"/>
      <c r="P1967" s="39"/>
      <c r="Q1967" s="42"/>
    </row>
    <row r="1968" spans="1:17" s="28" customFormat="1" ht="12" outlineLevel="4">
      <c r="A1968" s="11">
        <v>2</v>
      </c>
      <c r="B1968" s="29" t="s">
        <v>77</v>
      </c>
      <c r="C1968" s="30" t="s">
        <v>407</v>
      </c>
      <c r="D1968" s="12" t="s">
        <v>8</v>
      </c>
      <c r="E1968" s="31">
        <v>82.000500000000002</v>
      </c>
      <c r="F1968" s="14">
        <v>0</v>
      </c>
      <c r="G1968" s="31">
        <f>E1968*(1+F1968/100)</f>
        <v>82.000500000000002</v>
      </c>
      <c r="H1968" s="511"/>
      <c r="I1968" s="15">
        <f>G1968*H1968</f>
        <v>0</v>
      </c>
      <c r="J1968" s="32">
        <v>2.6900000000000001E-3</v>
      </c>
      <c r="K1968" s="33">
        <f>G1968*J1968</f>
        <v>0.22058134500000001</v>
      </c>
      <c r="L1968" s="32"/>
      <c r="M1968" s="33">
        <f>G1968*L1968</f>
        <v>0</v>
      </c>
      <c r="N1968" s="15">
        <v>21</v>
      </c>
      <c r="O1968" s="15">
        <f>I1968*(N1968/100)</f>
        <v>0</v>
      </c>
      <c r="P1968" s="15">
        <f>I1968+O1968</f>
        <v>0</v>
      </c>
      <c r="Q1968" s="184" t="s">
        <v>1881</v>
      </c>
    </row>
    <row r="1969" spans="1:17" s="34" customFormat="1" ht="11.25" outlineLevel="5">
      <c r="A1969" s="35"/>
      <c r="B1969" s="36"/>
      <c r="C1969" s="37" t="s">
        <v>172</v>
      </c>
      <c r="D1969" s="36"/>
      <c r="E1969" s="38">
        <v>0</v>
      </c>
      <c r="F1969" s="39"/>
      <c r="G1969" s="40"/>
      <c r="H1969" s="39"/>
      <c r="I1969" s="41"/>
      <c r="J1969" s="42"/>
      <c r="K1969" s="39"/>
      <c r="L1969" s="39"/>
      <c r="M1969" s="39"/>
      <c r="N1969" s="44" t="s">
        <v>3</v>
      </c>
      <c r="O1969" s="39"/>
      <c r="P1969" s="39"/>
      <c r="Q1969" s="42"/>
    </row>
    <row r="1970" spans="1:17" s="34" customFormat="1" ht="11.25" outlineLevel="5">
      <c r="A1970" s="35"/>
      <c r="B1970" s="36"/>
      <c r="C1970" s="37" t="s">
        <v>246</v>
      </c>
      <c r="D1970" s="36"/>
      <c r="E1970" s="38">
        <v>0</v>
      </c>
      <c r="F1970" s="39"/>
      <c r="G1970" s="40"/>
      <c r="H1970" s="39"/>
      <c r="I1970" s="41"/>
      <c r="J1970" s="42"/>
      <c r="K1970" s="39"/>
      <c r="L1970" s="39"/>
      <c r="M1970" s="39"/>
      <c r="N1970" s="44" t="s">
        <v>3</v>
      </c>
      <c r="O1970" s="39"/>
      <c r="P1970" s="39"/>
      <c r="Q1970" s="42"/>
    </row>
    <row r="1971" spans="1:17" s="34" customFormat="1" ht="11.25" outlineLevel="5">
      <c r="A1971" s="35"/>
      <c r="B1971" s="36"/>
      <c r="C1971" s="37" t="s">
        <v>341</v>
      </c>
      <c r="D1971" s="36"/>
      <c r="E1971" s="38">
        <v>4.5954999999999995</v>
      </c>
      <c r="F1971" s="39"/>
      <c r="G1971" s="40"/>
      <c r="H1971" s="39"/>
      <c r="I1971" s="41"/>
      <c r="J1971" s="42"/>
      <c r="K1971" s="39"/>
      <c r="L1971" s="39"/>
      <c r="M1971" s="39"/>
      <c r="N1971" s="44" t="s">
        <v>3</v>
      </c>
      <c r="O1971" s="39"/>
      <c r="P1971" s="39"/>
      <c r="Q1971" s="42"/>
    </row>
    <row r="1972" spans="1:17" s="34" customFormat="1" ht="11.25" outlineLevel="5">
      <c r="A1972" s="35"/>
      <c r="B1972" s="36"/>
      <c r="C1972" s="37" t="s">
        <v>420</v>
      </c>
      <c r="D1972" s="36"/>
      <c r="E1972" s="38">
        <v>77.405000000000001</v>
      </c>
      <c r="F1972" s="39"/>
      <c r="G1972" s="40"/>
      <c r="H1972" s="39"/>
      <c r="I1972" s="41"/>
      <c r="J1972" s="42"/>
      <c r="K1972" s="39"/>
      <c r="L1972" s="39"/>
      <c r="M1972" s="39"/>
      <c r="N1972" s="44" t="s">
        <v>3</v>
      </c>
      <c r="O1972" s="39"/>
      <c r="P1972" s="39"/>
      <c r="Q1972" s="42"/>
    </row>
    <row r="1973" spans="1:17" s="34" customFormat="1" ht="11.25" outlineLevel="5">
      <c r="A1973" s="35"/>
      <c r="B1973" s="36"/>
      <c r="C1973" s="37" t="s">
        <v>1</v>
      </c>
      <c r="D1973" s="36"/>
      <c r="E1973" s="38">
        <v>0</v>
      </c>
      <c r="F1973" s="39"/>
      <c r="G1973" s="40"/>
      <c r="H1973" s="39"/>
      <c r="I1973" s="41"/>
      <c r="J1973" s="42"/>
      <c r="K1973" s="39"/>
      <c r="L1973" s="39"/>
      <c r="M1973" s="39"/>
      <c r="N1973" s="44" t="s">
        <v>3</v>
      </c>
      <c r="O1973" s="39"/>
      <c r="P1973" s="39"/>
      <c r="Q1973" s="42"/>
    </row>
    <row r="1974" spans="1:17" s="28" customFormat="1" ht="12" outlineLevel="4">
      <c r="A1974" s="11">
        <v>3</v>
      </c>
      <c r="B1974" s="29" t="s">
        <v>78</v>
      </c>
      <c r="C1974" s="30" t="s">
        <v>418</v>
      </c>
      <c r="D1974" s="12" t="s">
        <v>8</v>
      </c>
      <c r="E1974" s="31">
        <v>82.001000000000005</v>
      </c>
      <c r="F1974" s="14">
        <v>0</v>
      </c>
      <c r="G1974" s="31">
        <f>E1974*(1+F1974/100)</f>
        <v>82.001000000000005</v>
      </c>
      <c r="H1974" s="511"/>
      <c r="I1974" s="15">
        <f>G1974*H1974</f>
        <v>0</v>
      </c>
      <c r="J1974" s="32"/>
      <c r="K1974" s="33">
        <f>G1974*J1974</f>
        <v>0</v>
      </c>
      <c r="L1974" s="32"/>
      <c r="M1974" s="33">
        <f>G1974*L1974</f>
        <v>0</v>
      </c>
      <c r="N1974" s="15">
        <v>21</v>
      </c>
      <c r="O1974" s="15">
        <f>I1974*(N1974/100)</f>
        <v>0</v>
      </c>
      <c r="P1974" s="15">
        <f>I1974+O1974</f>
        <v>0</v>
      </c>
      <c r="Q1974" s="184" t="s">
        <v>1881</v>
      </c>
    </row>
    <row r="1975" spans="1:17" s="28" customFormat="1" ht="12" outlineLevel="4">
      <c r="A1975" s="11">
        <v>4</v>
      </c>
      <c r="B1975" s="29" t="s">
        <v>79</v>
      </c>
      <c r="C1975" s="30" t="s">
        <v>432</v>
      </c>
      <c r="D1975" s="12" t="s">
        <v>5</v>
      </c>
      <c r="E1975" s="31">
        <v>2.706</v>
      </c>
      <c r="F1975" s="14">
        <v>0</v>
      </c>
      <c r="G1975" s="31">
        <f>E1975*(1+F1975/100)</f>
        <v>2.706</v>
      </c>
      <c r="H1975" s="511"/>
      <c r="I1975" s="15">
        <f>G1975*H1975</f>
        <v>0</v>
      </c>
      <c r="J1975" s="32">
        <v>1.0606199999999999</v>
      </c>
      <c r="K1975" s="33">
        <f>G1975*J1975</f>
        <v>2.8700377199999996</v>
      </c>
      <c r="L1975" s="32"/>
      <c r="M1975" s="33">
        <f>G1975*L1975</f>
        <v>0</v>
      </c>
      <c r="N1975" s="15">
        <v>21</v>
      </c>
      <c r="O1975" s="15">
        <f>I1975*(N1975/100)</f>
        <v>0</v>
      </c>
      <c r="P1975" s="15">
        <f>I1975+O1975</f>
        <v>0</v>
      </c>
      <c r="Q1975" s="184" t="s">
        <v>1881</v>
      </c>
    </row>
    <row r="1976" spans="1:17" s="34" customFormat="1" ht="11.25" outlineLevel="5">
      <c r="A1976" s="35"/>
      <c r="B1976" s="36"/>
      <c r="C1976" s="37" t="s">
        <v>439</v>
      </c>
      <c r="D1976" s="36"/>
      <c r="E1976" s="38">
        <v>2.706</v>
      </c>
      <c r="F1976" s="39"/>
      <c r="G1976" s="40"/>
      <c r="H1976" s="39"/>
      <c r="I1976" s="41"/>
      <c r="J1976" s="42"/>
      <c r="K1976" s="39"/>
      <c r="L1976" s="39"/>
      <c r="M1976" s="39"/>
      <c r="N1976" s="44" t="s">
        <v>3</v>
      </c>
      <c r="O1976" s="39"/>
      <c r="P1976" s="39"/>
      <c r="Q1976" s="42"/>
    </row>
    <row r="1977" spans="1:17" s="28" customFormat="1" ht="12" outlineLevel="4">
      <c r="A1977" s="11">
        <v>5</v>
      </c>
      <c r="B1977" s="29" t="s">
        <v>72</v>
      </c>
      <c r="C1977" s="30" t="s">
        <v>513</v>
      </c>
      <c r="D1977" s="12" t="s">
        <v>9</v>
      </c>
      <c r="E1977" s="31">
        <v>120.462</v>
      </c>
      <c r="F1977" s="14">
        <v>0</v>
      </c>
      <c r="G1977" s="31">
        <f>E1977*(1+F1977/100)</f>
        <v>120.462</v>
      </c>
      <c r="H1977" s="511"/>
      <c r="I1977" s="15">
        <f>G1977*H1977</f>
        <v>0</v>
      </c>
      <c r="J1977" s="32">
        <v>2.5018699999999998</v>
      </c>
      <c r="K1977" s="33">
        <f>G1977*J1977</f>
        <v>301.38026393999996</v>
      </c>
      <c r="L1977" s="32"/>
      <c r="M1977" s="33">
        <f>G1977*L1977</f>
        <v>0</v>
      </c>
      <c r="N1977" s="15">
        <v>21</v>
      </c>
      <c r="O1977" s="15">
        <f>I1977*(N1977/100)</f>
        <v>0</v>
      </c>
      <c r="P1977" s="15">
        <f>I1977+O1977</f>
        <v>0</v>
      </c>
      <c r="Q1977" s="184" t="s">
        <v>1881</v>
      </c>
    </row>
    <row r="1978" spans="1:17" s="34" customFormat="1" ht="11.25" outlineLevel="5">
      <c r="A1978" s="35"/>
      <c r="B1978" s="36"/>
      <c r="C1978" s="37" t="s">
        <v>42</v>
      </c>
      <c r="D1978" s="36"/>
      <c r="E1978" s="38">
        <v>0</v>
      </c>
      <c r="F1978" s="39"/>
      <c r="G1978" s="40"/>
      <c r="H1978" s="39"/>
      <c r="I1978" s="41"/>
      <c r="J1978" s="42"/>
      <c r="K1978" s="39"/>
      <c r="L1978" s="39"/>
      <c r="M1978" s="39"/>
      <c r="N1978" s="44" t="s">
        <v>3</v>
      </c>
      <c r="O1978" s="39"/>
      <c r="P1978" s="39"/>
      <c r="Q1978" s="42"/>
    </row>
    <row r="1979" spans="1:17" s="34" customFormat="1" ht="11.25" outlineLevel="5">
      <c r="A1979" s="35"/>
      <c r="B1979" s="36"/>
      <c r="C1979" s="37" t="s">
        <v>355</v>
      </c>
      <c r="D1979" s="36"/>
      <c r="E1979" s="38">
        <v>120.462</v>
      </c>
      <c r="F1979" s="39"/>
      <c r="G1979" s="40"/>
      <c r="H1979" s="39"/>
      <c r="I1979" s="41"/>
      <c r="J1979" s="42"/>
      <c r="K1979" s="39"/>
      <c r="L1979" s="39"/>
      <c r="M1979" s="39"/>
      <c r="N1979" s="44" t="s">
        <v>3</v>
      </c>
      <c r="O1979" s="39"/>
      <c r="P1979" s="39"/>
      <c r="Q1979" s="42"/>
    </row>
    <row r="1980" spans="1:17" s="34" customFormat="1" ht="11.25" outlineLevel="5">
      <c r="A1980" s="35"/>
      <c r="B1980" s="36"/>
      <c r="C1980" s="37" t="s">
        <v>1</v>
      </c>
      <c r="D1980" s="36"/>
      <c r="E1980" s="38">
        <v>0</v>
      </c>
      <c r="F1980" s="39"/>
      <c r="G1980" s="40"/>
      <c r="H1980" s="39"/>
      <c r="I1980" s="41"/>
      <c r="J1980" s="42"/>
      <c r="K1980" s="39"/>
      <c r="L1980" s="39"/>
      <c r="M1980" s="39"/>
      <c r="N1980" s="44" t="s">
        <v>3</v>
      </c>
      <c r="O1980" s="39"/>
      <c r="P1980" s="39"/>
      <c r="Q1980" s="42"/>
    </row>
    <row r="1981" spans="1:17" s="28" customFormat="1" ht="12" outlineLevel="4">
      <c r="A1981" s="11">
        <v>6</v>
      </c>
      <c r="B1981" s="29" t="s">
        <v>73</v>
      </c>
      <c r="C1981" s="30" t="s">
        <v>377</v>
      </c>
      <c r="D1981" s="12" t="s">
        <v>8</v>
      </c>
      <c r="E1981" s="31">
        <v>41.106000000000002</v>
      </c>
      <c r="F1981" s="14">
        <v>0</v>
      </c>
      <c r="G1981" s="31">
        <f>E1981*(1+F1981/100)</f>
        <v>41.106000000000002</v>
      </c>
      <c r="H1981" s="511"/>
      <c r="I1981" s="15">
        <f>G1981*H1981</f>
        <v>0</v>
      </c>
      <c r="J1981" s="32">
        <v>2.47E-3</v>
      </c>
      <c r="K1981" s="33">
        <f>G1981*J1981</f>
        <v>0.10153182000000001</v>
      </c>
      <c r="L1981" s="32"/>
      <c r="M1981" s="33">
        <f>G1981*L1981</f>
        <v>0</v>
      </c>
      <c r="N1981" s="15">
        <v>21</v>
      </c>
      <c r="O1981" s="15">
        <f>I1981*(N1981/100)</f>
        <v>0</v>
      </c>
      <c r="P1981" s="15">
        <f>I1981+O1981</f>
        <v>0</v>
      </c>
      <c r="Q1981" s="184" t="s">
        <v>1881</v>
      </c>
    </row>
    <row r="1982" spans="1:17" s="34" customFormat="1" ht="11.25" outlineLevel="5">
      <c r="A1982" s="35"/>
      <c r="B1982" s="36"/>
      <c r="C1982" s="37" t="s">
        <v>42</v>
      </c>
      <c r="D1982" s="36"/>
      <c r="E1982" s="38">
        <v>0</v>
      </c>
      <c r="F1982" s="39"/>
      <c r="G1982" s="40"/>
      <c r="H1982" s="39"/>
      <c r="I1982" s="41"/>
      <c r="J1982" s="42"/>
      <c r="K1982" s="39"/>
      <c r="L1982" s="39"/>
      <c r="M1982" s="39"/>
      <c r="N1982" s="44" t="s">
        <v>3</v>
      </c>
      <c r="O1982" s="39"/>
      <c r="P1982" s="39"/>
      <c r="Q1982" s="42"/>
    </row>
    <row r="1983" spans="1:17" s="34" customFormat="1" ht="11.25" outlineLevel="5">
      <c r="A1983" s="35"/>
      <c r="B1983" s="36"/>
      <c r="C1983" s="37" t="s">
        <v>354</v>
      </c>
      <c r="D1983" s="36"/>
      <c r="E1983" s="38">
        <v>41.106000000000002</v>
      </c>
      <c r="F1983" s="39"/>
      <c r="G1983" s="40"/>
      <c r="H1983" s="39"/>
      <c r="I1983" s="41"/>
      <c r="J1983" s="42"/>
      <c r="K1983" s="39"/>
      <c r="L1983" s="39"/>
      <c r="M1983" s="39"/>
      <c r="N1983" s="44" t="s">
        <v>3</v>
      </c>
      <c r="O1983" s="39"/>
      <c r="P1983" s="39"/>
      <c r="Q1983" s="42"/>
    </row>
    <row r="1984" spans="1:17" s="34" customFormat="1" ht="11.25" outlineLevel="5">
      <c r="A1984" s="35"/>
      <c r="B1984" s="36"/>
      <c r="C1984" s="37" t="s">
        <v>1</v>
      </c>
      <c r="D1984" s="36"/>
      <c r="E1984" s="38">
        <v>0</v>
      </c>
      <c r="F1984" s="39"/>
      <c r="G1984" s="40"/>
      <c r="H1984" s="39"/>
      <c r="I1984" s="41"/>
      <c r="J1984" s="42"/>
      <c r="K1984" s="39"/>
      <c r="L1984" s="39"/>
      <c r="M1984" s="39"/>
      <c r="N1984" s="44" t="s">
        <v>3</v>
      </c>
      <c r="O1984" s="39"/>
      <c r="P1984" s="39"/>
      <c r="Q1984" s="42"/>
    </row>
    <row r="1985" spans="1:17" s="28" customFormat="1" ht="12" outlineLevel="4">
      <c r="A1985" s="11">
        <v>7</v>
      </c>
      <c r="B1985" s="29" t="s">
        <v>74</v>
      </c>
      <c r="C1985" s="30" t="s">
        <v>391</v>
      </c>
      <c r="D1985" s="12" t="s">
        <v>8</v>
      </c>
      <c r="E1985" s="31">
        <v>41.106000000000002</v>
      </c>
      <c r="F1985" s="14">
        <v>0</v>
      </c>
      <c r="G1985" s="31">
        <f>E1985*(1+F1985/100)</f>
        <v>41.106000000000002</v>
      </c>
      <c r="H1985" s="511"/>
      <c r="I1985" s="15">
        <f>G1985*H1985</f>
        <v>0</v>
      </c>
      <c r="J1985" s="32"/>
      <c r="K1985" s="33">
        <f>G1985*J1985</f>
        <v>0</v>
      </c>
      <c r="L1985" s="32"/>
      <c r="M1985" s="33">
        <f>G1985*L1985</f>
        <v>0</v>
      </c>
      <c r="N1985" s="15">
        <v>21</v>
      </c>
      <c r="O1985" s="15">
        <f>I1985*(N1985/100)</f>
        <v>0</v>
      </c>
      <c r="P1985" s="15">
        <f>I1985+O1985</f>
        <v>0</v>
      </c>
      <c r="Q1985" s="184" t="s">
        <v>1881</v>
      </c>
    </row>
    <row r="1986" spans="1:17" s="28" customFormat="1" ht="12" outlineLevel="4">
      <c r="A1986" s="11">
        <v>8</v>
      </c>
      <c r="B1986" s="29" t="s">
        <v>75</v>
      </c>
      <c r="C1986" s="30" t="s">
        <v>437</v>
      </c>
      <c r="D1986" s="12" t="s">
        <v>5</v>
      </c>
      <c r="E1986" s="31">
        <v>15.660060000000001</v>
      </c>
      <c r="F1986" s="14">
        <v>0</v>
      </c>
      <c r="G1986" s="31">
        <f>E1986*(1+F1986/100)</f>
        <v>15.660060000000001</v>
      </c>
      <c r="H1986" s="511"/>
      <c r="I1986" s="15">
        <f>G1986*H1986</f>
        <v>0</v>
      </c>
      <c r="J1986" s="32">
        <v>1.0606199999999999</v>
      </c>
      <c r="K1986" s="33">
        <f>G1986*J1986</f>
        <v>16.609372837199999</v>
      </c>
      <c r="L1986" s="32"/>
      <c r="M1986" s="33">
        <f>G1986*L1986</f>
        <v>0</v>
      </c>
      <c r="N1986" s="15">
        <v>21</v>
      </c>
      <c r="O1986" s="15">
        <f>I1986*(N1986/100)</f>
        <v>0</v>
      </c>
      <c r="P1986" s="15">
        <f>I1986+O1986</f>
        <v>0</v>
      </c>
      <c r="Q1986" s="184" t="s">
        <v>1881</v>
      </c>
    </row>
    <row r="1987" spans="1:17" s="34" customFormat="1" ht="11.25" outlineLevel="5">
      <c r="A1987" s="35"/>
      <c r="B1987" s="36"/>
      <c r="C1987" s="37" t="s">
        <v>445</v>
      </c>
      <c r="D1987" s="36"/>
      <c r="E1987" s="38">
        <v>15.660060000000001</v>
      </c>
      <c r="F1987" s="39"/>
      <c r="G1987" s="40"/>
      <c r="H1987" s="39"/>
      <c r="I1987" s="41"/>
      <c r="J1987" s="42"/>
      <c r="K1987" s="39"/>
      <c r="L1987" s="39"/>
      <c r="M1987" s="39"/>
      <c r="N1987" s="44" t="s">
        <v>3</v>
      </c>
      <c r="O1987" s="39"/>
      <c r="P1987" s="39"/>
      <c r="Q1987" s="42"/>
    </row>
    <row r="1988" spans="1:17" s="45" customFormat="1" ht="12.75" customHeight="1" outlineLevel="4">
      <c r="A1988" s="46"/>
      <c r="B1988" s="47"/>
      <c r="C1988" s="48"/>
      <c r="D1988" s="47"/>
      <c r="E1988" s="49"/>
      <c r="F1988" s="50"/>
      <c r="G1988" s="49"/>
      <c r="H1988" s="50"/>
      <c r="I1988" s="51"/>
      <c r="J1988" s="52"/>
      <c r="K1988" s="50"/>
      <c r="L1988" s="50"/>
      <c r="M1988" s="50"/>
      <c r="N1988" s="53" t="s">
        <v>3</v>
      </c>
      <c r="O1988" s="50"/>
      <c r="P1988" s="50"/>
      <c r="Q1988" s="52"/>
    </row>
    <row r="1989" spans="1:17" s="20" customFormat="1" ht="16.5" customHeight="1" outlineLevel="3">
      <c r="A1989" s="22"/>
      <c r="B1989" s="18"/>
      <c r="C1989" s="23" t="s">
        <v>301</v>
      </c>
      <c r="D1989" s="24"/>
      <c r="E1989" s="23"/>
      <c r="F1989" s="24"/>
      <c r="G1989" s="23"/>
      <c r="H1989" s="24"/>
      <c r="I1989" s="25">
        <f>SUBTOTAL(9,I1990:I2038)</f>
        <v>0</v>
      </c>
      <c r="J1989" s="26"/>
      <c r="K1989" s="27">
        <f>SUBTOTAL(9,K1990:K2038)</f>
        <v>233.05315385917496</v>
      </c>
      <c r="L1989" s="24"/>
      <c r="M1989" s="27">
        <f>SUBTOTAL(9,M1990:M2038)</f>
        <v>0</v>
      </c>
      <c r="N1989" s="43" t="s">
        <v>3</v>
      </c>
      <c r="O1989" s="25">
        <f>SUBTOTAL(9,O1990:O2038)</f>
        <v>0</v>
      </c>
      <c r="P1989" s="25">
        <f>SUBTOTAL(9,P1990:P2038)</f>
        <v>0</v>
      </c>
      <c r="Q1989" s="26"/>
    </row>
    <row r="1990" spans="1:17" s="28" customFormat="1" ht="24" outlineLevel="4">
      <c r="A1990" s="11">
        <v>1</v>
      </c>
      <c r="B1990" s="29" t="s">
        <v>81</v>
      </c>
      <c r="C1990" s="30" t="s">
        <v>564</v>
      </c>
      <c r="D1990" s="12" t="s">
        <v>9</v>
      </c>
      <c r="E1990" s="31">
        <v>9.4916</v>
      </c>
      <c r="F1990" s="14">
        <v>0</v>
      </c>
      <c r="G1990" s="31">
        <f>E1990*(1+F1990/100)</f>
        <v>9.4916</v>
      </c>
      <c r="H1990" s="511"/>
      <c r="I1990" s="15">
        <f>G1990*H1990</f>
        <v>0</v>
      </c>
      <c r="J1990" s="32">
        <v>2.5018699999999998</v>
      </c>
      <c r="K1990" s="33">
        <f>G1990*J1990</f>
        <v>23.746749291999997</v>
      </c>
      <c r="L1990" s="32"/>
      <c r="M1990" s="33">
        <f>G1990*L1990</f>
        <v>0</v>
      </c>
      <c r="N1990" s="15">
        <v>21</v>
      </c>
      <c r="O1990" s="15">
        <f>I1990*(N1990/100)</f>
        <v>0</v>
      </c>
      <c r="P1990" s="15">
        <f>I1990+O1990</f>
        <v>0</v>
      </c>
      <c r="Q1990" s="184" t="s">
        <v>1881</v>
      </c>
    </row>
    <row r="1991" spans="1:17" s="34" customFormat="1" ht="11.25" outlineLevel="5">
      <c r="A1991" s="35"/>
      <c r="B1991" s="36"/>
      <c r="C1991" s="37" t="s">
        <v>374</v>
      </c>
      <c r="D1991" s="36"/>
      <c r="E1991" s="38">
        <v>0</v>
      </c>
      <c r="F1991" s="39"/>
      <c r="G1991" s="40"/>
      <c r="H1991" s="39"/>
      <c r="I1991" s="41"/>
      <c r="J1991" s="42"/>
      <c r="K1991" s="39"/>
      <c r="L1991" s="39"/>
      <c r="M1991" s="39"/>
      <c r="N1991" s="44" t="s">
        <v>3</v>
      </c>
      <c r="O1991" s="39"/>
      <c r="P1991" s="39"/>
      <c r="Q1991" s="42"/>
    </row>
    <row r="1992" spans="1:17" s="34" customFormat="1" ht="11.25" outlineLevel="5">
      <c r="A1992" s="35"/>
      <c r="B1992" s="36"/>
      <c r="C1992" s="37" t="s">
        <v>25</v>
      </c>
      <c r="D1992" s="36"/>
      <c r="E1992" s="38">
        <v>0</v>
      </c>
      <c r="F1992" s="39"/>
      <c r="G1992" s="40"/>
      <c r="H1992" s="39"/>
      <c r="I1992" s="41"/>
      <c r="J1992" s="42"/>
      <c r="K1992" s="39"/>
      <c r="L1992" s="39"/>
      <c r="M1992" s="39"/>
      <c r="N1992" s="44" t="s">
        <v>3</v>
      </c>
      <c r="O1992" s="39"/>
      <c r="P1992" s="39"/>
      <c r="Q1992" s="42"/>
    </row>
    <row r="1993" spans="1:17" s="34" customFormat="1" ht="11.25" outlineLevel="5">
      <c r="A1993" s="35"/>
      <c r="B1993" s="36"/>
      <c r="C1993" s="37" t="s">
        <v>44</v>
      </c>
      <c r="D1993" s="36"/>
      <c r="E1993" s="38">
        <v>0</v>
      </c>
      <c r="F1993" s="39"/>
      <c r="G1993" s="40"/>
      <c r="H1993" s="39"/>
      <c r="I1993" s="41"/>
      <c r="J1993" s="42"/>
      <c r="K1993" s="39"/>
      <c r="L1993" s="39"/>
      <c r="M1993" s="39"/>
      <c r="N1993" s="44" t="s">
        <v>3</v>
      </c>
      <c r="O1993" s="39"/>
      <c r="P1993" s="39"/>
      <c r="Q1993" s="42"/>
    </row>
    <row r="1994" spans="1:17" s="34" customFormat="1" ht="11.25" outlineLevel="5">
      <c r="A1994" s="35"/>
      <c r="B1994" s="36"/>
      <c r="C1994" s="37" t="s">
        <v>266</v>
      </c>
      <c r="D1994" s="36"/>
      <c r="E1994" s="38">
        <v>0.18937499999999999</v>
      </c>
      <c r="F1994" s="39"/>
      <c r="G1994" s="40"/>
      <c r="H1994" s="39"/>
      <c r="I1994" s="41"/>
      <c r="J1994" s="42"/>
      <c r="K1994" s="39"/>
      <c r="L1994" s="39"/>
      <c r="M1994" s="39"/>
      <c r="N1994" s="44" t="s">
        <v>3</v>
      </c>
      <c r="O1994" s="39"/>
      <c r="P1994" s="39"/>
      <c r="Q1994" s="42"/>
    </row>
    <row r="1995" spans="1:17" s="34" customFormat="1" ht="11.25" outlineLevel="5">
      <c r="A1995" s="35"/>
      <c r="B1995" s="36"/>
      <c r="C1995" s="37" t="s">
        <v>267</v>
      </c>
      <c r="D1995" s="36"/>
      <c r="E1995" s="38">
        <v>0.88627499999999992</v>
      </c>
      <c r="F1995" s="39"/>
      <c r="G1995" s="40"/>
      <c r="H1995" s="39"/>
      <c r="I1995" s="41"/>
      <c r="J1995" s="42"/>
      <c r="K1995" s="39"/>
      <c r="L1995" s="39"/>
      <c r="M1995" s="39"/>
      <c r="N1995" s="44" t="s">
        <v>3</v>
      </c>
      <c r="O1995" s="39"/>
      <c r="P1995" s="39"/>
      <c r="Q1995" s="42"/>
    </row>
    <row r="1996" spans="1:17" s="34" customFormat="1" ht="11.25" outlineLevel="5">
      <c r="A1996" s="35"/>
      <c r="B1996" s="36"/>
      <c r="C1996" s="37" t="s">
        <v>305</v>
      </c>
      <c r="D1996" s="36"/>
      <c r="E1996" s="38">
        <v>1.1164749999999999</v>
      </c>
      <c r="F1996" s="39"/>
      <c r="G1996" s="40"/>
      <c r="H1996" s="39"/>
      <c r="I1996" s="41"/>
      <c r="J1996" s="42"/>
      <c r="K1996" s="39"/>
      <c r="L1996" s="39"/>
      <c r="M1996" s="39"/>
      <c r="N1996" s="44" t="s">
        <v>3</v>
      </c>
      <c r="O1996" s="39"/>
      <c r="P1996" s="39"/>
      <c r="Q1996" s="42"/>
    </row>
    <row r="1997" spans="1:17" s="34" customFormat="1" ht="11.25" outlineLevel="5">
      <c r="A1997" s="35"/>
      <c r="B1997" s="36"/>
      <c r="C1997" s="37" t="s">
        <v>28</v>
      </c>
      <c r="D1997" s="36"/>
      <c r="E1997" s="38">
        <v>0</v>
      </c>
      <c r="F1997" s="39"/>
      <c r="G1997" s="40"/>
      <c r="H1997" s="39"/>
      <c r="I1997" s="41"/>
      <c r="J1997" s="42"/>
      <c r="K1997" s="39"/>
      <c r="L1997" s="39"/>
      <c r="M1997" s="39"/>
      <c r="N1997" s="44" t="s">
        <v>3</v>
      </c>
      <c r="O1997" s="39"/>
      <c r="P1997" s="39"/>
      <c r="Q1997" s="42"/>
    </row>
    <row r="1998" spans="1:17" s="34" customFormat="1" ht="11.25" outlineLevel="5">
      <c r="A1998" s="35"/>
      <c r="B1998" s="36"/>
      <c r="C1998" s="37" t="s">
        <v>254</v>
      </c>
      <c r="D1998" s="36"/>
      <c r="E1998" s="38">
        <v>0</v>
      </c>
      <c r="F1998" s="39"/>
      <c r="G1998" s="40"/>
      <c r="H1998" s="39"/>
      <c r="I1998" s="41"/>
      <c r="J1998" s="42"/>
      <c r="K1998" s="39"/>
      <c r="L1998" s="39"/>
      <c r="M1998" s="39"/>
      <c r="N1998" s="44" t="s">
        <v>3</v>
      </c>
      <c r="O1998" s="39"/>
      <c r="P1998" s="39"/>
      <c r="Q1998" s="42"/>
    </row>
    <row r="1999" spans="1:17" s="34" customFormat="1" ht="11.25" outlineLevel="5">
      <c r="A1999" s="35"/>
      <c r="B1999" s="36"/>
      <c r="C1999" s="37" t="s">
        <v>334</v>
      </c>
      <c r="D1999" s="36"/>
      <c r="E1999" s="38">
        <v>0.48415000000000002</v>
      </c>
      <c r="F1999" s="39"/>
      <c r="G1999" s="40"/>
      <c r="H1999" s="39"/>
      <c r="I1999" s="41"/>
      <c r="J1999" s="42"/>
      <c r="K1999" s="39"/>
      <c r="L1999" s="39"/>
      <c r="M1999" s="39"/>
      <c r="N1999" s="44" t="s">
        <v>3</v>
      </c>
      <c r="O1999" s="39"/>
      <c r="P1999" s="39"/>
      <c r="Q1999" s="42"/>
    </row>
    <row r="2000" spans="1:17" s="34" customFormat="1" ht="11.25" outlineLevel="5">
      <c r="A2000" s="35"/>
      <c r="B2000" s="36"/>
      <c r="C2000" s="37" t="s">
        <v>243</v>
      </c>
      <c r="D2000" s="36"/>
      <c r="E2000" s="38">
        <v>0</v>
      </c>
      <c r="F2000" s="39"/>
      <c r="G2000" s="40"/>
      <c r="H2000" s="39"/>
      <c r="I2000" s="41"/>
      <c r="J2000" s="42"/>
      <c r="K2000" s="39"/>
      <c r="L2000" s="39"/>
      <c r="M2000" s="39"/>
      <c r="N2000" s="44" t="s">
        <v>3</v>
      </c>
      <c r="O2000" s="39"/>
      <c r="P2000" s="39"/>
      <c r="Q2000" s="42"/>
    </row>
    <row r="2001" spans="1:17" s="34" customFormat="1" ht="11.25" outlineLevel="5">
      <c r="A2001" s="35"/>
      <c r="B2001" s="36"/>
      <c r="C2001" s="37" t="s">
        <v>290</v>
      </c>
      <c r="D2001" s="36"/>
      <c r="E2001" s="38">
        <v>6.8153249999999996</v>
      </c>
      <c r="F2001" s="39"/>
      <c r="G2001" s="40"/>
      <c r="H2001" s="39"/>
      <c r="I2001" s="41"/>
      <c r="J2001" s="42"/>
      <c r="K2001" s="39"/>
      <c r="L2001" s="39"/>
      <c r="M2001" s="39"/>
      <c r="N2001" s="44" t="s">
        <v>3</v>
      </c>
      <c r="O2001" s="39"/>
      <c r="P2001" s="39"/>
      <c r="Q2001" s="42"/>
    </row>
    <row r="2002" spans="1:17" s="34" customFormat="1" ht="11.25" outlineLevel="5">
      <c r="A2002" s="35"/>
      <c r="B2002" s="36"/>
      <c r="C2002" s="37" t="s">
        <v>1</v>
      </c>
      <c r="D2002" s="36"/>
      <c r="E2002" s="38">
        <v>0</v>
      </c>
      <c r="F2002" s="39"/>
      <c r="G2002" s="40"/>
      <c r="H2002" s="39"/>
      <c r="I2002" s="41"/>
      <c r="J2002" s="42"/>
      <c r="K2002" s="39"/>
      <c r="L2002" s="39"/>
      <c r="M2002" s="39"/>
      <c r="N2002" s="44" t="s">
        <v>3</v>
      </c>
      <c r="O2002" s="39"/>
      <c r="P2002" s="39"/>
      <c r="Q2002" s="42"/>
    </row>
    <row r="2003" spans="1:17" s="28" customFormat="1" ht="12" outlineLevel="4">
      <c r="A2003" s="11">
        <v>2</v>
      </c>
      <c r="B2003" s="29" t="s">
        <v>80</v>
      </c>
      <c r="C2003" s="30" t="s">
        <v>372</v>
      </c>
      <c r="D2003" s="12" t="s">
        <v>9</v>
      </c>
      <c r="E2003" s="31">
        <v>80.004037499999981</v>
      </c>
      <c r="F2003" s="14">
        <v>0</v>
      </c>
      <c r="G2003" s="31">
        <f>E2003*(1+F2003/100)</f>
        <v>80.004037499999981</v>
      </c>
      <c r="H2003" s="511"/>
      <c r="I2003" s="15">
        <f>G2003*H2003</f>
        <v>0</v>
      </c>
      <c r="J2003" s="32">
        <v>2.45329</v>
      </c>
      <c r="K2003" s="33">
        <f>G2003*J2003</f>
        <v>196.27310515837496</v>
      </c>
      <c r="L2003" s="32"/>
      <c r="M2003" s="33">
        <f>G2003*L2003</f>
        <v>0</v>
      </c>
      <c r="N2003" s="15">
        <v>21</v>
      </c>
      <c r="O2003" s="15">
        <f>I2003*(N2003/100)</f>
        <v>0</v>
      </c>
      <c r="P2003" s="15">
        <f>I2003+O2003</f>
        <v>0</v>
      </c>
      <c r="Q2003" s="184" t="s">
        <v>1881</v>
      </c>
    </row>
    <row r="2004" spans="1:17" s="34" customFormat="1" ht="11.25" outlineLevel="5">
      <c r="A2004" s="35"/>
      <c r="B2004" s="36"/>
      <c r="C2004" s="37" t="s">
        <v>15</v>
      </c>
      <c r="D2004" s="36"/>
      <c r="E2004" s="38">
        <v>0</v>
      </c>
      <c r="F2004" s="39"/>
      <c r="G2004" s="40"/>
      <c r="H2004" s="39"/>
      <c r="I2004" s="41"/>
      <c r="J2004" s="42"/>
      <c r="K2004" s="39"/>
      <c r="L2004" s="39"/>
      <c r="M2004" s="39"/>
      <c r="N2004" s="44" t="s">
        <v>3</v>
      </c>
      <c r="O2004" s="39"/>
      <c r="P2004" s="39"/>
      <c r="Q2004" s="42"/>
    </row>
    <row r="2005" spans="1:17" s="34" customFormat="1" ht="11.25" outlineLevel="5">
      <c r="A2005" s="35"/>
      <c r="B2005" s="36"/>
      <c r="C2005" s="37" t="s">
        <v>243</v>
      </c>
      <c r="D2005" s="36"/>
      <c r="E2005" s="38">
        <v>0</v>
      </c>
      <c r="F2005" s="39"/>
      <c r="G2005" s="40"/>
      <c r="H2005" s="39"/>
      <c r="I2005" s="41"/>
      <c r="J2005" s="42"/>
      <c r="K2005" s="39"/>
      <c r="L2005" s="39"/>
      <c r="M2005" s="39"/>
      <c r="N2005" s="44" t="s">
        <v>3</v>
      </c>
      <c r="O2005" s="39"/>
      <c r="P2005" s="39"/>
      <c r="Q2005" s="42"/>
    </row>
    <row r="2006" spans="1:17" s="34" customFormat="1" ht="11.25" outlineLevel="5">
      <c r="A2006" s="35"/>
      <c r="B2006" s="36"/>
      <c r="C2006" s="37" t="s">
        <v>336</v>
      </c>
      <c r="D2006" s="36"/>
      <c r="E2006" s="38">
        <v>57.512812500000003</v>
      </c>
      <c r="F2006" s="39"/>
      <c r="G2006" s="40"/>
      <c r="H2006" s="39"/>
      <c r="I2006" s="41"/>
      <c r="J2006" s="42"/>
      <c r="K2006" s="39"/>
      <c r="L2006" s="39"/>
      <c r="M2006" s="39"/>
      <c r="N2006" s="44" t="s">
        <v>3</v>
      </c>
      <c r="O2006" s="39"/>
      <c r="P2006" s="39"/>
      <c r="Q2006" s="42"/>
    </row>
    <row r="2007" spans="1:17" s="34" customFormat="1" ht="11.25" outlineLevel="5">
      <c r="A2007" s="35"/>
      <c r="B2007" s="36"/>
      <c r="C2007" s="37" t="s">
        <v>442</v>
      </c>
      <c r="D2007" s="36"/>
      <c r="E2007" s="38">
        <v>-7.2899999999999991</v>
      </c>
      <c r="F2007" s="39"/>
      <c r="G2007" s="40"/>
      <c r="H2007" s="39"/>
      <c r="I2007" s="41"/>
      <c r="J2007" s="42"/>
      <c r="K2007" s="39"/>
      <c r="L2007" s="39"/>
      <c r="M2007" s="39"/>
      <c r="N2007" s="44" t="s">
        <v>3</v>
      </c>
      <c r="O2007" s="39"/>
      <c r="P2007" s="39"/>
      <c r="Q2007" s="42"/>
    </row>
    <row r="2008" spans="1:17" s="34" customFormat="1" ht="11.25" outlineLevel="5">
      <c r="A2008" s="35"/>
      <c r="B2008" s="36"/>
      <c r="C2008" s="37" t="s">
        <v>265</v>
      </c>
      <c r="D2008" s="36"/>
      <c r="E2008" s="38">
        <v>0.44437500000000002</v>
      </c>
      <c r="F2008" s="39"/>
      <c r="G2008" s="40"/>
      <c r="H2008" s="39"/>
      <c r="I2008" s="41"/>
      <c r="J2008" s="42"/>
      <c r="K2008" s="39"/>
      <c r="L2008" s="39"/>
      <c r="M2008" s="39"/>
      <c r="N2008" s="44" t="s">
        <v>3</v>
      </c>
      <c r="O2008" s="39"/>
      <c r="P2008" s="39"/>
      <c r="Q2008" s="42"/>
    </row>
    <row r="2009" spans="1:17" s="34" customFormat="1" ht="11.25" outlineLevel="5">
      <c r="A2009" s="35"/>
      <c r="B2009" s="36"/>
      <c r="C2009" s="37" t="s">
        <v>328</v>
      </c>
      <c r="D2009" s="36"/>
      <c r="E2009" s="38">
        <v>35.773649999999996</v>
      </c>
      <c r="F2009" s="39"/>
      <c r="G2009" s="40"/>
      <c r="H2009" s="39"/>
      <c r="I2009" s="41"/>
      <c r="J2009" s="42"/>
      <c r="K2009" s="39"/>
      <c r="L2009" s="39"/>
      <c r="M2009" s="39"/>
      <c r="N2009" s="44" t="s">
        <v>3</v>
      </c>
      <c r="O2009" s="39"/>
      <c r="P2009" s="39"/>
      <c r="Q2009" s="42"/>
    </row>
    <row r="2010" spans="1:17" s="34" customFormat="1" ht="11.25" outlineLevel="5">
      <c r="A2010" s="35"/>
      <c r="B2010" s="36"/>
      <c r="C2010" s="37" t="s">
        <v>486</v>
      </c>
      <c r="D2010" s="36"/>
      <c r="E2010" s="38">
        <v>-6.4367999999999999</v>
      </c>
      <c r="F2010" s="39"/>
      <c r="G2010" s="40"/>
      <c r="H2010" s="39"/>
      <c r="I2010" s="41"/>
      <c r="J2010" s="42"/>
      <c r="K2010" s="39"/>
      <c r="L2010" s="39"/>
      <c r="M2010" s="39"/>
      <c r="N2010" s="44" t="s">
        <v>3</v>
      </c>
      <c r="O2010" s="39"/>
      <c r="P2010" s="39"/>
      <c r="Q2010" s="42"/>
    </row>
    <row r="2011" spans="1:17" s="34" customFormat="1" ht="11.25" outlineLevel="5">
      <c r="A2011" s="35"/>
      <c r="B2011" s="36"/>
      <c r="C2011" s="37" t="s">
        <v>1</v>
      </c>
      <c r="D2011" s="36"/>
      <c r="E2011" s="38">
        <v>0</v>
      </c>
      <c r="F2011" s="39"/>
      <c r="G2011" s="40"/>
      <c r="H2011" s="39"/>
      <c r="I2011" s="41"/>
      <c r="J2011" s="42"/>
      <c r="K2011" s="39"/>
      <c r="L2011" s="39"/>
      <c r="M2011" s="39"/>
      <c r="N2011" s="44" t="s">
        <v>3</v>
      </c>
      <c r="O2011" s="39"/>
      <c r="P2011" s="39"/>
      <c r="Q2011" s="42"/>
    </row>
    <row r="2012" spans="1:17" s="28" customFormat="1" ht="12" outlineLevel="4">
      <c r="A2012" s="11">
        <v>3</v>
      </c>
      <c r="B2012" s="29" t="s">
        <v>82</v>
      </c>
      <c r="C2012" s="30" t="s">
        <v>460</v>
      </c>
      <c r="D2012" s="12" t="s">
        <v>8</v>
      </c>
      <c r="E2012" s="31">
        <v>812.61280000000011</v>
      </c>
      <c r="F2012" s="14">
        <v>0</v>
      </c>
      <c r="G2012" s="31">
        <f>E2012*(1+F2012/100)</f>
        <v>812.61280000000011</v>
      </c>
      <c r="H2012" s="511"/>
      <c r="I2012" s="15">
        <f>G2012*H2012</f>
        <v>0</v>
      </c>
      <c r="J2012" s="32">
        <v>2.7499999999999998E-3</v>
      </c>
      <c r="K2012" s="33">
        <f>G2012*J2012</f>
        <v>2.2346852000000004</v>
      </c>
      <c r="L2012" s="32"/>
      <c r="M2012" s="33">
        <f>G2012*L2012</f>
        <v>0</v>
      </c>
      <c r="N2012" s="15">
        <v>21</v>
      </c>
      <c r="O2012" s="15">
        <f>I2012*(N2012/100)</f>
        <v>0</v>
      </c>
      <c r="P2012" s="15">
        <f>I2012+O2012</f>
        <v>0</v>
      </c>
      <c r="Q2012" s="184" t="s">
        <v>1881</v>
      </c>
    </row>
    <row r="2013" spans="1:17" s="34" customFormat="1" ht="11.25" outlineLevel="5">
      <c r="A2013" s="35"/>
      <c r="B2013" s="36"/>
      <c r="C2013" s="37" t="s">
        <v>374</v>
      </c>
      <c r="D2013" s="36"/>
      <c r="E2013" s="38">
        <v>0</v>
      </c>
      <c r="F2013" s="39"/>
      <c r="G2013" s="40"/>
      <c r="H2013" s="39"/>
      <c r="I2013" s="41"/>
      <c r="J2013" s="42"/>
      <c r="K2013" s="39"/>
      <c r="L2013" s="39"/>
      <c r="M2013" s="39"/>
      <c r="N2013" s="44" t="s">
        <v>3</v>
      </c>
      <c r="O2013" s="39"/>
      <c r="P2013" s="39"/>
      <c r="Q2013" s="42"/>
    </row>
    <row r="2014" spans="1:17" s="34" customFormat="1" ht="11.25" outlineLevel="5">
      <c r="A2014" s="35"/>
      <c r="B2014" s="36"/>
      <c r="C2014" s="37" t="s">
        <v>25</v>
      </c>
      <c r="D2014" s="36"/>
      <c r="E2014" s="38">
        <v>0</v>
      </c>
      <c r="F2014" s="39"/>
      <c r="G2014" s="40"/>
      <c r="H2014" s="39"/>
      <c r="I2014" s="41"/>
      <c r="J2014" s="42"/>
      <c r="K2014" s="39"/>
      <c r="L2014" s="39"/>
      <c r="M2014" s="39"/>
      <c r="N2014" s="44" t="s">
        <v>3</v>
      </c>
      <c r="O2014" s="39"/>
      <c r="P2014" s="39"/>
      <c r="Q2014" s="42"/>
    </row>
    <row r="2015" spans="1:17" s="34" customFormat="1" ht="11.25" outlineLevel="5">
      <c r="A2015" s="35"/>
      <c r="B2015" s="36"/>
      <c r="C2015" s="37" t="s">
        <v>44</v>
      </c>
      <c r="D2015" s="36"/>
      <c r="E2015" s="38">
        <v>0</v>
      </c>
      <c r="F2015" s="39"/>
      <c r="G2015" s="40"/>
      <c r="H2015" s="39"/>
      <c r="I2015" s="41"/>
      <c r="J2015" s="42"/>
      <c r="K2015" s="39"/>
      <c r="L2015" s="39"/>
      <c r="M2015" s="39"/>
      <c r="N2015" s="44" t="s">
        <v>3</v>
      </c>
      <c r="O2015" s="39"/>
      <c r="P2015" s="39"/>
      <c r="Q2015" s="42"/>
    </row>
    <row r="2016" spans="1:17" s="34" customFormat="1" ht="11.25" outlineLevel="5">
      <c r="A2016" s="35"/>
      <c r="B2016" s="36"/>
      <c r="C2016" s="37" t="s">
        <v>237</v>
      </c>
      <c r="D2016" s="36"/>
      <c r="E2016" s="38">
        <v>1.5149999999999999</v>
      </c>
      <c r="F2016" s="39"/>
      <c r="G2016" s="40"/>
      <c r="H2016" s="39"/>
      <c r="I2016" s="41"/>
      <c r="J2016" s="42"/>
      <c r="K2016" s="39"/>
      <c r="L2016" s="39"/>
      <c r="M2016" s="39"/>
      <c r="N2016" s="44" t="s">
        <v>3</v>
      </c>
      <c r="O2016" s="39"/>
      <c r="P2016" s="39"/>
      <c r="Q2016" s="42"/>
    </row>
    <row r="2017" spans="1:17" s="34" customFormat="1" ht="11.25" outlineLevel="5">
      <c r="A2017" s="35"/>
      <c r="B2017" s="36"/>
      <c r="C2017" s="37" t="s">
        <v>238</v>
      </c>
      <c r="D2017" s="36"/>
      <c r="E2017" s="38">
        <v>7.0901999999999994</v>
      </c>
      <c r="F2017" s="39"/>
      <c r="G2017" s="40"/>
      <c r="H2017" s="39"/>
      <c r="I2017" s="41"/>
      <c r="J2017" s="42"/>
      <c r="K2017" s="39"/>
      <c r="L2017" s="39"/>
      <c r="M2017" s="39"/>
      <c r="N2017" s="44" t="s">
        <v>3</v>
      </c>
      <c r="O2017" s="39"/>
      <c r="P2017" s="39"/>
      <c r="Q2017" s="42"/>
    </row>
    <row r="2018" spans="1:17" s="34" customFormat="1" ht="11.25" outlineLevel="5">
      <c r="A2018" s="35"/>
      <c r="B2018" s="36"/>
      <c r="C2018" s="37" t="s">
        <v>295</v>
      </c>
      <c r="D2018" s="36"/>
      <c r="E2018" s="38">
        <v>8.9317999999999991</v>
      </c>
      <c r="F2018" s="39"/>
      <c r="G2018" s="40"/>
      <c r="H2018" s="39"/>
      <c r="I2018" s="41"/>
      <c r="J2018" s="42"/>
      <c r="K2018" s="39"/>
      <c r="L2018" s="39"/>
      <c r="M2018" s="39"/>
      <c r="N2018" s="44" t="s">
        <v>3</v>
      </c>
      <c r="O2018" s="39"/>
      <c r="P2018" s="39"/>
      <c r="Q2018" s="42"/>
    </row>
    <row r="2019" spans="1:17" s="34" customFormat="1" ht="11.25" outlineLevel="5">
      <c r="A2019" s="35"/>
      <c r="B2019" s="36"/>
      <c r="C2019" s="37" t="s">
        <v>28</v>
      </c>
      <c r="D2019" s="36"/>
      <c r="E2019" s="38">
        <v>0</v>
      </c>
      <c r="F2019" s="39"/>
      <c r="G2019" s="40"/>
      <c r="H2019" s="39"/>
      <c r="I2019" s="41"/>
      <c r="J2019" s="42"/>
      <c r="K2019" s="39"/>
      <c r="L2019" s="39"/>
      <c r="M2019" s="39"/>
      <c r="N2019" s="44" t="s">
        <v>3</v>
      </c>
      <c r="O2019" s="39"/>
      <c r="P2019" s="39"/>
      <c r="Q2019" s="42"/>
    </row>
    <row r="2020" spans="1:17" s="34" customFormat="1" ht="11.25" outlineLevel="5">
      <c r="A2020" s="35"/>
      <c r="B2020" s="36"/>
      <c r="C2020" s="37" t="s">
        <v>254</v>
      </c>
      <c r="D2020" s="36"/>
      <c r="E2020" s="38">
        <v>0</v>
      </c>
      <c r="F2020" s="39"/>
      <c r="G2020" s="40"/>
      <c r="H2020" s="39"/>
      <c r="I2020" s="41"/>
      <c r="J2020" s="42"/>
      <c r="K2020" s="39"/>
      <c r="L2020" s="39"/>
      <c r="M2020" s="39"/>
      <c r="N2020" s="44" t="s">
        <v>3</v>
      </c>
      <c r="O2020" s="39"/>
      <c r="P2020" s="39"/>
      <c r="Q2020" s="42"/>
    </row>
    <row r="2021" spans="1:17" s="34" customFormat="1" ht="11.25" outlineLevel="5">
      <c r="A2021" s="35"/>
      <c r="B2021" s="36"/>
      <c r="C2021" s="37" t="s">
        <v>324</v>
      </c>
      <c r="D2021" s="36"/>
      <c r="E2021" s="38">
        <v>3.8732000000000002</v>
      </c>
      <c r="F2021" s="39"/>
      <c r="G2021" s="40"/>
      <c r="H2021" s="39"/>
      <c r="I2021" s="41"/>
      <c r="J2021" s="42"/>
      <c r="K2021" s="39"/>
      <c r="L2021" s="39"/>
      <c r="M2021" s="39"/>
      <c r="N2021" s="44" t="s">
        <v>3</v>
      </c>
      <c r="O2021" s="39"/>
      <c r="P2021" s="39"/>
      <c r="Q2021" s="42"/>
    </row>
    <row r="2022" spans="1:17" s="34" customFormat="1" ht="11.25" outlineLevel="5">
      <c r="A2022" s="35"/>
      <c r="B2022" s="36"/>
      <c r="C2022" s="37" t="s">
        <v>243</v>
      </c>
      <c r="D2022" s="36"/>
      <c r="E2022" s="38">
        <v>0</v>
      </c>
      <c r="F2022" s="39"/>
      <c r="G2022" s="40"/>
      <c r="H2022" s="39"/>
      <c r="I2022" s="41"/>
      <c r="J2022" s="42"/>
      <c r="K2022" s="39"/>
      <c r="L2022" s="39"/>
      <c r="M2022" s="39"/>
      <c r="N2022" s="44" t="s">
        <v>3</v>
      </c>
      <c r="O2022" s="39"/>
      <c r="P2022" s="39"/>
      <c r="Q2022" s="42"/>
    </row>
    <row r="2023" spans="1:17" s="34" customFormat="1" ht="11.25" outlineLevel="5">
      <c r="A2023" s="35"/>
      <c r="B2023" s="36"/>
      <c r="C2023" s="37" t="s">
        <v>274</v>
      </c>
      <c r="D2023" s="36"/>
      <c r="E2023" s="38">
        <v>54.522599999999997</v>
      </c>
      <c r="F2023" s="39"/>
      <c r="G2023" s="40"/>
      <c r="H2023" s="39"/>
      <c r="I2023" s="41"/>
      <c r="J2023" s="42"/>
      <c r="K2023" s="39"/>
      <c r="L2023" s="39"/>
      <c r="M2023" s="39"/>
      <c r="N2023" s="44" t="s">
        <v>3</v>
      </c>
      <c r="O2023" s="39"/>
      <c r="P2023" s="39"/>
      <c r="Q2023" s="42"/>
    </row>
    <row r="2024" spans="1:17" s="34" customFormat="1" ht="11.25" outlineLevel="5">
      <c r="A2024" s="35"/>
      <c r="B2024" s="36"/>
      <c r="C2024" s="37" t="s">
        <v>1</v>
      </c>
      <c r="D2024" s="36"/>
      <c r="E2024" s="38">
        <v>0</v>
      </c>
      <c r="F2024" s="39"/>
      <c r="G2024" s="40"/>
      <c r="H2024" s="39"/>
      <c r="I2024" s="41"/>
      <c r="J2024" s="42"/>
      <c r="K2024" s="39"/>
      <c r="L2024" s="39"/>
      <c r="M2024" s="39"/>
      <c r="N2024" s="44" t="s">
        <v>3</v>
      </c>
      <c r="O2024" s="39"/>
      <c r="P2024" s="39"/>
      <c r="Q2024" s="42"/>
    </row>
    <row r="2025" spans="1:17" s="34" customFormat="1" ht="11.25" outlineLevel="5">
      <c r="A2025" s="35"/>
      <c r="B2025" s="36"/>
      <c r="C2025" s="37" t="s">
        <v>15</v>
      </c>
      <c r="D2025" s="36"/>
      <c r="E2025" s="38">
        <v>0</v>
      </c>
      <c r="F2025" s="39"/>
      <c r="G2025" s="40"/>
      <c r="H2025" s="39"/>
      <c r="I2025" s="41"/>
      <c r="J2025" s="42"/>
      <c r="K2025" s="39"/>
      <c r="L2025" s="39"/>
      <c r="M2025" s="39"/>
      <c r="N2025" s="44" t="s">
        <v>3</v>
      </c>
      <c r="O2025" s="39"/>
      <c r="P2025" s="39"/>
      <c r="Q2025" s="42"/>
    </row>
    <row r="2026" spans="1:17" s="34" customFormat="1" ht="11.25" outlineLevel="5">
      <c r="A2026" s="35"/>
      <c r="B2026" s="36"/>
      <c r="C2026" s="37" t="s">
        <v>243</v>
      </c>
      <c r="D2026" s="36"/>
      <c r="E2026" s="38">
        <v>0</v>
      </c>
      <c r="F2026" s="39"/>
      <c r="G2026" s="40"/>
      <c r="H2026" s="39"/>
      <c r="I2026" s="41"/>
      <c r="J2026" s="42"/>
      <c r="K2026" s="39"/>
      <c r="L2026" s="39"/>
      <c r="M2026" s="39"/>
      <c r="N2026" s="44" t="s">
        <v>3</v>
      </c>
      <c r="O2026" s="39"/>
      <c r="P2026" s="39"/>
      <c r="Q2026" s="42"/>
    </row>
    <row r="2027" spans="1:17" s="34" customFormat="1" ht="11.25" outlineLevel="5">
      <c r="A2027" s="35"/>
      <c r="B2027" s="36"/>
      <c r="C2027" s="37" t="s">
        <v>329</v>
      </c>
      <c r="D2027" s="36"/>
      <c r="E2027" s="38">
        <v>460.10250000000002</v>
      </c>
      <c r="F2027" s="39"/>
      <c r="G2027" s="40"/>
      <c r="H2027" s="39"/>
      <c r="I2027" s="41"/>
      <c r="J2027" s="42"/>
      <c r="K2027" s="39"/>
      <c r="L2027" s="39"/>
      <c r="M2027" s="39"/>
      <c r="N2027" s="44" t="s">
        <v>3</v>
      </c>
      <c r="O2027" s="39"/>
      <c r="P2027" s="39"/>
      <c r="Q2027" s="42"/>
    </row>
    <row r="2028" spans="1:17" s="34" customFormat="1" ht="11.25" outlineLevel="5">
      <c r="A2028" s="35"/>
      <c r="B2028" s="36"/>
      <c r="C2028" s="37" t="s">
        <v>435</v>
      </c>
      <c r="D2028" s="36"/>
      <c r="E2028" s="38">
        <v>-58.319999999999993</v>
      </c>
      <c r="F2028" s="39"/>
      <c r="G2028" s="40"/>
      <c r="H2028" s="39"/>
      <c r="I2028" s="41"/>
      <c r="J2028" s="42"/>
      <c r="K2028" s="39"/>
      <c r="L2028" s="39"/>
      <c r="M2028" s="39"/>
      <c r="N2028" s="44" t="s">
        <v>3</v>
      </c>
      <c r="O2028" s="39"/>
      <c r="P2028" s="39"/>
      <c r="Q2028" s="42"/>
    </row>
    <row r="2029" spans="1:17" s="34" customFormat="1" ht="11.25" outlineLevel="5">
      <c r="A2029" s="35"/>
      <c r="B2029" s="36"/>
      <c r="C2029" s="37" t="s">
        <v>447</v>
      </c>
      <c r="D2029" s="36"/>
      <c r="E2029" s="38">
        <v>19.350000000000001</v>
      </c>
      <c r="F2029" s="39"/>
      <c r="G2029" s="40"/>
      <c r="H2029" s="39"/>
      <c r="I2029" s="41"/>
      <c r="J2029" s="42"/>
      <c r="K2029" s="39"/>
      <c r="L2029" s="39"/>
      <c r="M2029" s="39"/>
      <c r="N2029" s="44" t="s">
        <v>3</v>
      </c>
      <c r="O2029" s="39"/>
      <c r="P2029" s="39"/>
      <c r="Q2029" s="42"/>
    </row>
    <row r="2030" spans="1:17" s="34" customFormat="1" ht="11.25" outlineLevel="5">
      <c r="A2030" s="35"/>
      <c r="B2030" s="36"/>
      <c r="C2030" s="37" t="s">
        <v>236</v>
      </c>
      <c r="D2030" s="36"/>
      <c r="E2030" s="38">
        <v>3.5550000000000002</v>
      </c>
      <c r="F2030" s="39"/>
      <c r="G2030" s="40"/>
      <c r="H2030" s="39"/>
      <c r="I2030" s="41"/>
      <c r="J2030" s="42"/>
      <c r="K2030" s="39"/>
      <c r="L2030" s="39"/>
      <c r="M2030" s="39"/>
      <c r="N2030" s="44" t="s">
        <v>3</v>
      </c>
      <c r="O2030" s="39"/>
      <c r="P2030" s="39"/>
      <c r="Q2030" s="42"/>
    </row>
    <row r="2031" spans="1:17" s="34" customFormat="1" ht="11.25" outlineLevel="5">
      <c r="A2031" s="35"/>
      <c r="B2031" s="36"/>
      <c r="C2031" s="37" t="s">
        <v>315</v>
      </c>
      <c r="D2031" s="36"/>
      <c r="E2031" s="38">
        <v>357.73649999999998</v>
      </c>
      <c r="F2031" s="39"/>
      <c r="G2031" s="40"/>
      <c r="H2031" s="39"/>
      <c r="I2031" s="41"/>
      <c r="J2031" s="42"/>
      <c r="K2031" s="39"/>
      <c r="L2031" s="39"/>
      <c r="M2031" s="39"/>
      <c r="N2031" s="44" t="s">
        <v>3</v>
      </c>
      <c r="O2031" s="39"/>
      <c r="P2031" s="39"/>
      <c r="Q2031" s="42"/>
    </row>
    <row r="2032" spans="1:17" s="34" customFormat="1" ht="11.25" outlineLevel="5">
      <c r="A2032" s="35"/>
      <c r="B2032" s="36"/>
      <c r="C2032" s="37" t="s">
        <v>468</v>
      </c>
      <c r="D2032" s="36"/>
      <c r="E2032" s="38">
        <v>-64.367999999999995</v>
      </c>
      <c r="F2032" s="39"/>
      <c r="G2032" s="40"/>
      <c r="H2032" s="39"/>
      <c r="I2032" s="41"/>
      <c r="J2032" s="42"/>
      <c r="K2032" s="39"/>
      <c r="L2032" s="39"/>
      <c r="M2032" s="39"/>
      <c r="N2032" s="44" t="s">
        <v>3</v>
      </c>
      <c r="O2032" s="39"/>
      <c r="P2032" s="39"/>
      <c r="Q2032" s="42"/>
    </row>
    <row r="2033" spans="1:17" s="34" customFormat="1" ht="22.5" outlineLevel="5">
      <c r="A2033" s="35"/>
      <c r="B2033" s="36"/>
      <c r="C2033" s="37" t="s">
        <v>500</v>
      </c>
      <c r="D2033" s="36"/>
      <c r="E2033" s="38">
        <v>18.623999999999999</v>
      </c>
      <c r="F2033" s="39"/>
      <c r="G2033" s="40"/>
      <c r="H2033" s="39"/>
      <c r="I2033" s="41"/>
      <c r="J2033" s="42"/>
      <c r="K2033" s="39"/>
      <c r="L2033" s="39"/>
      <c r="M2033" s="39"/>
      <c r="N2033" s="44" t="s">
        <v>3</v>
      </c>
      <c r="O2033" s="39"/>
      <c r="P2033" s="39"/>
      <c r="Q2033" s="42"/>
    </row>
    <row r="2034" spans="1:17" s="34" customFormat="1" ht="11.25" outlineLevel="5">
      <c r="A2034" s="35"/>
      <c r="B2034" s="36"/>
      <c r="C2034" s="37" t="s">
        <v>1</v>
      </c>
      <c r="D2034" s="36"/>
      <c r="E2034" s="38">
        <v>0</v>
      </c>
      <c r="F2034" s="39"/>
      <c r="G2034" s="40"/>
      <c r="H2034" s="39"/>
      <c r="I2034" s="41"/>
      <c r="J2034" s="42"/>
      <c r="K2034" s="39"/>
      <c r="L2034" s="39"/>
      <c r="M2034" s="39"/>
      <c r="N2034" s="44" t="s">
        <v>3</v>
      </c>
      <c r="O2034" s="39"/>
      <c r="P2034" s="39"/>
      <c r="Q2034" s="42"/>
    </row>
    <row r="2035" spans="1:17" s="28" customFormat="1" ht="12" outlineLevel="4">
      <c r="A2035" s="11">
        <v>4</v>
      </c>
      <c r="B2035" s="29" t="s">
        <v>83</v>
      </c>
      <c r="C2035" s="30" t="s">
        <v>475</v>
      </c>
      <c r="D2035" s="12" t="s">
        <v>8</v>
      </c>
      <c r="E2035" s="31">
        <v>812.61300000000006</v>
      </c>
      <c r="F2035" s="14">
        <v>0</v>
      </c>
      <c r="G2035" s="31">
        <f>E2035*(1+F2035/100)</f>
        <v>812.61300000000006</v>
      </c>
      <c r="H2035" s="511"/>
      <c r="I2035" s="15">
        <f>G2035*H2035</f>
        <v>0</v>
      </c>
      <c r="J2035" s="32"/>
      <c r="K2035" s="33">
        <f>G2035*J2035</f>
        <v>0</v>
      </c>
      <c r="L2035" s="32"/>
      <c r="M2035" s="33">
        <f>G2035*L2035</f>
        <v>0</v>
      </c>
      <c r="N2035" s="15">
        <v>21</v>
      </c>
      <c r="O2035" s="15">
        <f>I2035*(N2035/100)</f>
        <v>0</v>
      </c>
      <c r="P2035" s="15">
        <f>I2035+O2035</f>
        <v>0</v>
      </c>
      <c r="Q2035" s="184" t="s">
        <v>1881</v>
      </c>
    </row>
    <row r="2036" spans="1:17" s="28" customFormat="1" ht="12" outlineLevel="4">
      <c r="A2036" s="11">
        <v>5</v>
      </c>
      <c r="B2036" s="29" t="s">
        <v>84</v>
      </c>
      <c r="C2036" s="30" t="s">
        <v>415</v>
      </c>
      <c r="D2036" s="12" t="s">
        <v>5</v>
      </c>
      <c r="E2036" s="31">
        <v>10.292040000000002</v>
      </c>
      <c r="F2036" s="14">
        <v>0</v>
      </c>
      <c r="G2036" s="31">
        <f>E2036*(1+F2036/100)</f>
        <v>10.292040000000002</v>
      </c>
      <c r="H2036" s="511"/>
      <c r="I2036" s="15">
        <f>G2036*H2036</f>
        <v>0</v>
      </c>
      <c r="J2036" s="32">
        <v>1.04922</v>
      </c>
      <c r="K2036" s="33">
        <f>G2036*J2036</f>
        <v>10.798614208800002</v>
      </c>
      <c r="L2036" s="32"/>
      <c r="M2036" s="33">
        <f>G2036*L2036</f>
        <v>0</v>
      </c>
      <c r="N2036" s="15">
        <v>21</v>
      </c>
      <c r="O2036" s="15">
        <f>I2036*(N2036/100)</f>
        <v>0</v>
      </c>
      <c r="P2036" s="15">
        <f>I2036+O2036</f>
        <v>0</v>
      </c>
      <c r="Q2036" s="184" t="s">
        <v>1881</v>
      </c>
    </row>
    <row r="2037" spans="1:17" s="34" customFormat="1" ht="11.25" outlineLevel="5">
      <c r="A2037" s="35"/>
      <c r="B2037" s="36"/>
      <c r="C2037" s="37" t="s">
        <v>495</v>
      </c>
      <c r="D2037" s="36"/>
      <c r="E2037" s="38">
        <v>10.292040000000002</v>
      </c>
      <c r="F2037" s="39"/>
      <c r="G2037" s="40"/>
      <c r="H2037" s="39"/>
      <c r="I2037" s="41"/>
      <c r="J2037" s="42"/>
      <c r="K2037" s="39"/>
      <c r="L2037" s="39"/>
      <c r="M2037" s="39"/>
      <c r="N2037" s="44" t="s">
        <v>3</v>
      </c>
      <c r="O2037" s="39"/>
      <c r="P2037" s="39"/>
      <c r="Q2037" s="42"/>
    </row>
    <row r="2038" spans="1:17" s="45" customFormat="1" ht="12.75" customHeight="1" outlineLevel="4">
      <c r="A2038" s="46"/>
      <c r="B2038" s="47"/>
      <c r="C2038" s="48"/>
      <c r="D2038" s="47"/>
      <c r="E2038" s="49"/>
      <c r="F2038" s="50"/>
      <c r="G2038" s="49"/>
      <c r="H2038" s="50"/>
      <c r="I2038" s="51"/>
      <c r="J2038" s="52"/>
      <c r="K2038" s="50"/>
      <c r="L2038" s="50"/>
      <c r="M2038" s="50"/>
      <c r="N2038" s="53" t="s">
        <v>3</v>
      </c>
      <c r="O2038" s="50"/>
      <c r="P2038" s="50"/>
      <c r="Q2038" s="52"/>
    </row>
    <row r="2039" spans="1:17" s="20" customFormat="1" ht="16.5" customHeight="1" outlineLevel="3">
      <c r="A2039" s="22"/>
      <c r="B2039" s="18"/>
      <c r="C2039" s="23" t="s">
        <v>223</v>
      </c>
      <c r="D2039" s="24"/>
      <c r="E2039" s="23"/>
      <c r="F2039" s="24"/>
      <c r="G2039" s="23"/>
      <c r="H2039" s="24"/>
      <c r="I2039" s="25">
        <f>SUBTOTAL(9,I2040:I2074)</f>
        <v>0</v>
      </c>
      <c r="J2039" s="26"/>
      <c r="K2039" s="27">
        <f>SUBTOTAL(9,K2040:K2074)</f>
        <v>9.5678447922598266</v>
      </c>
      <c r="L2039" s="24"/>
      <c r="M2039" s="27">
        <f>SUBTOTAL(9,M2040:M2074)</f>
        <v>0</v>
      </c>
      <c r="N2039" s="43" t="s">
        <v>3</v>
      </c>
      <c r="O2039" s="25">
        <f>SUBTOTAL(9,O2040:O2074)</f>
        <v>0</v>
      </c>
      <c r="P2039" s="25">
        <f>SUBTOTAL(9,P2040:P2074)</f>
        <v>0</v>
      </c>
      <c r="Q2039" s="26"/>
    </row>
    <row r="2040" spans="1:17" s="28" customFormat="1" ht="24" outlineLevel="4">
      <c r="A2040" s="11">
        <v>1</v>
      </c>
      <c r="B2040" s="29" t="s">
        <v>90</v>
      </c>
      <c r="C2040" s="30" t="s">
        <v>565</v>
      </c>
      <c r="D2040" s="12" t="s">
        <v>9</v>
      </c>
      <c r="E2040" s="31">
        <v>0.56266005852000001</v>
      </c>
      <c r="F2040" s="14">
        <v>0</v>
      </c>
      <c r="G2040" s="31">
        <f>E2040*(1+F2040/100)</f>
        <v>0.56266005852000001</v>
      </c>
      <c r="H2040" s="511"/>
      <c r="I2040" s="15">
        <f>G2040*H2040</f>
        <v>0</v>
      </c>
      <c r="J2040" s="32">
        <v>2.45329</v>
      </c>
      <c r="K2040" s="33">
        <f>G2040*J2040</f>
        <v>1.3803682949665308</v>
      </c>
      <c r="L2040" s="32"/>
      <c r="M2040" s="33">
        <f>G2040*L2040</f>
        <v>0</v>
      </c>
      <c r="N2040" s="15">
        <v>21</v>
      </c>
      <c r="O2040" s="15">
        <f>I2040*(N2040/100)</f>
        <v>0</v>
      </c>
      <c r="P2040" s="15">
        <f>I2040+O2040</f>
        <v>0</v>
      </c>
      <c r="Q2040" s="184" t="s">
        <v>1881</v>
      </c>
    </row>
    <row r="2041" spans="1:17" s="34" customFormat="1" ht="11.25" outlineLevel="5">
      <c r="A2041" s="35"/>
      <c r="B2041" s="36"/>
      <c r="C2041" s="37" t="s">
        <v>15</v>
      </c>
      <c r="D2041" s="36"/>
      <c r="E2041" s="38">
        <v>0</v>
      </c>
      <c r="F2041" s="39"/>
      <c r="G2041" s="40"/>
      <c r="H2041" s="39"/>
      <c r="I2041" s="41"/>
      <c r="J2041" s="42"/>
      <c r="K2041" s="39"/>
      <c r="L2041" s="39"/>
      <c r="M2041" s="39"/>
      <c r="N2041" s="44" t="s">
        <v>3</v>
      </c>
      <c r="O2041" s="39"/>
      <c r="P2041" s="39"/>
      <c r="Q2041" s="42"/>
    </row>
    <row r="2042" spans="1:17" s="34" customFormat="1" ht="11.25" outlineLevel="5">
      <c r="A2042" s="35"/>
      <c r="B2042" s="36"/>
      <c r="C2042" s="37" t="s">
        <v>244</v>
      </c>
      <c r="D2042" s="36"/>
      <c r="E2042" s="38">
        <v>0</v>
      </c>
      <c r="F2042" s="39"/>
      <c r="G2042" s="40"/>
      <c r="H2042" s="39"/>
      <c r="I2042" s="41"/>
      <c r="J2042" s="42"/>
      <c r="K2042" s="39"/>
      <c r="L2042" s="39"/>
      <c r="M2042" s="39"/>
      <c r="N2042" s="44" t="s">
        <v>3</v>
      </c>
      <c r="O2042" s="39"/>
      <c r="P2042" s="39"/>
      <c r="Q2042" s="42"/>
    </row>
    <row r="2043" spans="1:17" s="34" customFormat="1" ht="11.25" outlineLevel="5">
      <c r="A2043" s="35"/>
      <c r="B2043" s="36"/>
      <c r="C2043" s="37" t="s">
        <v>271</v>
      </c>
      <c r="D2043" s="36"/>
      <c r="E2043" s="38">
        <v>0.56266005852000001</v>
      </c>
      <c r="F2043" s="39"/>
      <c r="G2043" s="40"/>
      <c r="H2043" s="39"/>
      <c r="I2043" s="41"/>
      <c r="J2043" s="42"/>
      <c r="K2043" s="39"/>
      <c r="L2043" s="39"/>
      <c r="M2043" s="39"/>
      <c r="N2043" s="44" t="s">
        <v>3</v>
      </c>
      <c r="O2043" s="39"/>
      <c r="P2043" s="39"/>
      <c r="Q2043" s="42"/>
    </row>
    <row r="2044" spans="1:17" s="28" customFormat="1" ht="12" outlineLevel="4">
      <c r="A2044" s="11">
        <v>2</v>
      </c>
      <c r="B2044" s="29" t="s">
        <v>94</v>
      </c>
      <c r="C2044" s="30" t="s">
        <v>491</v>
      </c>
      <c r="D2044" s="12" t="s">
        <v>8</v>
      </c>
      <c r="E2044" s="31">
        <v>7.5021341135999995</v>
      </c>
      <c r="F2044" s="14">
        <v>0</v>
      </c>
      <c r="G2044" s="31">
        <f>E2044*(1+F2044/100)</f>
        <v>7.5021341135999995</v>
      </c>
      <c r="H2044" s="511"/>
      <c r="I2044" s="15">
        <f>G2044*H2044</f>
        <v>0</v>
      </c>
      <c r="J2044" s="32">
        <v>3.1099999999999999E-3</v>
      </c>
      <c r="K2044" s="33">
        <f>G2044*J2044</f>
        <v>2.3331637093295998E-2</v>
      </c>
      <c r="L2044" s="32"/>
      <c r="M2044" s="33">
        <f>G2044*L2044</f>
        <v>0</v>
      </c>
      <c r="N2044" s="15">
        <v>21</v>
      </c>
      <c r="O2044" s="15">
        <f>I2044*(N2044/100)</f>
        <v>0</v>
      </c>
      <c r="P2044" s="15">
        <f>I2044+O2044</f>
        <v>0</v>
      </c>
      <c r="Q2044" s="184" t="s">
        <v>1881</v>
      </c>
    </row>
    <row r="2045" spans="1:17" s="34" customFormat="1" ht="11.25" outlineLevel="5">
      <c r="A2045" s="35"/>
      <c r="B2045" s="36"/>
      <c r="C2045" s="37" t="s">
        <v>15</v>
      </c>
      <c r="D2045" s="36"/>
      <c r="E2045" s="38">
        <v>0</v>
      </c>
      <c r="F2045" s="39"/>
      <c r="G2045" s="40"/>
      <c r="H2045" s="39"/>
      <c r="I2045" s="41"/>
      <c r="J2045" s="42"/>
      <c r="K2045" s="39"/>
      <c r="L2045" s="39"/>
      <c r="M2045" s="39"/>
      <c r="N2045" s="44" t="s">
        <v>3</v>
      </c>
      <c r="O2045" s="39"/>
      <c r="P2045" s="39"/>
      <c r="Q2045" s="42"/>
    </row>
    <row r="2046" spans="1:17" s="34" customFormat="1" ht="11.25" outlineLevel="5">
      <c r="A2046" s="35"/>
      <c r="B2046" s="36"/>
      <c r="C2046" s="37" t="s">
        <v>244</v>
      </c>
      <c r="D2046" s="36"/>
      <c r="E2046" s="38">
        <v>0</v>
      </c>
      <c r="F2046" s="39"/>
      <c r="G2046" s="40"/>
      <c r="H2046" s="39"/>
      <c r="I2046" s="41"/>
      <c r="J2046" s="42"/>
      <c r="K2046" s="39"/>
      <c r="L2046" s="39"/>
      <c r="M2046" s="39"/>
      <c r="N2046" s="44" t="s">
        <v>3</v>
      </c>
      <c r="O2046" s="39"/>
      <c r="P2046" s="39"/>
      <c r="Q2046" s="42"/>
    </row>
    <row r="2047" spans="1:17" s="34" customFormat="1" ht="11.25" outlineLevel="5">
      <c r="A2047" s="35"/>
      <c r="B2047" s="36"/>
      <c r="C2047" s="37" t="s">
        <v>249</v>
      </c>
      <c r="D2047" s="36"/>
      <c r="E2047" s="38">
        <v>7.5021341135999995</v>
      </c>
      <c r="F2047" s="39"/>
      <c r="G2047" s="40"/>
      <c r="H2047" s="39"/>
      <c r="I2047" s="41"/>
      <c r="J2047" s="42"/>
      <c r="K2047" s="39"/>
      <c r="L2047" s="39"/>
      <c r="M2047" s="39"/>
      <c r="N2047" s="44" t="s">
        <v>3</v>
      </c>
      <c r="O2047" s="39"/>
      <c r="P2047" s="39"/>
      <c r="Q2047" s="42"/>
    </row>
    <row r="2048" spans="1:17" s="28" customFormat="1" ht="12" outlineLevel="4">
      <c r="A2048" s="11">
        <v>3</v>
      </c>
      <c r="B2048" s="29" t="s">
        <v>95</v>
      </c>
      <c r="C2048" s="30" t="s">
        <v>496</v>
      </c>
      <c r="D2048" s="12" t="s">
        <v>8</v>
      </c>
      <c r="E2048" s="31">
        <v>7.5019999999999998</v>
      </c>
      <c r="F2048" s="14">
        <v>0</v>
      </c>
      <c r="G2048" s="31">
        <f>E2048*(1+F2048/100)</f>
        <v>7.5019999999999998</v>
      </c>
      <c r="H2048" s="511"/>
      <c r="I2048" s="15">
        <f>G2048*H2048</f>
        <v>0</v>
      </c>
      <c r="J2048" s="32"/>
      <c r="K2048" s="33">
        <f>G2048*J2048</f>
        <v>0</v>
      </c>
      <c r="L2048" s="32"/>
      <c r="M2048" s="33">
        <f>G2048*L2048</f>
        <v>0</v>
      </c>
      <c r="N2048" s="15">
        <v>21</v>
      </c>
      <c r="O2048" s="15">
        <f>I2048*(N2048/100)</f>
        <v>0</v>
      </c>
      <c r="P2048" s="15">
        <f>I2048+O2048</f>
        <v>0</v>
      </c>
      <c r="Q2048" s="184" t="s">
        <v>1881</v>
      </c>
    </row>
    <row r="2049" spans="1:17" s="28" customFormat="1" ht="12" outlineLevel="4">
      <c r="A2049" s="11">
        <v>4</v>
      </c>
      <c r="B2049" s="29" t="s">
        <v>96</v>
      </c>
      <c r="C2049" s="30" t="s">
        <v>423</v>
      </c>
      <c r="D2049" s="12" t="s">
        <v>5</v>
      </c>
      <c r="E2049" s="31">
        <v>0.14074999999999999</v>
      </c>
      <c r="F2049" s="14">
        <v>0</v>
      </c>
      <c r="G2049" s="31">
        <f>E2049*(1+F2049/100)</f>
        <v>0.14074999999999999</v>
      </c>
      <c r="H2049" s="511"/>
      <c r="I2049" s="15">
        <f>G2049*H2049</f>
        <v>0</v>
      </c>
      <c r="J2049" s="32">
        <v>1.05237</v>
      </c>
      <c r="K2049" s="33">
        <f>G2049*J2049</f>
        <v>0.14812107749999998</v>
      </c>
      <c r="L2049" s="32"/>
      <c r="M2049" s="33">
        <f>G2049*L2049</f>
        <v>0</v>
      </c>
      <c r="N2049" s="15">
        <v>21</v>
      </c>
      <c r="O2049" s="15">
        <f>I2049*(N2049/100)</f>
        <v>0</v>
      </c>
      <c r="P2049" s="15">
        <f>I2049+O2049</f>
        <v>0</v>
      </c>
      <c r="Q2049" s="184" t="s">
        <v>1881</v>
      </c>
    </row>
    <row r="2050" spans="1:17" s="34" customFormat="1" ht="11.25" outlineLevel="5">
      <c r="A2050" s="35"/>
      <c r="B2050" s="36"/>
      <c r="C2050" s="37" t="s">
        <v>470</v>
      </c>
      <c r="D2050" s="36"/>
      <c r="E2050" s="38">
        <v>0.14074999999999999</v>
      </c>
      <c r="F2050" s="39"/>
      <c r="G2050" s="40"/>
      <c r="H2050" s="39"/>
      <c r="I2050" s="41"/>
      <c r="J2050" s="42"/>
      <c r="K2050" s="39"/>
      <c r="L2050" s="39"/>
      <c r="M2050" s="39"/>
      <c r="N2050" s="44" t="s">
        <v>3</v>
      </c>
      <c r="O2050" s="39"/>
      <c r="P2050" s="39"/>
      <c r="Q2050" s="42"/>
    </row>
    <row r="2051" spans="1:17" s="28" customFormat="1" ht="12" outlineLevel="4">
      <c r="A2051" s="11">
        <v>5</v>
      </c>
      <c r="B2051" s="29" t="s">
        <v>89</v>
      </c>
      <c r="C2051" s="30" t="s">
        <v>412</v>
      </c>
      <c r="D2051" s="12" t="s">
        <v>9</v>
      </c>
      <c r="E2051" s="31">
        <v>0.63888</v>
      </c>
      <c r="F2051" s="14">
        <v>0</v>
      </c>
      <c r="G2051" s="31">
        <f>E2051*(1+F2051/100)</f>
        <v>0.63888</v>
      </c>
      <c r="H2051" s="511"/>
      <c r="I2051" s="15">
        <f>G2051*H2051</f>
        <v>0</v>
      </c>
      <c r="J2051" s="32">
        <v>2.45329</v>
      </c>
      <c r="K2051" s="33">
        <f>G2051*J2051</f>
        <v>1.5673579151999999</v>
      </c>
      <c r="L2051" s="32"/>
      <c r="M2051" s="33">
        <f>G2051*L2051</f>
        <v>0</v>
      </c>
      <c r="N2051" s="15">
        <v>21</v>
      </c>
      <c r="O2051" s="15">
        <f>I2051*(N2051/100)</f>
        <v>0</v>
      </c>
      <c r="P2051" s="15">
        <f>I2051+O2051</f>
        <v>0</v>
      </c>
      <c r="Q2051" s="184" t="s">
        <v>1881</v>
      </c>
    </row>
    <row r="2052" spans="1:17" s="34" customFormat="1" ht="11.25" outlineLevel="5">
      <c r="A2052" s="35"/>
      <c r="B2052" s="36"/>
      <c r="C2052" s="37" t="s">
        <v>15</v>
      </c>
      <c r="D2052" s="36"/>
      <c r="E2052" s="38">
        <v>0</v>
      </c>
      <c r="F2052" s="39"/>
      <c r="G2052" s="40"/>
      <c r="H2052" s="39"/>
      <c r="I2052" s="41"/>
      <c r="J2052" s="42"/>
      <c r="K2052" s="39"/>
      <c r="L2052" s="39"/>
      <c r="M2052" s="39"/>
      <c r="N2052" s="44" t="s">
        <v>3</v>
      </c>
      <c r="O2052" s="39"/>
      <c r="P2052" s="39"/>
      <c r="Q2052" s="42"/>
    </row>
    <row r="2053" spans="1:17" s="34" customFormat="1" ht="11.25" outlineLevel="5">
      <c r="A2053" s="35"/>
      <c r="B2053" s="36"/>
      <c r="C2053" s="37" t="s">
        <v>243</v>
      </c>
      <c r="D2053" s="36"/>
      <c r="E2053" s="38">
        <v>0</v>
      </c>
      <c r="F2053" s="39"/>
      <c r="G2053" s="40"/>
      <c r="H2053" s="39"/>
      <c r="I2053" s="41"/>
      <c r="J2053" s="42"/>
      <c r="K2053" s="39"/>
      <c r="L2053" s="39"/>
      <c r="M2053" s="39"/>
      <c r="N2053" s="44" t="s">
        <v>3</v>
      </c>
      <c r="O2053" s="39"/>
      <c r="P2053" s="39"/>
      <c r="Q2053" s="42"/>
    </row>
    <row r="2054" spans="1:17" s="34" customFormat="1" ht="11.25" outlineLevel="5">
      <c r="A2054" s="35"/>
      <c r="B2054" s="36"/>
      <c r="C2054" s="37" t="s">
        <v>224</v>
      </c>
      <c r="D2054" s="36"/>
      <c r="E2054" s="38">
        <v>0.63888</v>
      </c>
      <c r="F2054" s="39"/>
      <c r="G2054" s="40"/>
      <c r="H2054" s="39"/>
      <c r="I2054" s="41"/>
      <c r="J2054" s="42"/>
      <c r="K2054" s="39"/>
      <c r="L2054" s="39"/>
      <c r="M2054" s="39"/>
      <c r="N2054" s="44" t="s">
        <v>3</v>
      </c>
      <c r="O2054" s="39"/>
      <c r="P2054" s="39"/>
      <c r="Q2054" s="42"/>
    </row>
    <row r="2055" spans="1:17" s="28" customFormat="1" ht="12" outlineLevel="4">
      <c r="A2055" s="11">
        <v>6</v>
      </c>
      <c r="B2055" s="29" t="s">
        <v>91</v>
      </c>
      <c r="C2055" s="30" t="s">
        <v>518</v>
      </c>
      <c r="D2055" s="12" t="s">
        <v>8</v>
      </c>
      <c r="E2055" s="31">
        <v>7.8408000000000007</v>
      </c>
      <c r="F2055" s="14">
        <v>0</v>
      </c>
      <c r="G2055" s="31">
        <f>E2055*(1+F2055/100)</f>
        <v>7.8408000000000007</v>
      </c>
      <c r="H2055" s="511"/>
      <c r="I2055" s="15">
        <f>G2055*H2055</f>
        <v>0</v>
      </c>
      <c r="J2055" s="32">
        <v>2.2000000000000001E-3</v>
      </c>
      <c r="K2055" s="33">
        <f>G2055*J2055</f>
        <v>1.7249760000000003E-2</v>
      </c>
      <c r="L2055" s="32"/>
      <c r="M2055" s="33">
        <f>G2055*L2055</f>
        <v>0</v>
      </c>
      <c r="N2055" s="15">
        <v>21</v>
      </c>
      <c r="O2055" s="15">
        <f>I2055*(N2055/100)</f>
        <v>0</v>
      </c>
      <c r="P2055" s="15">
        <f>I2055+O2055</f>
        <v>0</v>
      </c>
      <c r="Q2055" s="184" t="s">
        <v>1881</v>
      </c>
    </row>
    <row r="2056" spans="1:17" s="34" customFormat="1" ht="11.25" outlineLevel="5">
      <c r="A2056" s="35"/>
      <c r="B2056" s="36"/>
      <c r="C2056" s="37" t="s">
        <v>15</v>
      </c>
      <c r="D2056" s="36"/>
      <c r="E2056" s="38">
        <v>0</v>
      </c>
      <c r="F2056" s="39"/>
      <c r="G2056" s="40"/>
      <c r="H2056" s="39"/>
      <c r="I2056" s="41"/>
      <c r="J2056" s="42"/>
      <c r="K2056" s="39"/>
      <c r="L2056" s="39"/>
      <c r="M2056" s="39"/>
      <c r="N2056" s="44" t="s">
        <v>3</v>
      </c>
      <c r="O2056" s="39"/>
      <c r="P2056" s="39"/>
      <c r="Q2056" s="42"/>
    </row>
    <row r="2057" spans="1:17" s="34" customFormat="1" ht="11.25" outlineLevel="5">
      <c r="A2057" s="35"/>
      <c r="B2057" s="36"/>
      <c r="C2057" s="37" t="s">
        <v>243</v>
      </c>
      <c r="D2057" s="36"/>
      <c r="E2057" s="38">
        <v>0</v>
      </c>
      <c r="F2057" s="39"/>
      <c r="G2057" s="40"/>
      <c r="H2057" s="39"/>
      <c r="I2057" s="41"/>
      <c r="J2057" s="42"/>
      <c r="K2057" s="39"/>
      <c r="L2057" s="39"/>
      <c r="M2057" s="39"/>
      <c r="N2057" s="44" t="s">
        <v>3</v>
      </c>
      <c r="O2057" s="39"/>
      <c r="P2057" s="39"/>
      <c r="Q2057" s="42"/>
    </row>
    <row r="2058" spans="1:17" s="34" customFormat="1" ht="11.25" outlineLevel="5">
      <c r="A2058" s="35"/>
      <c r="B2058" s="36"/>
      <c r="C2058" s="37" t="s">
        <v>253</v>
      </c>
      <c r="D2058" s="36"/>
      <c r="E2058" s="38">
        <v>7.8408000000000007</v>
      </c>
      <c r="F2058" s="39"/>
      <c r="G2058" s="40"/>
      <c r="H2058" s="39"/>
      <c r="I2058" s="41"/>
      <c r="J2058" s="42"/>
      <c r="K2058" s="39"/>
      <c r="L2058" s="39"/>
      <c r="M2058" s="39"/>
      <c r="N2058" s="44" t="s">
        <v>3</v>
      </c>
      <c r="O2058" s="39"/>
      <c r="P2058" s="39"/>
      <c r="Q2058" s="42"/>
    </row>
    <row r="2059" spans="1:17" s="28" customFormat="1" ht="12" outlineLevel="4">
      <c r="A2059" s="11">
        <v>7</v>
      </c>
      <c r="B2059" s="29" t="s">
        <v>92</v>
      </c>
      <c r="C2059" s="30" t="s">
        <v>522</v>
      </c>
      <c r="D2059" s="12" t="s">
        <v>8</v>
      </c>
      <c r="E2059" s="31">
        <v>7.8410000000000002</v>
      </c>
      <c r="F2059" s="14">
        <v>0</v>
      </c>
      <c r="G2059" s="31">
        <f>E2059*(1+F2059/100)</f>
        <v>7.8410000000000002</v>
      </c>
      <c r="H2059" s="511"/>
      <c r="I2059" s="15">
        <f>G2059*H2059</f>
        <v>0</v>
      </c>
      <c r="J2059" s="32"/>
      <c r="K2059" s="33">
        <f>G2059*J2059</f>
        <v>0</v>
      </c>
      <c r="L2059" s="32"/>
      <c r="M2059" s="33">
        <f>G2059*L2059</f>
        <v>0</v>
      </c>
      <c r="N2059" s="15">
        <v>21</v>
      </c>
      <c r="O2059" s="15">
        <f>I2059*(N2059/100)</f>
        <v>0</v>
      </c>
      <c r="P2059" s="15">
        <f>I2059+O2059</f>
        <v>0</v>
      </c>
      <c r="Q2059" s="184" t="s">
        <v>1881</v>
      </c>
    </row>
    <row r="2060" spans="1:17" s="28" customFormat="1" ht="12" outlineLevel="4">
      <c r="A2060" s="11">
        <v>8</v>
      </c>
      <c r="B2060" s="29" t="s">
        <v>93</v>
      </c>
      <c r="C2060" s="30" t="s">
        <v>431</v>
      </c>
      <c r="D2060" s="12" t="s">
        <v>5</v>
      </c>
      <c r="E2060" s="31">
        <v>0.15975</v>
      </c>
      <c r="F2060" s="14">
        <v>0</v>
      </c>
      <c r="G2060" s="31">
        <f>E2060*(1+F2060/100)</f>
        <v>0.15975</v>
      </c>
      <c r="H2060" s="511"/>
      <c r="I2060" s="15">
        <f>G2060*H2060</f>
        <v>0</v>
      </c>
      <c r="J2060" s="32">
        <v>1.05237</v>
      </c>
      <c r="K2060" s="33">
        <f>G2060*J2060</f>
        <v>0.1681161075</v>
      </c>
      <c r="L2060" s="32"/>
      <c r="M2060" s="33">
        <f>G2060*L2060</f>
        <v>0</v>
      </c>
      <c r="N2060" s="15">
        <v>21</v>
      </c>
      <c r="O2060" s="15">
        <f>I2060*(N2060/100)</f>
        <v>0</v>
      </c>
      <c r="P2060" s="15">
        <f>I2060+O2060</f>
        <v>0</v>
      </c>
      <c r="Q2060" s="184" t="s">
        <v>1881</v>
      </c>
    </row>
    <row r="2061" spans="1:17" s="34" customFormat="1" ht="11.25" outlineLevel="5">
      <c r="A2061" s="35"/>
      <c r="B2061" s="36"/>
      <c r="C2061" s="37" t="s">
        <v>471</v>
      </c>
      <c r="D2061" s="36"/>
      <c r="E2061" s="38">
        <v>0.15975</v>
      </c>
      <c r="F2061" s="39"/>
      <c r="G2061" s="40"/>
      <c r="H2061" s="39"/>
      <c r="I2061" s="41"/>
      <c r="J2061" s="42"/>
      <c r="K2061" s="39"/>
      <c r="L2061" s="39"/>
      <c r="M2061" s="39"/>
      <c r="N2061" s="44" t="s">
        <v>3</v>
      </c>
      <c r="O2061" s="39"/>
      <c r="P2061" s="39"/>
      <c r="Q2061" s="42"/>
    </row>
    <row r="2062" spans="1:17" s="28" customFormat="1" ht="12" outlineLevel="4">
      <c r="A2062" s="11">
        <v>9</v>
      </c>
      <c r="B2062" s="29" t="s">
        <v>153</v>
      </c>
      <c r="C2062" s="30" t="s">
        <v>519</v>
      </c>
      <c r="D2062" s="12" t="s">
        <v>7</v>
      </c>
      <c r="E2062" s="31">
        <v>6248</v>
      </c>
      <c r="F2062" s="14">
        <v>0</v>
      </c>
      <c r="G2062" s="31">
        <f>E2062*(1+F2062/100)</f>
        <v>6248</v>
      </c>
      <c r="H2062" s="511"/>
      <c r="I2062" s="15">
        <f>G2062*H2062</f>
        <v>0</v>
      </c>
      <c r="J2062" s="32">
        <v>1E-3</v>
      </c>
      <c r="K2062" s="33">
        <f>G2062*J2062</f>
        <v>6.2480000000000002</v>
      </c>
      <c r="L2062" s="32"/>
      <c r="M2062" s="33">
        <f>G2062*L2062</f>
        <v>0</v>
      </c>
      <c r="N2062" s="15">
        <v>21</v>
      </c>
      <c r="O2062" s="15">
        <f>I2062*(N2062/100)</f>
        <v>0</v>
      </c>
      <c r="P2062" s="15">
        <f>I2062+O2062</f>
        <v>0</v>
      </c>
      <c r="Q2062" s="32"/>
    </row>
    <row r="2063" spans="1:17" s="34" customFormat="1" ht="11.25" outlineLevel="5">
      <c r="A2063" s="35"/>
      <c r="B2063" s="36"/>
      <c r="C2063" s="37" t="s">
        <v>15</v>
      </c>
      <c r="D2063" s="36"/>
      <c r="E2063" s="38">
        <v>0</v>
      </c>
      <c r="F2063" s="39"/>
      <c r="G2063" s="40"/>
      <c r="H2063" s="39"/>
      <c r="I2063" s="41"/>
      <c r="J2063" s="42"/>
      <c r="K2063" s="39"/>
      <c r="L2063" s="39"/>
      <c r="M2063" s="39"/>
      <c r="N2063" s="44" t="s">
        <v>3</v>
      </c>
      <c r="O2063" s="39"/>
      <c r="P2063" s="39"/>
      <c r="Q2063" s="42"/>
    </row>
    <row r="2064" spans="1:17" s="34" customFormat="1" ht="11.25" outlineLevel="5">
      <c r="A2064" s="35"/>
      <c r="B2064" s="36"/>
      <c r="C2064" s="37" t="s">
        <v>421</v>
      </c>
      <c r="D2064" s="36"/>
      <c r="E2064" s="38">
        <v>6248</v>
      </c>
      <c r="F2064" s="39"/>
      <c r="G2064" s="40"/>
      <c r="H2064" s="39"/>
      <c r="I2064" s="41"/>
      <c r="J2064" s="42"/>
      <c r="K2064" s="39"/>
      <c r="L2064" s="39"/>
      <c r="M2064" s="39"/>
      <c r="N2064" s="44" t="s">
        <v>3</v>
      </c>
      <c r="O2064" s="39"/>
      <c r="P2064" s="39"/>
      <c r="Q2064" s="42"/>
    </row>
    <row r="2065" spans="1:17" s="34" customFormat="1" ht="11.25" outlineLevel="5">
      <c r="A2065" s="35"/>
      <c r="B2065" s="36"/>
      <c r="C2065" s="37" t="s">
        <v>1</v>
      </c>
      <c r="D2065" s="36"/>
      <c r="E2065" s="38">
        <v>0</v>
      </c>
      <c r="F2065" s="39"/>
      <c r="G2065" s="40"/>
      <c r="H2065" s="39"/>
      <c r="I2065" s="41"/>
      <c r="J2065" s="42"/>
      <c r="K2065" s="39"/>
      <c r="L2065" s="39"/>
      <c r="M2065" s="39"/>
      <c r="N2065" s="44" t="s">
        <v>3</v>
      </c>
      <c r="O2065" s="39"/>
      <c r="P2065" s="39"/>
      <c r="Q2065" s="42"/>
    </row>
    <row r="2066" spans="1:17" s="28" customFormat="1" ht="24" outlineLevel="4">
      <c r="A2066" s="11">
        <v>10</v>
      </c>
      <c r="B2066" s="29" t="s">
        <v>129</v>
      </c>
      <c r="C2066" s="30" t="s">
        <v>533</v>
      </c>
      <c r="D2066" s="12" t="s">
        <v>14</v>
      </c>
      <c r="E2066" s="31">
        <v>90</v>
      </c>
      <c r="F2066" s="14">
        <v>0</v>
      </c>
      <c r="G2066" s="31">
        <f>E2066*(1+F2066/100)</f>
        <v>90</v>
      </c>
      <c r="H2066" s="511"/>
      <c r="I2066" s="15">
        <f>G2066*H2066</f>
        <v>0</v>
      </c>
      <c r="J2066" s="32">
        <v>4.0000000000000003E-5</v>
      </c>
      <c r="K2066" s="33">
        <f>G2066*J2066</f>
        <v>3.6000000000000003E-3</v>
      </c>
      <c r="L2066" s="32"/>
      <c r="M2066" s="33">
        <f>G2066*L2066</f>
        <v>0</v>
      </c>
      <c r="N2066" s="15">
        <v>21</v>
      </c>
      <c r="O2066" s="15">
        <f>I2066*(N2066/100)</f>
        <v>0</v>
      </c>
      <c r="P2066" s="15">
        <f>I2066+O2066</f>
        <v>0</v>
      </c>
      <c r="Q2066" s="184" t="s">
        <v>1881</v>
      </c>
    </row>
    <row r="2067" spans="1:17" s="34" customFormat="1" ht="11.25" outlineLevel="5">
      <c r="A2067" s="35"/>
      <c r="B2067" s="36"/>
      <c r="C2067" s="37" t="s">
        <v>15</v>
      </c>
      <c r="D2067" s="36"/>
      <c r="E2067" s="38">
        <v>0</v>
      </c>
      <c r="F2067" s="39"/>
      <c r="G2067" s="40"/>
      <c r="H2067" s="39"/>
      <c r="I2067" s="41"/>
      <c r="J2067" s="42"/>
      <c r="K2067" s="39"/>
      <c r="L2067" s="39"/>
      <c r="M2067" s="39"/>
      <c r="N2067" s="44" t="s">
        <v>3</v>
      </c>
      <c r="O2067" s="39"/>
      <c r="P2067" s="39"/>
      <c r="Q2067" s="42"/>
    </row>
    <row r="2068" spans="1:17" s="34" customFormat="1" ht="22.5" outlineLevel="5">
      <c r="A2068" s="35"/>
      <c r="B2068" s="36"/>
      <c r="C2068" s="37" t="s">
        <v>509</v>
      </c>
      <c r="D2068" s="36"/>
      <c r="E2068" s="38">
        <v>90</v>
      </c>
      <c r="F2068" s="39"/>
      <c r="G2068" s="40"/>
      <c r="H2068" s="39"/>
      <c r="I2068" s="41"/>
      <c r="J2068" s="42"/>
      <c r="K2068" s="39"/>
      <c r="L2068" s="39"/>
      <c r="M2068" s="39"/>
      <c r="N2068" s="44" t="s">
        <v>3</v>
      </c>
      <c r="O2068" s="39"/>
      <c r="P2068" s="39"/>
      <c r="Q2068" s="42"/>
    </row>
    <row r="2069" spans="1:17" s="34" customFormat="1" ht="11.25" outlineLevel="5">
      <c r="A2069" s="35"/>
      <c r="B2069" s="36"/>
      <c r="C2069" s="37" t="s">
        <v>1</v>
      </c>
      <c r="D2069" s="36"/>
      <c r="E2069" s="38">
        <v>0</v>
      </c>
      <c r="F2069" s="39"/>
      <c r="G2069" s="40"/>
      <c r="H2069" s="39"/>
      <c r="I2069" s="41"/>
      <c r="J2069" s="42"/>
      <c r="K2069" s="39"/>
      <c r="L2069" s="39"/>
      <c r="M2069" s="39"/>
      <c r="N2069" s="44" t="s">
        <v>3</v>
      </c>
      <c r="O2069" s="39"/>
      <c r="P2069" s="39"/>
      <c r="Q2069" s="42"/>
    </row>
    <row r="2070" spans="1:17" s="28" customFormat="1" ht="12" outlineLevel="4">
      <c r="A2070" s="11">
        <v>11</v>
      </c>
      <c r="B2070" s="29" t="s">
        <v>130</v>
      </c>
      <c r="C2070" s="30" t="s">
        <v>430</v>
      </c>
      <c r="D2070" s="12" t="s">
        <v>14</v>
      </c>
      <c r="E2070" s="31">
        <v>90</v>
      </c>
      <c r="F2070" s="14">
        <v>0</v>
      </c>
      <c r="G2070" s="31">
        <f>E2070*(1+F2070/100)</f>
        <v>90</v>
      </c>
      <c r="H2070" s="511"/>
      <c r="I2070" s="15">
        <f>G2070*H2070</f>
        <v>0</v>
      </c>
      <c r="J2070" s="32">
        <v>1.2999999999999999E-4</v>
      </c>
      <c r="K2070" s="33">
        <f>G2070*J2070</f>
        <v>1.1699999999999999E-2</v>
      </c>
      <c r="L2070" s="32"/>
      <c r="M2070" s="33">
        <f>G2070*L2070</f>
        <v>0</v>
      </c>
      <c r="N2070" s="15">
        <v>21</v>
      </c>
      <c r="O2070" s="15">
        <f>I2070*(N2070/100)</f>
        <v>0</v>
      </c>
      <c r="P2070" s="15">
        <f>I2070+O2070</f>
        <v>0</v>
      </c>
      <c r="Q2070" s="184" t="s">
        <v>1881</v>
      </c>
    </row>
    <row r="2071" spans="1:17" s="34" customFormat="1" ht="11.25" outlineLevel="5">
      <c r="A2071" s="35"/>
      <c r="B2071" s="36"/>
      <c r="C2071" s="37" t="s">
        <v>15</v>
      </c>
      <c r="D2071" s="36"/>
      <c r="E2071" s="38">
        <v>0</v>
      </c>
      <c r="F2071" s="39"/>
      <c r="G2071" s="40"/>
      <c r="H2071" s="39"/>
      <c r="I2071" s="41"/>
      <c r="J2071" s="42"/>
      <c r="K2071" s="39"/>
      <c r="L2071" s="39"/>
      <c r="M2071" s="39"/>
      <c r="N2071" s="44" t="s">
        <v>3</v>
      </c>
      <c r="O2071" s="39"/>
      <c r="P2071" s="39"/>
      <c r="Q2071" s="42"/>
    </row>
    <row r="2072" spans="1:17" s="34" customFormat="1" ht="22.5" outlineLevel="5">
      <c r="A2072" s="35"/>
      <c r="B2072" s="36"/>
      <c r="C2072" s="37" t="s">
        <v>509</v>
      </c>
      <c r="D2072" s="36"/>
      <c r="E2072" s="38">
        <v>90</v>
      </c>
      <c r="F2072" s="39"/>
      <c r="G2072" s="40"/>
      <c r="H2072" s="39"/>
      <c r="I2072" s="41"/>
      <c r="J2072" s="42"/>
      <c r="K2072" s="39"/>
      <c r="L2072" s="39"/>
      <c r="M2072" s="39"/>
      <c r="N2072" s="44" t="s">
        <v>3</v>
      </c>
      <c r="O2072" s="39"/>
      <c r="P2072" s="39"/>
      <c r="Q2072" s="42"/>
    </row>
    <row r="2073" spans="1:17" s="34" customFormat="1" ht="11.25" outlineLevel="5">
      <c r="A2073" s="35"/>
      <c r="B2073" s="36"/>
      <c r="C2073" s="37" t="s">
        <v>1</v>
      </c>
      <c r="D2073" s="36"/>
      <c r="E2073" s="38">
        <v>0</v>
      </c>
      <c r="F2073" s="39"/>
      <c r="G2073" s="40"/>
      <c r="H2073" s="39"/>
      <c r="I2073" s="41"/>
      <c r="J2073" s="42"/>
      <c r="K2073" s="39"/>
      <c r="L2073" s="39"/>
      <c r="M2073" s="39"/>
      <c r="N2073" s="44" t="s">
        <v>3</v>
      </c>
      <c r="O2073" s="39"/>
      <c r="P2073" s="39"/>
      <c r="Q2073" s="42"/>
    </row>
    <row r="2074" spans="1:17" s="45" customFormat="1" ht="12.75" customHeight="1" outlineLevel="4">
      <c r="A2074" s="46"/>
      <c r="B2074" s="47"/>
      <c r="C2074" s="48"/>
      <c r="D2074" s="47"/>
      <c r="E2074" s="49"/>
      <c r="F2074" s="50"/>
      <c r="G2074" s="49"/>
      <c r="H2074" s="50"/>
      <c r="I2074" s="51"/>
      <c r="J2074" s="52"/>
      <c r="K2074" s="50"/>
      <c r="L2074" s="50"/>
      <c r="M2074" s="50"/>
      <c r="N2074" s="53" t="s">
        <v>3</v>
      </c>
      <c r="O2074" s="50"/>
      <c r="P2074" s="50"/>
      <c r="Q2074" s="52"/>
    </row>
    <row r="2075" spans="1:17" s="20" customFormat="1" ht="16.5" customHeight="1" outlineLevel="3">
      <c r="A2075" s="22"/>
      <c r="B2075" s="18"/>
      <c r="C2075" s="23" t="s">
        <v>306</v>
      </c>
      <c r="D2075" s="24"/>
      <c r="E2075" s="23"/>
      <c r="F2075" s="24"/>
      <c r="G2075" s="23"/>
      <c r="H2075" s="24"/>
      <c r="I2075" s="25">
        <f>SUBTOTAL(9,I2076:I2138)</f>
        <v>0</v>
      </c>
      <c r="J2075" s="26"/>
      <c r="K2075" s="27">
        <f>SUBTOTAL(9,K2076:K2138)</f>
        <v>488.3009468151501</v>
      </c>
      <c r="L2075" s="24"/>
      <c r="M2075" s="27">
        <f>SUBTOTAL(9,M2076:M2138)</f>
        <v>0</v>
      </c>
      <c r="N2075" s="43" t="s">
        <v>3</v>
      </c>
      <c r="O2075" s="25">
        <f>SUBTOTAL(9,O2076:O2138)</f>
        <v>0</v>
      </c>
      <c r="P2075" s="25">
        <f>SUBTOTAL(9,P2076:P2138)</f>
        <v>0</v>
      </c>
      <c r="Q2075" s="26"/>
    </row>
    <row r="2076" spans="1:17" s="28" customFormat="1" ht="12" outlineLevel="4">
      <c r="A2076" s="11">
        <v>1</v>
      </c>
      <c r="B2076" s="29" t="s">
        <v>97</v>
      </c>
      <c r="C2076" s="30" t="s">
        <v>395</v>
      </c>
      <c r="D2076" s="12" t="s">
        <v>9</v>
      </c>
      <c r="E2076" s="31">
        <v>179.70877000000002</v>
      </c>
      <c r="F2076" s="14">
        <v>0</v>
      </c>
      <c r="G2076" s="31">
        <f>E2076*(1+F2076/100)</f>
        <v>179.70877000000002</v>
      </c>
      <c r="H2076" s="511"/>
      <c r="I2076" s="15">
        <f>G2076*H2076</f>
        <v>0</v>
      </c>
      <c r="J2076" s="32">
        <v>2.45343</v>
      </c>
      <c r="K2076" s="33">
        <f>G2076*J2076</f>
        <v>440.90288758110006</v>
      </c>
      <c r="L2076" s="32"/>
      <c r="M2076" s="33">
        <f>G2076*L2076</f>
        <v>0</v>
      </c>
      <c r="N2076" s="15">
        <v>21</v>
      </c>
      <c r="O2076" s="15">
        <f>I2076*(N2076/100)</f>
        <v>0</v>
      </c>
      <c r="P2076" s="15">
        <f>I2076+O2076</f>
        <v>0</v>
      </c>
      <c r="Q2076" s="184" t="s">
        <v>1881</v>
      </c>
    </row>
    <row r="2077" spans="1:17" s="34" customFormat="1" ht="11.25" outlineLevel="5">
      <c r="A2077" s="35"/>
      <c r="B2077" s="36"/>
      <c r="C2077" s="37" t="s">
        <v>170</v>
      </c>
      <c r="D2077" s="36"/>
      <c r="E2077" s="38">
        <v>0</v>
      </c>
      <c r="F2077" s="39"/>
      <c r="G2077" s="40"/>
      <c r="H2077" s="39"/>
      <c r="I2077" s="41"/>
      <c r="J2077" s="42"/>
      <c r="K2077" s="39"/>
      <c r="L2077" s="39"/>
      <c r="M2077" s="39"/>
      <c r="N2077" s="44" t="s">
        <v>3</v>
      </c>
      <c r="O2077" s="39"/>
      <c r="P2077" s="39"/>
      <c r="Q2077" s="42"/>
    </row>
    <row r="2078" spans="1:17" s="34" customFormat="1" ht="22.5" outlineLevel="5">
      <c r="A2078" s="35"/>
      <c r="B2078" s="36"/>
      <c r="C2078" s="37" t="s">
        <v>384</v>
      </c>
      <c r="D2078" s="36"/>
      <c r="E2078" s="38">
        <v>181.15799999999999</v>
      </c>
      <c r="F2078" s="39"/>
      <c r="G2078" s="40"/>
      <c r="H2078" s="39"/>
      <c r="I2078" s="41"/>
      <c r="J2078" s="42"/>
      <c r="K2078" s="39"/>
      <c r="L2078" s="39"/>
      <c r="M2078" s="39"/>
      <c r="N2078" s="44" t="s">
        <v>3</v>
      </c>
      <c r="O2078" s="39"/>
      <c r="P2078" s="39"/>
      <c r="Q2078" s="42"/>
    </row>
    <row r="2079" spans="1:17" s="34" customFormat="1" ht="11.25" outlineLevel="5">
      <c r="A2079" s="35"/>
      <c r="B2079" s="36"/>
      <c r="C2079" s="37" t="s">
        <v>429</v>
      </c>
      <c r="D2079" s="36"/>
      <c r="E2079" s="38">
        <v>-3.8782800000000002</v>
      </c>
      <c r="F2079" s="39"/>
      <c r="G2079" s="40"/>
      <c r="H2079" s="39"/>
      <c r="I2079" s="41"/>
      <c r="J2079" s="42"/>
      <c r="K2079" s="39"/>
      <c r="L2079" s="39"/>
      <c r="M2079" s="39"/>
      <c r="N2079" s="44" t="s">
        <v>3</v>
      </c>
      <c r="O2079" s="39"/>
      <c r="P2079" s="39"/>
      <c r="Q2079" s="42"/>
    </row>
    <row r="2080" spans="1:17" s="34" customFormat="1" ht="11.25" outlineLevel="5">
      <c r="A2080" s="35"/>
      <c r="B2080" s="36"/>
      <c r="C2080" s="37" t="s">
        <v>466</v>
      </c>
      <c r="D2080" s="36"/>
      <c r="E2080" s="38">
        <v>-63.5976</v>
      </c>
      <c r="F2080" s="39"/>
      <c r="G2080" s="40"/>
      <c r="H2080" s="39"/>
      <c r="I2080" s="41"/>
      <c r="J2080" s="42"/>
      <c r="K2080" s="39"/>
      <c r="L2080" s="39"/>
      <c r="M2080" s="39"/>
      <c r="N2080" s="44" t="s">
        <v>3</v>
      </c>
      <c r="O2080" s="39"/>
      <c r="P2080" s="39"/>
      <c r="Q2080" s="42"/>
    </row>
    <row r="2081" spans="1:17" s="34" customFormat="1" ht="11.25" outlineLevel="5">
      <c r="A2081" s="35"/>
      <c r="B2081" s="36"/>
      <c r="C2081" s="37" t="s">
        <v>330</v>
      </c>
      <c r="D2081" s="36"/>
      <c r="E2081" s="38">
        <v>52.998000000000005</v>
      </c>
      <c r="F2081" s="39"/>
      <c r="G2081" s="40"/>
      <c r="H2081" s="39"/>
      <c r="I2081" s="41"/>
      <c r="J2081" s="42"/>
      <c r="K2081" s="39"/>
      <c r="L2081" s="39"/>
      <c r="M2081" s="39"/>
      <c r="N2081" s="44" t="s">
        <v>3</v>
      </c>
      <c r="O2081" s="39"/>
      <c r="P2081" s="39"/>
      <c r="Q2081" s="42"/>
    </row>
    <row r="2082" spans="1:17" s="34" customFormat="1" ht="11.25" outlineLevel="5">
      <c r="A2082" s="35"/>
      <c r="B2082" s="36"/>
      <c r="C2082" s="37" t="s">
        <v>465</v>
      </c>
      <c r="D2082" s="36"/>
      <c r="E2082" s="38">
        <v>2.085</v>
      </c>
      <c r="F2082" s="39"/>
      <c r="G2082" s="40"/>
      <c r="H2082" s="39"/>
      <c r="I2082" s="41"/>
      <c r="J2082" s="42"/>
      <c r="K2082" s="39"/>
      <c r="L2082" s="39"/>
      <c r="M2082" s="39"/>
      <c r="N2082" s="44" t="s">
        <v>3</v>
      </c>
      <c r="O2082" s="39"/>
      <c r="P2082" s="39"/>
      <c r="Q2082" s="42"/>
    </row>
    <row r="2083" spans="1:17" s="34" customFormat="1" ht="11.25" outlineLevel="5">
      <c r="A2083" s="35"/>
      <c r="B2083" s="36"/>
      <c r="C2083" s="37" t="s">
        <v>1</v>
      </c>
      <c r="D2083" s="36"/>
      <c r="E2083" s="38">
        <v>0</v>
      </c>
      <c r="F2083" s="39"/>
      <c r="G2083" s="40"/>
      <c r="H2083" s="39"/>
      <c r="I2083" s="41"/>
      <c r="J2083" s="42"/>
      <c r="K2083" s="39"/>
      <c r="L2083" s="39"/>
      <c r="M2083" s="39"/>
      <c r="N2083" s="44" t="s">
        <v>3</v>
      </c>
      <c r="O2083" s="39"/>
      <c r="P2083" s="39"/>
      <c r="Q2083" s="42"/>
    </row>
    <row r="2084" spans="1:17" s="34" customFormat="1" ht="11.25" outlineLevel="5">
      <c r="A2084" s="35"/>
      <c r="B2084" s="36"/>
      <c r="C2084" s="37" t="s">
        <v>168</v>
      </c>
      <c r="D2084" s="36"/>
      <c r="E2084" s="38">
        <v>0</v>
      </c>
      <c r="F2084" s="39"/>
      <c r="G2084" s="40"/>
      <c r="H2084" s="39"/>
      <c r="I2084" s="41"/>
      <c r="J2084" s="42"/>
      <c r="K2084" s="39"/>
      <c r="L2084" s="39"/>
      <c r="M2084" s="39"/>
      <c r="N2084" s="44" t="s">
        <v>3</v>
      </c>
      <c r="O2084" s="39"/>
      <c r="P2084" s="39"/>
      <c r="Q2084" s="42"/>
    </row>
    <row r="2085" spans="1:17" s="34" customFormat="1" ht="11.25" outlineLevel="5">
      <c r="A2085" s="35"/>
      <c r="B2085" s="36"/>
      <c r="C2085" s="37" t="s">
        <v>241</v>
      </c>
      <c r="D2085" s="36"/>
      <c r="E2085" s="38">
        <v>0</v>
      </c>
      <c r="F2085" s="39"/>
      <c r="G2085" s="40"/>
      <c r="H2085" s="39"/>
      <c r="I2085" s="41"/>
      <c r="J2085" s="42"/>
      <c r="K2085" s="39"/>
      <c r="L2085" s="39"/>
      <c r="M2085" s="39"/>
      <c r="N2085" s="44" t="s">
        <v>3</v>
      </c>
      <c r="O2085" s="39"/>
      <c r="P2085" s="39"/>
      <c r="Q2085" s="42"/>
    </row>
    <row r="2086" spans="1:17" s="34" customFormat="1" ht="11.25" outlineLevel="5">
      <c r="A2086" s="35"/>
      <c r="B2086" s="36"/>
      <c r="C2086" s="37" t="s">
        <v>331</v>
      </c>
      <c r="D2086" s="36"/>
      <c r="E2086" s="38">
        <v>9.0931250000000006</v>
      </c>
      <c r="F2086" s="39"/>
      <c r="G2086" s="40"/>
      <c r="H2086" s="39"/>
      <c r="I2086" s="41"/>
      <c r="J2086" s="42"/>
      <c r="K2086" s="39"/>
      <c r="L2086" s="39"/>
      <c r="M2086" s="39"/>
      <c r="N2086" s="44" t="s">
        <v>3</v>
      </c>
      <c r="O2086" s="39"/>
      <c r="P2086" s="39"/>
      <c r="Q2086" s="42"/>
    </row>
    <row r="2087" spans="1:17" s="34" customFormat="1" ht="11.25" outlineLevel="5">
      <c r="A2087" s="35"/>
      <c r="B2087" s="36"/>
      <c r="C2087" s="37" t="s">
        <v>250</v>
      </c>
      <c r="D2087" s="36"/>
      <c r="E2087" s="38">
        <v>0.225525</v>
      </c>
      <c r="F2087" s="39"/>
      <c r="G2087" s="40"/>
      <c r="H2087" s="39"/>
      <c r="I2087" s="41"/>
      <c r="J2087" s="42"/>
      <c r="K2087" s="39"/>
      <c r="L2087" s="39"/>
      <c r="M2087" s="39"/>
      <c r="N2087" s="44" t="s">
        <v>3</v>
      </c>
      <c r="O2087" s="39"/>
      <c r="P2087" s="39"/>
      <c r="Q2087" s="42"/>
    </row>
    <row r="2088" spans="1:17" s="34" customFormat="1" ht="11.25" outlineLevel="5">
      <c r="A2088" s="35"/>
      <c r="B2088" s="36"/>
      <c r="C2088" s="37" t="s">
        <v>242</v>
      </c>
      <c r="D2088" s="36"/>
      <c r="E2088" s="38">
        <v>0</v>
      </c>
      <c r="F2088" s="39"/>
      <c r="G2088" s="40"/>
      <c r="H2088" s="39"/>
      <c r="I2088" s="41"/>
      <c r="J2088" s="42"/>
      <c r="K2088" s="39"/>
      <c r="L2088" s="39"/>
      <c r="M2088" s="39"/>
      <c r="N2088" s="44" t="s">
        <v>3</v>
      </c>
      <c r="O2088" s="39"/>
      <c r="P2088" s="39"/>
      <c r="Q2088" s="42"/>
    </row>
    <row r="2089" spans="1:17" s="34" customFormat="1" ht="11.25" outlineLevel="5">
      <c r="A2089" s="35"/>
      <c r="B2089" s="36"/>
      <c r="C2089" s="37" t="s">
        <v>291</v>
      </c>
      <c r="D2089" s="36"/>
      <c r="E2089" s="38">
        <v>1.625</v>
      </c>
      <c r="F2089" s="39"/>
      <c r="G2089" s="40"/>
      <c r="H2089" s="39"/>
      <c r="I2089" s="41"/>
      <c r="J2089" s="42"/>
      <c r="K2089" s="39"/>
      <c r="L2089" s="39"/>
      <c r="M2089" s="39"/>
      <c r="N2089" s="44" t="s">
        <v>3</v>
      </c>
      <c r="O2089" s="39"/>
      <c r="P2089" s="39"/>
      <c r="Q2089" s="42"/>
    </row>
    <row r="2090" spans="1:17" s="34" customFormat="1" ht="11.25" outlineLevel="5">
      <c r="A2090" s="35"/>
      <c r="B2090" s="36"/>
      <c r="C2090" s="37" t="s">
        <v>1</v>
      </c>
      <c r="D2090" s="36"/>
      <c r="E2090" s="38">
        <v>0</v>
      </c>
      <c r="F2090" s="39"/>
      <c r="G2090" s="40"/>
      <c r="H2090" s="39"/>
      <c r="I2090" s="41"/>
      <c r="J2090" s="42"/>
      <c r="K2090" s="39"/>
      <c r="L2090" s="39"/>
      <c r="M2090" s="39"/>
      <c r="N2090" s="44" t="s">
        <v>3</v>
      </c>
      <c r="O2090" s="39"/>
      <c r="P2090" s="39"/>
      <c r="Q2090" s="42"/>
    </row>
    <row r="2091" spans="1:17" s="28" customFormat="1" ht="12" outlineLevel="4">
      <c r="A2091" s="11">
        <v>2</v>
      </c>
      <c r="B2091" s="29" t="s">
        <v>98</v>
      </c>
      <c r="C2091" s="30" t="s">
        <v>504</v>
      </c>
      <c r="D2091" s="12" t="s">
        <v>8</v>
      </c>
      <c r="E2091" s="31">
        <v>724.17039999999997</v>
      </c>
      <c r="F2091" s="14">
        <v>0</v>
      </c>
      <c r="G2091" s="31">
        <f>E2091*(1+F2091/100)</f>
        <v>724.17039999999997</v>
      </c>
      <c r="H2091" s="511"/>
      <c r="I2091" s="15">
        <f>G2091*H2091</f>
        <v>0</v>
      </c>
      <c r="J2091" s="32">
        <v>5.5199999999999997E-3</v>
      </c>
      <c r="K2091" s="33">
        <f>G2091*J2091</f>
        <v>3.9974206079999997</v>
      </c>
      <c r="L2091" s="32"/>
      <c r="M2091" s="33">
        <f>G2091*L2091</f>
        <v>0</v>
      </c>
      <c r="N2091" s="15">
        <v>21</v>
      </c>
      <c r="O2091" s="15">
        <f>I2091*(N2091/100)</f>
        <v>0</v>
      </c>
      <c r="P2091" s="15">
        <f>I2091+O2091</f>
        <v>0</v>
      </c>
      <c r="Q2091" s="184" t="s">
        <v>1881</v>
      </c>
    </row>
    <row r="2092" spans="1:17" s="34" customFormat="1" ht="11.25" outlineLevel="5">
      <c r="A2092" s="35"/>
      <c r="B2092" s="36"/>
      <c r="C2092" s="37" t="s">
        <v>170</v>
      </c>
      <c r="D2092" s="36"/>
      <c r="E2092" s="38">
        <v>0</v>
      </c>
      <c r="F2092" s="39"/>
      <c r="G2092" s="40"/>
      <c r="H2092" s="39"/>
      <c r="I2092" s="41"/>
      <c r="J2092" s="42"/>
      <c r="K2092" s="39"/>
      <c r="L2092" s="39"/>
      <c r="M2092" s="39"/>
      <c r="N2092" s="44" t="s">
        <v>3</v>
      </c>
      <c r="O2092" s="39"/>
      <c r="P2092" s="39"/>
      <c r="Q2092" s="42"/>
    </row>
    <row r="2093" spans="1:17" s="34" customFormat="1" ht="11.25" outlineLevel="5">
      <c r="A2093" s="35"/>
      <c r="B2093" s="36"/>
      <c r="C2093" s="37" t="s">
        <v>365</v>
      </c>
      <c r="D2093" s="36"/>
      <c r="E2093" s="38">
        <v>603.86</v>
      </c>
      <c r="F2093" s="39"/>
      <c r="G2093" s="40"/>
      <c r="H2093" s="39"/>
      <c r="I2093" s="41"/>
      <c r="J2093" s="42"/>
      <c r="K2093" s="39"/>
      <c r="L2093" s="39"/>
      <c r="M2093" s="39"/>
      <c r="N2093" s="44" t="s">
        <v>3</v>
      </c>
      <c r="O2093" s="39"/>
      <c r="P2093" s="39"/>
      <c r="Q2093" s="42"/>
    </row>
    <row r="2094" spans="1:17" s="34" customFormat="1" ht="22.5" outlineLevel="5">
      <c r="A2094" s="35"/>
      <c r="B2094" s="36"/>
      <c r="C2094" s="37" t="s">
        <v>516</v>
      </c>
      <c r="D2094" s="36"/>
      <c r="E2094" s="38">
        <v>48.506999999999998</v>
      </c>
      <c r="F2094" s="39"/>
      <c r="G2094" s="40"/>
      <c r="H2094" s="39"/>
      <c r="I2094" s="41"/>
      <c r="J2094" s="42"/>
      <c r="K2094" s="39"/>
      <c r="L2094" s="39"/>
      <c r="M2094" s="39"/>
      <c r="N2094" s="44" t="s">
        <v>3</v>
      </c>
      <c r="O2094" s="39"/>
      <c r="P2094" s="39"/>
      <c r="Q2094" s="42"/>
    </row>
    <row r="2095" spans="1:17" s="34" customFormat="1" ht="11.25" outlineLevel="5">
      <c r="A2095" s="35"/>
      <c r="B2095" s="36"/>
      <c r="C2095" s="37" t="s">
        <v>408</v>
      </c>
      <c r="D2095" s="36"/>
      <c r="E2095" s="38">
        <v>-12.927600000000002</v>
      </c>
      <c r="F2095" s="39"/>
      <c r="G2095" s="40"/>
      <c r="H2095" s="39"/>
      <c r="I2095" s="41"/>
      <c r="J2095" s="42"/>
      <c r="K2095" s="39"/>
      <c r="L2095" s="39"/>
      <c r="M2095" s="39"/>
      <c r="N2095" s="44" t="s">
        <v>3</v>
      </c>
      <c r="O2095" s="39"/>
      <c r="P2095" s="39"/>
      <c r="Q2095" s="42"/>
    </row>
    <row r="2096" spans="1:17" s="34" customFormat="1" ht="11.25" outlineLevel="5">
      <c r="A2096" s="35"/>
      <c r="B2096" s="36"/>
      <c r="C2096" s="37" t="s">
        <v>424</v>
      </c>
      <c r="D2096" s="36"/>
      <c r="E2096" s="38">
        <v>4.5120000000000005</v>
      </c>
      <c r="F2096" s="39"/>
      <c r="G2096" s="40"/>
      <c r="H2096" s="39"/>
      <c r="I2096" s="41"/>
      <c r="J2096" s="42"/>
      <c r="K2096" s="39"/>
      <c r="L2096" s="39"/>
      <c r="M2096" s="39"/>
      <c r="N2096" s="44" t="s">
        <v>3</v>
      </c>
      <c r="O2096" s="39"/>
      <c r="P2096" s="39"/>
      <c r="Q2096" s="42"/>
    </row>
    <row r="2097" spans="1:17" s="34" customFormat="1" ht="11.25" outlineLevel="5">
      <c r="A2097" s="35"/>
      <c r="B2097" s="36"/>
      <c r="C2097" s="37" t="s">
        <v>444</v>
      </c>
      <c r="D2097" s="36"/>
      <c r="E2097" s="38">
        <v>-211.99200000000002</v>
      </c>
      <c r="F2097" s="39"/>
      <c r="G2097" s="40"/>
      <c r="H2097" s="39"/>
      <c r="I2097" s="41"/>
      <c r="J2097" s="42"/>
      <c r="K2097" s="39"/>
      <c r="L2097" s="39"/>
      <c r="M2097" s="39"/>
      <c r="N2097" s="44" t="s">
        <v>3</v>
      </c>
      <c r="O2097" s="39"/>
      <c r="P2097" s="39"/>
      <c r="Q2097" s="42"/>
    </row>
    <row r="2098" spans="1:17" s="34" customFormat="1" ht="11.25" outlineLevel="5">
      <c r="A2098" s="35"/>
      <c r="B2098" s="36"/>
      <c r="C2098" s="37" t="s">
        <v>308</v>
      </c>
      <c r="D2098" s="36"/>
      <c r="E2098" s="38">
        <v>211.99200000000002</v>
      </c>
      <c r="F2098" s="39"/>
      <c r="G2098" s="40"/>
      <c r="H2098" s="39"/>
      <c r="I2098" s="41"/>
      <c r="J2098" s="42"/>
      <c r="K2098" s="39"/>
      <c r="L2098" s="39"/>
      <c r="M2098" s="39"/>
      <c r="N2098" s="44" t="s">
        <v>3</v>
      </c>
      <c r="O2098" s="39"/>
      <c r="P2098" s="39"/>
      <c r="Q2098" s="42"/>
    </row>
    <row r="2099" spans="1:17" s="34" customFormat="1" ht="11.25" outlineLevel="5">
      <c r="A2099" s="35"/>
      <c r="B2099" s="36"/>
      <c r="C2099" s="37" t="s">
        <v>443</v>
      </c>
      <c r="D2099" s="36"/>
      <c r="E2099" s="38">
        <v>8.34</v>
      </c>
      <c r="F2099" s="39"/>
      <c r="G2099" s="40"/>
      <c r="H2099" s="39"/>
      <c r="I2099" s="41"/>
      <c r="J2099" s="42"/>
      <c r="K2099" s="39"/>
      <c r="L2099" s="39"/>
      <c r="M2099" s="39"/>
      <c r="N2099" s="44" t="s">
        <v>3</v>
      </c>
      <c r="O2099" s="39"/>
      <c r="P2099" s="39"/>
      <c r="Q2099" s="42"/>
    </row>
    <row r="2100" spans="1:17" s="34" customFormat="1" ht="11.25" outlineLevel="5">
      <c r="A2100" s="35"/>
      <c r="B2100" s="36"/>
      <c r="C2100" s="37" t="s">
        <v>1</v>
      </c>
      <c r="D2100" s="36"/>
      <c r="E2100" s="38">
        <v>0</v>
      </c>
      <c r="F2100" s="39"/>
      <c r="G2100" s="40"/>
      <c r="H2100" s="39"/>
      <c r="I2100" s="41"/>
      <c r="J2100" s="42"/>
      <c r="K2100" s="39"/>
      <c r="L2100" s="39"/>
      <c r="M2100" s="39"/>
      <c r="N2100" s="44" t="s">
        <v>3</v>
      </c>
      <c r="O2100" s="39"/>
      <c r="P2100" s="39"/>
      <c r="Q2100" s="42"/>
    </row>
    <row r="2101" spans="1:17" s="34" customFormat="1" ht="11.25" outlineLevel="5">
      <c r="A2101" s="35"/>
      <c r="B2101" s="36"/>
      <c r="C2101" s="37" t="s">
        <v>168</v>
      </c>
      <c r="D2101" s="36"/>
      <c r="E2101" s="38">
        <v>0</v>
      </c>
      <c r="F2101" s="39"/>
      <c r="G2101" s="40"/>
      <c r="H2101" s="39"/>
      <c r="I2101" s="41"/>
      <c r="J2101" s="42"/>
      <c r="K2101" s="39"/>
      <c r="L2101" s="39"/>
      <c r="M2101" s="39"/>
      <c r="N2101" s="44" t="s">
        <v>3</v>
      </c>
      <c r="O2101" s="39"/>
      <c r="P2101" s="39"/>
      <c r="Q2101" s="42"/>
    </row>
    <row r="2102" spans="1:17" s="34" customFormat="1" ht="11.25" outlineLevel="5">
      <c r="A2102" s="35"/>
      <c r="B2102" s="36"/>
      <c r="C2102" s="37" t="s">
        <v>241</v>
      </c>
      <c r="D2102" s="36"/>
      <c r="E2102" s="38">
        <v>0</v>
      </c>
      <c r="F2102" s="39"/>
      <c r="G2102" s="40"/>
      <c r="H2102" s="39"/>
      <c r="I2102" s="41"/>
      <c r="J2102" s="42"/>
      <c r="K2102" s="39"/>
      <c r="L2102" s="39"/>
      <c r="M2102" s="39"/>
      <c r="N2102" s="44" t="s">
        <v>3</v>
      </c>
      <c r="O2102" s="39"/>
      <c r="P2102" s="39"/>
      <c r="Q2102" s="42"/>
    </row>
    <row r="2103" spans="1:17" s="34" customFormat="1" ht="11.25" outlineLevel="5">
      <c r="A2103" s="35"/>
      <c r="B2103" s="36"/>
      <c r="C2103" s="37" t="s">
        <v>321</v>
      </c>
      <c r="D2103" s="36"/>
      <c r="E2103" s="38">
        <v>72.745000000000005</v>
      </c>
      <c r="F2103" s="39"/>
      <c r="G2103" s="40"/>
      <c r="H2103" s="39"/>
      <c r="I2103" s="41"/>
      <c r="J2103" s="42"/>
      <c r="K2103" s="39"/>
      <c r="L2103" s="39"/>
      <c r="M2103" s="39"/>
      <c r="N2103" s="44" t="s">
        <v>3</v>
      </c>
      <c r="O2103" s="39"/>
      <c r="P2103" s="39"/>
      <c r="Q2103" s="42"/>
    </row>
    <row r="2104" spans="1:17" s="34" customFormat="1" ht="11.25" outlineLevel="5">
      <c r="A2104" s="35"/>
      <c r="B2104" s="36"/>
      <c r="C2104" s="37" t="s">
        <v>228</v>
      </c>
      <c r="D2104" s="36"/>
      <c r="E2104" s="38">
        <v>1.4550000000000001</v>
      </c>
      <c r="F2104" s="39"/>
      <c r="G2104" s="40"/>
      <c r="H2104" s="39"/>
      <c r="I2104" s="41"/>
      <c r="J2104" s="42"/>
      <c r="K2104" s="39"/>
      <c r="L2104" s="39"/>
      <c r="M2104" s="39"/>
      <c r="N2104" s="44" t="s">
        <v>3</v>
      </c>
      <c r="O2104" s="39"/>
      <c r="P2104" s="39"/>
      <c r="Q2104" s="42"/>
    </row>
    <row r="2105" spans="1:17" s="34" customFormat="1" ht="11.25" outlineLevel="5">
      <c r="A2105" s="35"/>
      <c r="B2105" s="36"/>
      <c r="C2105" s="37" t="s">
        <v>242</v>
      </c>
      <c r="D2105" s="36"/>
      <c r="E2105" s="38">
        <v>0</v>
      </c>
      <c r="F2105" s="39"/>
      <c r="G2105" s="40"/>
      <c r="H2105" s="39"/>
      <c r="I2105" s="41"/>
      <c r="J2105" s="42"/>
      <c r="K2105" s="39"/>
      <c r="L2105" s="39"/>
      <c r="M2105" s="39"/>
      <c r="N2105" s="44" t="s">
        <v>3</v>
      </c>
      <c r="O2105" s="39"/>
      <c r="P2105" s="39"/>
      <c r="Q2105" s="42"/>
    </row>
    <row r="2106" spans="1:17" s="34" customFormat="1" ht="11.25" outlineLevel="5">
      <c r="A2106" s="35"/>
      <c r="B2106" s="36"/>
      <c r="C2106" s="37" t="s">
        <v>275</v>
      </c>
      <c r="D2106" s="36"/>
      <c r="E2106" s="38">
        <v>13</v>
      </c>
      <c r="F2106" s="39"/>
      <c r="G2106" s="40"/>
      <c r="H2106" s="39"/>
      <c r="I2106" s="41"/>
      <c r="J2106" s="42"/>
      <c r="K2106" s="39"/>
      <c r="L2106" s="39"/>
      <c r="M2106" s="39"/>
      <c r="N2106" s="44" t="s">
        <v>3</v>
      </c>
      <c r="O2106" s="39"/>
      <c r="P2106" s="39"/>
      <c r="Q2106" s="42"/>
    </row>
    <row r="2107" spans="1:17" s="34" customFormat="1" ht="11.25" outlineLevel="5">
      <c r="A2107" s="35"/>
      <c r="B2107" s="36"/>
      <c r="C2107" s="37" t="s">
        <v>1</v>
      </c>
      <c r="D2107" s="36"/>
      <c r="E2107" s="38">
        <v>0</v>
      </c>
      <c r="F2107" s="39"/>
      <c r="G2107" s="40"/>
      <c r="H2107" s="39"/>
      <c r="I2107" s="41"/>
      <c r="J2107" s="42"/>
      <c r="K2107" s="39"/>
      <c r="L2107" s="39"/>
      <c r="M2107" s="39"/>
      <c r="N2107" s="44" t="s">
        <v>3</v>
      </c>
      <c r="O2107" s="39"/>
      <c r="P2107" s="39"/>
      <c r="Q2107" s="42"/>
    </row>
    <row r="2108" spans="1:17" s="34" customFormat="1" ht="11.25" outlineLevel="5">
      <c r="A2108" s="35"/>
      <c r="B2108" s="36"/>
      <c r="C2108" s="37" t="s">
        <v>413</v>
      </c>
      <c r="D2108" s="36"/>
      <c r="E2108" s="38">
        <v>-15.321</v>
      </c>
      <c r="F2108" s="39"/>
      <c r="G2108" s="40"/>
      <c r="H2108" s="39"/>
      <c r="I2108" s="41"/>
      <c r="J2108" s="42"/>
      <c r="K2108" s="39"/>
      <c r="L2108" s="39"/>
      <c r="M2108" s="39"/>
      <c r="N2108" s="44" t="s">
        <v>3</v>
      </c>
      <c r="O2108" s="39"/>
      <c r="P2108" s="39"/>
      <c r="Q2108" s="42"/>
    </row>
    <row r="2109" spans="1:17" s="34" customFormat="1" ht="11.25" outlineLevel="5">
      <c r="A2109" s="35"/>
      <c r="B2109" s="36"/>
      <c r="C2109" s="37" t="s">
        <v>1</v>
      </c>
      <c r="D2109" s="36"/>
      <c r="E2109" s="38">
        <v>0</v>
      </c>
      <c r="F2109" s="39"/>
      <c r="G2109" s="40"/>
      <c r="H2109" s="39"/>
      <c r="I2109" s="41"/>
      <c r="J2109" s="42"/>
      <c r="K2109" s="39"/>
      <c r="L2109" s="39"/>
      <c r="M2109" s="39"/>
      <c r="N2109" s="44" t="s">
        <v>3</v>
      </c>
      <c r="O2109" s="39"/>
      <c r="P2109" s="39"/>
      <c r="Q2109" s="42"/>
    </row>
    <row r="2110" spans="1:17" s="28" customFormat="1" ht="12" outlineLevel="4">
      <c r="A2110" s="11">
        <v>3</v>
      </c>
      <c r="B2110" s="29" t="s">
        <v>99</v>
      </c>
      <c r="C2110" s="30" t="s">
        <v>511</v>
      </c>
      <c r="D2110" s="12" t="s">
        <v>8</v>
      </c>
      <c r="E2110" s="31">
        <v>724.17</v>
      </c>
      <c r="F2110" s="14">
        <v>0</v>
      </c>
      <c r="G2110" s="31">
        <f>E2110*(1+F2110/100)</f>
        <v>724.17</v>
      </c>
      <c r="H2110" s="511"/>
      <c r="I2110" s="15">
        <f>G2110*H2110</f>
        <v>0</v>
      </c>
      <c r="J2110" s="32"/>
      <c r="K2110" s="33">
        <f>G2110*J2110</f>
        <v>0</v>
      </c>
      <c r="L2110" s="32"/>
      <c r="M2110" s="33">
        <f>G2110*L2110</f>
        <v>0</v>
      </c>
      <c r="N2110" s="15">
        <v>21</v>
      </c>
      <c r="O2110" s="15">
        <f>I2110*(N2110/100)</f>
        <v>0</v>
      </c>
      <c r="P2110" s="15">
        <f>I2110+O2110</f>
        <v>0</v>
      </c>
      <c r="Q2110" s="184" t="s">
        <v>1881</v>
      </c>
    </row>
    <row r="2111" spans="1:17" s="28" customFormat="1" ht="12" outlineLevel="4">
      <c r="A2111" s="11">
        <v>4</v>
      </c>
      <c r="B2111" s="29" t="s">
        <v>100</v>
      </c>
      <c r="C2111" s="30" t="s">
        <v>499</v>
      </c>
      <c r="D2111" s="12" t="s">
        <v>8</v>
      </c>
      <c r="E2111" s="31">
        <v>724.17</v>
      </c>
      <c r="F2111" s="14">
        <v>0</v>
      </c>
      <c r="G2111" s="31">
        <f>E2111*(1+F2111/100)</f>
        <v>724.17</v>
      </c>
      <c r="H2111" s="511"/>
      <c r="I2111" s="15">
        <f>G2111*H2111</f>
        <v>0</v>
      </c>
      <c r="J2111" s="32">
        <v>1E-3</v>
      </c>
      <c r="K2111" s="33">
        <f>G2111*J2111</f>
        <v>0.72416999999999998</v>
      </c>
      <c r="L2111" s="32"/>
      <c r="M2111" s="33">
        <f>G2111*L2111</f>
        <v>0</v>
      </c>
      <c r="N2111" s="15">
        <v>21</v>
      </c>
      <c r="O2111" s="15">
        <f>I2111*(N2111/100)</f>
        <v>0</v>
      </c>
      <c r="P2111" s="15">
        <f>I2111+O2111</f>
        <v>0</v>
      </c>
      <c r="Q2111" s="184" t="s">
        <v>1881</v>
      </c>
    </row>
    <row r="2112" spans="1:17" s="28" customFormat="1" ht="12" outlineLevel="4">
      <c r="A2112" s="11">
        <v>5</v>
      </c>
      <c r="B2112" s="29" t="s">
        <v>101</v>
      </c>
      <c r="C2112" s="30" t="s">
        <v>506</v>
      </c>
      <c r="D2112" s="12" t="s">
        <v>8</v>
      </c>
      <c r="E2112" s="31">
        <v>724.17</v>
      </c>
      <c r="F2112" s="14">
        <v>0</v>
      </c>
      <c r="G2112" s="31">
        <f>E2112*(1+F2112/100)</f>
        <v>724.17</v>
      </c>
      <c r="H2112" s="511"/>
      <c r="I2112" s="15">
        <f>G2112*H2112</f>
        <v>0</v>
      </c>
      <c r="J2112" s="32"/>
      <c r="K2112" s="33">
        <f>G2112*J2112</f>
        <v>0</v>
      </c>
      <c r="L2112" s="32"/>
      <c r="M2112" s="33">
        <f>G2112*L2112</f>
        <v>0</v>
      </c>
      <c r="N2112" s="15">
        <v>21</v>
      </c>
      <c r="O2112" s="15">
        <f>I2112*(N2112/100)</f>
        <v>0</v>
      </c>
      <c r="P2112" s="15">
        <f>I2112+O2112</f>
        <v>0</v>
      </c>
      <c r="Q2112" s="184" t="s">
        <v>1881</v>
      </c>
    </row>
    <row r="2113" spans="1:17" s="28" customFormat="1" ht="12" outlineLevel="4">
      <c r="A2113" s="11">
        <v>6</v>
      </c>
      <c r="B2113" s="29" t="s">
        <v>102</v>
      </c>
      <c r="C2113" s="30" t="s">
        <v>396</v>
      </c>
      <c r="D2113" s="12" t="s">
        <v>5</v>
      </c>
      <c r="E2113" s="31">
        <v>22.463625</v>
      </c>
      <c r="F2113" s="14">
        <v>0</v>
      </c>
      <c r="G2113" s="31">
        <f>E2113*(1+F2113/100)</f>
        <v>22.463625</v>
      </c>
      <c r="H2113" s="511"/>
      <c r="I2113" s="15">
        <f>G2113*H2113</f>
        <v>0</v>
      </c>
      <c r="J2113" s="32">
        <v>1.05555</v>
      </c>
      <c r="K2113" s="33">
        <f>G2113*J2113</f>
        <v>23.711479368750002</v>
      </c>
      <c r="L2113" s="32"/>
      <c r="M2113" s="33">
        <f>G2113*L2113</f>
        <v>0</v>
      </c>
      <c r="N2113" s="15">
        <v>21</v>
      </c>
      <c r="O2113" s="15">
        <f>I2113*(N2113/100)</f>
        <v>0</v>
      </c>
      <c r="P2113" s="15">
        <f>I2113+O2113</f>
        <v>0</v>
      </c>
      <c r="Q2113" s="184" t="s">
        <v>1881</v>
      </c>
    </row>
    <row r="2114" spans="1:17" s="34" customFormat="1" ht="11.25" outlineLevel="5">
      <c r="A2114" s="35"/>
      <c r="B2114" s="36"/>
      <c r="C2114" s="37" t="s">
        <v>480</v>
      </c>
      <c r="D2114" s="36"/>
      <c r="E2114" s="38">
        <v>22.463625</v>
      </c>
      <c r="F2114" s="39"/>
      <c r="G2114" s="40"/>
      <c r="H2114" s="39"/>
      <c r="I2114" s="41"/>
      <c r="J2114" s="42"/>
      <c r="K2114" s="39"/>
      <c r="L2114" s="39"/>
      <c r="M2114" s="39"/>
      <c r="N2114" s="44" t="s">
        <v>3</v>
      </c>
      <c r="O2114" s="39"/>
      <c r="P2114" s="39"/>
      <c r="Q2114" s="42"/>
    </row>
    <row r="2115" spans="1:17" s="28" customFormat="1" ht="12" outlineLevel="4">
      <c r="A2115" s="11">
        <v>7</v>
      </c>
      <c r="B2115" s="29" t="s">
        <v>103</v>
      </c>
      <c r="C2115" s="30" t="s">
        <v>357</v>
      </c>
      <c r="D2115" s="12" t="s">
        <v>9</v>
      </c>
      <c r="E2115" s="31">
        <v>6.7607549999999996</v>
      </c>
      <c r="F2115" s="14">
        <v>0</v>
      </c>
      <c r="G2115" s="31">
        <f>E2115*(1+F2115/100)</f>
        <v>6.7607549999999996</v>
      </c>
      <c r="H2115" s="511"/>
      <c r="I2115" s="15">
        <f>G2115*H2115</f>
        <v>0</v>
      </c>
      <c r="J2115" s="32">
        <v>2.5019399999999998</v>
      </c>
      <c r="K2115" s="33">
        <f>G2115*J2115</f>
        <v>16.915003364699999</v>
      </c>
      <c r="L2115" s="32"/>
      <c r="M2115" s="33">
        <f>G2115*L2115</f>
        <v>0</v>
      </c>
      <c r="N2115" s="15">
        <v>21</v>
      </c>
      <c r="O2115" s="15">
        <f>I2115*(N2115/100)</f>
        <v>0</v>
      </c>
      <c r="P2115" s="15">
        <f>I2115+O2115</f>
        <v>0</v>
      </c>
      <c r="Q2115" s="184" t="s">
        <v>1881</v>
      </c>
    </row>
    <row r="2116" spans="1:17" s="34" customFormat="1" ht="11.25" outlineLevel="5">
      <c r="A2116" s="35"/>
      <c r="B2116" s="36"/>
      <c r="C2116" s="37" t="s">
        <v>297</v>
      </c>
      <c r="D2116" s="36"/>
      <c r="E2116" s="38">
        <v>0</v>
      </c>
      <c r="F2116" s="39"/>
      <c r="G2116" s="40"/>
      <c r="H2116" s="39"/>
      <c r="I2116" s="41"/>
      <c r="J2116" s="42"/>
      <c r="K2116" s="39"/>
      <c r="L2116" s="39"/>
      <c r="M2116" s="39"/>
      <c r="N2116" s="44" t="s">
        <v>3</v>
      </c>
      <c r="O2116" s="39"/>
      <c r="P2116" s="39"/>
      <c r="Q2116" s="42"/>
    </row>
    <row r="2117" spans="1:17" s="34" customFormat="1" ht="11.25" outlineLevel="5">
      <c r="A2117" s="35"/>
      <c r="B2117" s="36"/>
      <c r="C2117" s="37" t="s">
        <v>187</v>
      </c>
      <c r="D2117" s="36"/>
      <c r="E2117" s="38">
        <v>0.61937999999999993</v>
      </c>
      <c r="F2117" s="39"/>
      <c r="G2117" s="40"/>
      <c r="H2117" s="39"/>
      <c r="I2117" s="41"/>
      <c r="J2117" s="42"/>
      <c r="K2117" s="39"/>
      <c r="L2117" s="39"/>
      <c r="M2117" s="39"/>
      <c r="N2117" s="44" t="s">
        <v>3</v>
      </c>
      <c r="O2117" s="39"/>
      <c r="P2117" s="39"/>
      <c r="Q2117" s="42"/>
    </row>
    <row r="2118" spans="1:17" s="34" customFormat="1" ht="11.25" outlineLevel="5">
      <c r="A2118" s="35"/>
      <c r="B2118" s="36"/>
      <c r="C2118" s="37" t="s">
        <v>217</v>
      </c>
      <c r="D2118" s="36"/>
      <c r="E2118" s="38">
        <v>5.9669999999999996</v>
      </c>
      <c r="F2118" s="39"/>
      <c r="G2118" s="40"/>
      <c r="H2118" s="39"/>
      <c r="I2118" s="41"/>
      <c r="J2118" s="42"/>
      <c r="K2118" s="39"/>
      <c r="L2118" s="39"/>
      <c r="M2118" s="39"/>
      <c r="N2118" s="44" t="s">
        <v>3</v>
      </c>
      <c r="O2118" s="39"/>
      <c r="P2118" s="39"/>
      <c r="Q2118" s="42"/>
    </row>
    <row r="2119" spans="1:17" s="34" customFormat="1" ht="11.25" outlineLevel="5">
      <c r="A2119" s="35"/>
      <c r="B2119" s="36"/>
      <c r="C2119" s="37" t="s">
        <v>186</v>
      </c>
      <c r="D2119" s="36"/>
      <c r="E2119" s="38">
        <v>0.174375</v>
      </c>
      <c r="F2119" s="39"/>
      <c r="G2119" s="40"/>
      <c r="H2119" s="39"/>
      <c r="I2119" s="41"/>
      <c r="J2119" s="42"/>
      <c r="K2119" s="39"/>
      <c r="L2119" s="39"/>
      <c r="M2119" s="39"/>
      <c r="N2119" s="44" t="s">
        <v>3</v>
      </c>
      <c r="O2119" s="39"/>
      <c r="P2119" s="39"/>
      <c r="Q2119" s="42"/>
    </row>
    <row r="2120" spans="1:17" s="34" customFormat="1" ht="11.25" outlineLevel="5">
      <c r="A2120" s="35"/>
      <c r="B2120" s="36"/>
      <c r="C2120" s="37" t="s">
        <v>1</v>
      </c>
      <c r="D2120" s="36"/>
      <c r="E2120" s="38">
        <v>0</v>
      </c>
      <c r="F2120" s="39"/>
      <c r="G2120" s="40"/>
      <c r="H2120" s="39"/>
      <c r="I2120" s="41"/>
      <c r="J2120" s="42"/>
      <c r="K2120" s="39"/>
      <c r="L2120" s="39"/>
      <c r="M2120" s="39"/>
      <c r="N2120" s="44" t="s">
        <v>3</v>
      </c>
      <c r="O2120" s="39"/>
      <c r="P2120" s="39"/>
      <c r="Q2120" s="42"/>
    </row>
    <row r="2121" spans="1:17" s="28" customFormat="1" ht="12" outlineLevel="4">
      <c r="A2121" s="11">
        <v>8</v>
      </c>
      <c r="B2121" s="29" t="s">
        <v>104</v>
      </c>
      <c r="C2121" s="30" t="s">
        <v>498</v>
      </c>
      <c r="D2121" s="12" t="s">
        <v>8</v>
      </c>
      <c r="E2121" s="31">
        <v>82.580300000000008</v>
      </c>
      <c r="F2121" s="14">
        <v>0</v>
      </c>
      <c r="G2121" s="31">
        <f>E2121*(1+F2121/100)</f>
        <v>82.580300000000008</v>
      </c>
      <c r="H2121" s="511"/>
      <c r="I2121" s="15">
        <f>G2121*H2121</f>
        <v>0</v>
      </c>
      <c r="J2121" s="32">
        <v>6.6299999999999996E-3</v>
      </c>
      <c r="K2121" s="33">
        <f>G2121*J2121</f>
        <v>0.54750738900000007</v>
      </c>
      <c r="L2121" s="32"/>
      <c r="M2121" s="33">
        <f>G2121*L2121</f>
        <v>0</v>
      </c>
      <c r="N2121" s="15">
        <v>21</v>
      </c>
      <c r="O2121" s="15">
        <f>I2121*(N2121/100)</f>
        <v>0</v>
      </c>
      <c r="P2121" s="15">
        <f>I2121+O2121</f>
        <v>0</v>
      </c>
      <c r="Q2121" s="184" t="s">
        <v>1881</v>
      </c>
    </row>
    <row r="2122" spans="1:17" s="34" customFormat="1" ht="11.25" outlineLevel="5">
      <c r="A2122" s="35"/>
      <c r="B2122" s="36"/>
      <c r="C2122" s="37" t="s">
        <v>297</v>
      </c>
      <c r="D2122" s="36"/>
      <c r="E2122" s="38">
        <v>0</v>
      </c>
      <c r="F2122" s="39"/>
      <c r="G2122" s="40"/>
      <c r="H2122" s="39"/>
      <c r="I2122" s="41"/>
      <c r="J2122" s="42"/>
      <c r="K2122" s="39"/>
      <c r="L2122" s="39"/>
      <c r="M2122" s="39"/>
      <c r="N2122" s="44" t="s">
        <v>3</v>
      </c>
      <c r="O2122" s="39"/>
      <c r="P2122" s="39"/>
      <c r="Q2122" s="42"/>
    </row>
    <row r="2123" spans="1:17" s="34" customFormat="1" ht="11.25" outlineLevel="5">
      <c r="A2123" s="35"/>
      <c r="B2123" s="36"/>
      <c r="C2123" s="37" t="s">
        <v>207</v>
      </c>
      <c r="D2123" s="36"/>
      <c r="E2123" s="38">
        <v>7.867799999999999</v>
      </c>
      <c r="F2123" s="39"/>
      <c r="G2123" s="40"/>
      <c r="H2123" s="39"/>
      <c r="I2123" s="41"/>
      <c r="J2123" s="42"/>
      <c r="K2123" s="39"/>
      <c r="L2123" s="39"/>
      <c r="M2123" s="39"/>
      <c r="N2123" s="44" t="s">
        <v>3</v>
      </c>
      <c r="O2123" s="39"/>
      <c r="P2123" s="39"/>
      <c r="Q2123" s="42"/>
    </row>
    <row r="2124" spans="1:17" s="34" customFormat="1" ht="11.25" outlineLevel="5">
      <c r="A2124" s="35"/>
      <c r="B2124" s="36"/>
      <c r="C2124" s="37" t="s">
        <v>239</v>
      </c>
      <c r="D2124" s="36"/>
      <c r="E2124" s="38">
        <v>72.930000000000007</v>
      </c>
      <c r="F2124" s="39"/>
      <c r="G2124" s="40"/>
      <c r="H2124" s="39"/>
      <c r="I2124" s="41"/>
      <c r="J2124" s="42"/>
      <c r="K2124" s="39"/>
      <c r="L2124" s="39"/>
      <c r="M2124" s="39"/>
      <c r="N2124" s="44" t="s">
        <v>3</v>
      </c>
      <c r="O2124" s="39"/>
      <c r="P2124" s="39"/>
      <c r="Q2124" s="42"/>
    </row>
    <row r="2125" spans="1:17" s="34" customFormat="1" ht="11.25" outlineLevel="5">
      <c r="A2125" s="35"/>
      <c r="B2125" s="36"/>
      <c r="C2125" s="37" t="s">
        <v>206</v>
      </c>
      <c r="D2125" s="36"/>
      <c r="E2125" s="38">
        <v>1.7825</v>
      </c>
      <c r="F2125" s="39"/>
      <c r="G2125" s="40"/>
      <c r="H2125" s="39"/>
      <c r="I2125" s="41"/>
      <c r="J2125" s="42"/>
      <c r="K2125" s="39"/>
      <c r="L2125" s="39"/>
      <c r="M2125" s="39"/>
      <c r="N2125" s="44" t="s">
        <v>3</v>
      </c>
      <c r="O2125" s="39"/>
      <c r="P2125" s="39"/>
      <c r="Q2125" s="42"/>
    </row>
    <row r="2126" spans="1:17" s="34" customFormat="1" ht="11.25" outlineLevel="5">
      <c r="A2126" s="35"/>
      <c r="B2126" s="36"/>
      <c r="C2126" s="37" t="s">
        <v>1</v>
      </c>
      <c r="D2126" s="36"/>
      <c r="E2126" s="38">
        <v>0</v>
      </c>
      <c r="F2126" s="39"/>
      <c r="G2126" s="40"/>
      <c r="H2126" s="39"/>
      <c r="I2126" s="41"/>
      <c r="J2126" s="42"/>
      <c r="K2126" s="39"/>
      <c r="L2126" s="39"/>
      <c r="M2126" s="39"/>
      <c r="N2126" s="44" t="s">
        <v>3</v>
      </c>
      <c r="O2126" s="39"/>
      <c r="P2126" s="39"/>
      <c r="Q2126" s="42"/>
    </row>
    <row r="2127" spans="1:17" s="28" customFormat="1" ht="12" outlineLevel="4">
      <c r="A2127" s="11">
        <v>9</v>
      </c>
      <c r="B2127" s="29" t="s">
        <v>105</v>
      </c>
      <c r="C2127" s="30" t="s">
        <v>505</v>
      </c>
      <c r="D2127" s="12" t="s">
        <v>8</v>
      </c>
      <c r="E2127" s="31">
        <v>82.58</v>
      </c>
      <c r="F2127" s="14">
        <v>0</v>
      </c>
      <c r="G2127" s="31">
        <f>E2127*(1+F2127/100)</f>
        <v>82.58</v>
      </c>
      <c r="H2127" s="511"/>
      <c r="I2127" s="15">
        <f>G2127*H2127</f>
        <v>0</v>
      </c>
      <c r="J2127" s="32"/>
      <c r="K2127" s="33">
        <f>G2127*J2127</f>
        <v>0</v>
      </c>
      <c r="L2127" s="32"/>
      <c r="M2127" s="33">
        <f>G2127*L2127</f>
        <v>0</v>
      </c>
      <c r="N2127" s="15">
        <v>21</v>
      </c>
      <c r="O2127" s="15">
        <f>I2127*(N2127/100)</f>
        <v>0</v>
      </c>
      <c r="P2127" s="15">
        <f>I2127+O2127</f>
        <v>0</v>
      </c>
      <c r="Q2127" s="184" t="s">
        <v>1881</v>
      </c>
    </row>
    <row r="2128" spans="1:17" s="28" customFormat="1" ht="24" outlineLevel="4">
      <c r="A2128" s="11">
        <v>10</v>
      </c>
      <c r="B2128" s="29" t="s">
        <v>106</v>
      </c>
      <c r="C2128" s="30" t="s">
        <v>536</v>
      </c>
      <c r="D2128" s="12" t="s">
        <v>8</v>
      </c>
      <c r="E2128" s="31">
        <v>15.321499999999999</v>
      </c>
      <c r="F2128" s="14">
        <v>0</v>
      </c>
      <c r="G2128" s="31">
        <f>E2128*(1+F2128/100)</f>
        <v>15.321499999999999</v>
      </c>
      <c r="H2128" s="511"/>
      <c r="I2128" s="15">
        <f>G2128*H2128</f>
        <v>0</v>
      </c>
      <c r="J2128" s="32">
        <v>1.34E-3</v>
      </c>
      <c r="K2128" s="33">
        <f>G2128*J2128</f>
        <v>2.053081E-2</v>
      </c>
      <c r="L2128" s="32"/>
      <c r="M2128" s="33">
        <f>G2128*L2128</f>
        <v>0</v>
      </c>
      <c r="N2128" s="15">
        <v>21</v>
      </c>
      <c r="O2128" s="15">
        <f>I2128*(N2128/100)</f>
        <v>0</v>
      </c>
      <c r="P2128" s="15">
        <f>I2128+O2128</f>
        <v>0</v>
      </c>
      <c r="Q2128" s="184" t="s">
        <v>1881</v>
      </c>
    </row>
    <row r="2129" spans="1:17" s="34" customFormat="1" ht="11.25" outlineLevel="5">
      <c r="A2129" s="35"/>
      <c r="B2129" s="36"/>
      <c r="C2129" s="37" t="s">
        <v>297</v>
      </c>
      <c r="D2129" s="36"/>
      <c r="E2129" s="38">
        <v>0</v>
      </c>
      <c r="F2129" s="39"/>
      <c r="G2129" s="40"/>
      <c r="H2129" s="39"/>
      <c r="I2129" s="41"/>
      <c r="J2129" s="42"/>
      <c r="K2129" s="39"/>
      <c r="L2129" s="39"/>
      <c r="M2129" s="39"/>
      <c r="N2129" s="44" t="s">
        <v>3</v>
      </c>
      <c r="O2129" s="39"/>
      <c r="P2129" s="39"/>
      <c r="Q2129" s="42"/>
    </row>
    <row r="2130" spans="1:17" s="34" customFormat="1" ht="11.25" outlineLevel="5">
      <c r="A2130" s="35"/>
      <c r="B2130" s="36"/>
      <c r="C2130" s="37" t="s">
        <v>165</v>
      </c>
      <c r="D2130" s="36"/>
      <c r="E2130" s="38">
        <v>1.6739999999999999</v>
      </c>
      <c r="F2130" s="39"/>
      <c r="G2130" s="40"/>
      <c r="H2130" s="39"/>
      <c r="I2130" s="41"/>
      <c r="J2130" s="42"/>
      <c r="K2130" s="39"/>
      <c r="L2130" s="39"/>
      <c r="M2130" s="39"/>
      <c r="N2130" s="44" t="s">
        <v>3</v>
      </c>
      <c r="O2130" s="39"/>
      <c r="P2130" s="39"/>
      <c r="Q2130" s="42"/>
    </row>
    <row r="2131" spans="1:17" s="34" customFormat="1" ht="11.25" outlineLevel="5">
      <c r="A2131" s="35"/>
      <c r="B2131" s="36"/>
      <c r="C2131" s="37" t="s">
        <v>194</v>
      </c>
      <c r="D2131" s="36"/>
      <c r="E2131" s="38">
        <v>13.26</v>
      </c>
      <c r="F2131" s="39"/>
      <c r="G2131" s="40"/>
      <c r="H2131" s="39"/>
      <c r="I2131" s="41"/>
      <c r="J2131" s="42"/>
      <c r="K2131" s="39"/>
      <c r="L2131" s="39"/>
      <c r="M2131" s="39"/>
      <c r="N2131" s="44" t="s">
        <v>3</v>
      </c>
      <c r="O2131" s="39"/>
      <c r="P2131" s="39"/>
      <c r="Q2131" s="42"/>
    </row>
    <row r="2132" spans="1:17" s="34" customFormat="1" ht="11.25" outlineLevel="5">
      <c r="A2132" s="35"/>
      <c r="B2132" s="36"/>
      <c r="C2132" s="37" t="s">
        <v>164</v>
      </c>
      <c r="D2132" s="36"/>
      <c r="E2132" s="38">
        <v>0.38750000000000001</v>
      </c>
      <c r="F2132" s="39"/>
      <c r="G2132" s="40"/>
      <c r="H2132" s="39"/>
      <c r="I2132" s="41"/>
      <c r="J2132" s="42"/>
      <c r="K2132" s="39"/>
      <c r="L2132" s="39"/>
      <c r="M2132" s="39"/>
      <c r="N2132" s="44" t="s">
        <v>3</v>
      </c>
      <c r="O2132" s="39"/>
      <c r="P2132" s="39"/>
      <c r="Q2132" s="42"/>
    </row>
    <row r="2133" spans="1:17" s="34" customFormat="1" ht="11.25" outlineLevel="5">
      <c r="A2133" s="35"/>
      <c r="B2133" s="36"/>
      <c r="C2133" s="37" t="s">
        <v>1</v>
      </c>
      <c r="D2133" s="36"/>
      <c r="E2133" s="38">
        <v>0</v>
      </c>
      <c r="F2133" s="39"/>
      <c r="G2133" s="40"/>
      <c r="H2133" s="39"/>
      <c r="I2133" s="41"/>
      <c r="J2133" s="42"/>
      <c r="K2133" s="39"/>
      <c r="L2133" s="39"/>
      <c r="M2133" s="39"/>
      <c r="N2133" s="44" t="s">
        <v>3</v>
      </c>
      <c r="O2133" s="39"/>
      <c r="P2133" s="39"/>
      <c r="Q2133" s="42"/>
    </row>
    <row r="2134" spans="1:17" s="28" customFormat="1" ht="24" outlineLevel="4">
      <c r="A2134" s="11">
        <v>11</v>
      </c>
      <c r="B2134" s="29" t="s">
        <v>107</v>
      </c>
      <c r="C2134" s="30" t="s">
        <v>539</v>
      </c>
      <c r="D2134" s="12" t="s">
        <v>8</v>
      </c>
      <c r="E2134" s="31">
        <v>15.321</v>
      </c>
      <c r="F2134" s="14">
        <v>0</v>
      </c>
      <c r="G2134" s="31">
        <f>E2134*(1+F2134/100)</f>
        <v>15.321</v>
      </c>
      <c r="H2134" s="511"/>
      <c r="I2134" s="15">
        <f>G2134*H2134</f>
        <v>0</v>
      </c>
      <c r="J2134" s="32"/>
      <c r="K2134" s="33">
        <f>G2134*J2134</f>
        <v>0</v>
      </c>
      <c r="L2134" s="32"/>
      <c r="M2134" s="33">
        <f>G2134*L2134</f>
        <v>0</v>
      </c>
      <c r="N2134" s="15">
        <v>21</v>
      </c>
      <c r="O2134" s="15">
        <f>I2134*(N2134/100)</f>
        <v>0</v>
      </c>
      <c r="P2134" s="15">
        <f>I2134+O2134</f>
        <v>0</v>
      </c>
      <c r="Q2134" s="184" t="s">
        <v>1881</v>
      </c>
    </row>
    <row r="2135" spans="1:17" s="28" customFormat="1" ht="24" outlineLevel="4">
      <c r="A2135" s="11">
        <v>12</v>
      </c>
      <c r="B2135" s="29" t="s">
        <v>108</v>
      </c>
      <c r="C2135" s="30" t="s">
        <v>526</v>
      </c>
      <c r="D2135" s="12" t="s">
        <v>5</v>
      </c>
      <c r="E2135" s="31">
        <v>1.4045300000000001</v>
      </c>
      <c r="F2135" s="14">
        <v>0</v>
      </c>
      <c r="G2135" s="31">
        <f>E2135*(1+F2135/100)</f>
        <v>1.4045300000000001</v>
      </c>
      <c r="H2135" s="511"/>
      <c r="I2135" s="15">
        <f>G2135*H2135</f>
        <v>0</v>
      </c>
      <c r="J2135" s="32">
        <v>1.0551200000000001</v>
      </c>
      <c r="K2135" s="33">
        <f>G2135*J2135</f>
        <v>1.4819476936000002</v>
      </c>
      <c r="L2135" s="32"/>
      <c r="M2135" s="33">
        <f>G2135*L2135</f>
        <v>0</v>
      </c>
      <c r="N2135" s="15">
        <v>21</v>
      </c>
      <c r="O2135" s="15">
        <f>I2135*(N2135/100)</f>
        <v>0</v>
      </c>
      <c r="P2135" s="15">
        <f>I2135+O2135</f>
        <v>0</v>
      </c>
      <c r="Q2135" s="184" t="s">
        <v>1881</v>
      </c>
    </row>
    <row r="2136" spans="1:17" s="34" customFormat="1" ht="11.25" outlineLevel="5">
      <c r="A2136" s="35"/>
      <c r="B2136" s="36"/>
      <c r="C2136" s="37" t="s">
        <v>478</v>
      </c>
      <c r="D2136" s="36"/>
      <c r="E2136" s="38">
        <v>1.21698</v>
      </c>
      <c r="F2136" s="39"/>
      <c r="G2136" s="40"/>
      <c r="H2136" s="39"/>
      <c r="I2136" s="41"/>
      <c r="J2136" s="42"/>
      <c r="K2136" s="39"/>
      <c r="L2136" s="39"/>
      <c r="M2136" s="39"/>
      <c r="N2136" s="44" t="s">
        <v>3</v>
      </c>
      <c r="O2136" s="39"/>
      <c r="P2136" s="39"/>
      <c r="Q2136" s="42"/>
    </row>
    <row r="2137" spans="1:17" s="34" customFormat="1" ht="22.5" outlineLevel="5">
      <c r="A2137" s="35"/>
      <c r="B2137" s="36"/>
      <c r="C2137" s="37" t="s">
        <v>543</v>
      </c>
      <c r="D2137" s="36"/>
      <c r="E2137" s="38">
        <v>0.18755000000000002</v>
      </c>
      <c r="F2137" s="39"/>
      <c r="G2137" s="40"/>
      <c r="H2137" s="39"/>
      <c r="I2137" s="41"/>
      <c r="J2137" s="42"/>
      <c r="K2137" s="39"/>
      <c r="L2137" s="39"/>
      <c r="M2137" s="39"/>
      <c r="N2137" s="44" t="s">
        <v>3</v>
      </c>
      <c r="O2137" s="39"/>
      <c r="P2137" s="39"/>
      <c r="Q2137" s="42"/>
    </row>
    <row r="2138" spans="1:17" s="45" customFormat="1" ht="12.75" customHeight="1" outlineLevel="4">
      <c r="A2138" s="46"/>
      <c r="B2138" s="47"/>
      <c r="C2138" s="48"/>
      <c r="D2138" s="47"/>
      <c r="E2138" s="49"/>
      <c r="F2138" s="50"/>
      <c r="G2138" s="49"/>
      <c r="H2138" s="50"/>
      <c r="I2138" s="51"/>
      <c r="J2138" s="52"/>
      <c r="K2138" s="50"/>
      <c r="L2138" s="50"/>
      <c r="M2138" s="50"/>
      <c r="N2138" s="53" t="s">
        <v>3</v>
      </c>
      <c r="O2138" s="50"/>
      <c r="P2138" s="50"/>
      <c r="Q2138" s="52"/>
    </row>
    <row r="2139" spans="1:17" s="20" customFormat="1" ht="16.5" customHeight="1" outlineLevel="3">
      <c r="A2139" s="22"/>
      <c r="B2139" s="18"/>
      <c r="C2139" s="23" t="s">
        <v>278</v>
      </c>
      <c r="D2139" s="24"/>
      <c r="E2139" s="23"/>
      <c r="F2139" s="24"/>
      <c r="G2139" s="23"/>
      <c r="H2139" s="24"/>
      <c r="I2139" s="25">
        <f>SUBTOTAL(9,I2140:I2184)</f>
        <v>0</v>
      </c>
      <c r="J2139" s="26"/>
      <c r="K2139" s="27">
        <f>SUBTOTAL(9,K2140:K2184)</f>
        <v>86.917942316500003</v>
      </c>
      <c r="L2139" s="24"/>
      <c r="M2139" s="27">
        <f>SUBTOTAL(9,M2140:M2184)</f>
        <v>0</v>
      </c>
      <c r="N2139" s="43" t="s">
        <v>3</v>
      </c>
      <c r="O2139" s="25">
        <f>SUBTOTAL(9,O2140:O2184)</f>
        <v>0</v>
      </c>
      <c r="P2139" s="25">
        <f>SUBTOTAL(9,P2140:P2184)</f>
        <v>0</v>
      </c>
      <c r="Q2139" s="26"/>
    </row>
    <row r="2140" spans="1:17" s="28" customFormat="1" ht="12" outlineLevel="4">
      <c r="A2140" s="11">
        <v>1</v>
      </c>
      <c r="B2140" s="29" t="s">
        <v>109</v>
      </c>
      <c r="C2140" s="30" t="s">
        <v>451</v>
      </c>
      <c r="D2140" s="12" t="s">
        <v>9</v>
      </c>
      <c r="E2140" s="31">
        <v>0.66239999999999999</v>
      </c>
      <c r="F2140" s="14">
        <v>0</v>
      </c>
      <c r="G2140" s="31">
        <f>E2140*(1+F2140/100)</f>
        <v>0.66239999999999999</v>
      </c>
      <c r="H2140" s="511"/>
      <c r="I2140" s="15">
        <f>G2140*H2140</f>
        <v>0</v>
      </c>
      <c r="J2140" s="32">
        <v>2.5019499999999999</v>
      </c>
      <c r="K2140" s="33">
        <f>G2140*J2140</f>
        <v>1.6572916799999999</v>
      </c>
      <c r="L2140" s="32"/>
      <c r="M2140" s="33">
        <f>G2140*L2140</f>
        <v>0</v>
      </c>
      <c r="N2140" s="15">
        <v>21</v>
      </c>
      <c r="O2140" s="15">
        <f>I2140*(N2140/100)</f>
        <v>0</v>
      </c>
      <c r="P2140" s="15">
        <f>I2140+O2140</f>
        <v>0</v>
      </c>
      <c r="Q2140" s="184" t="s">
        <v>1881</v>
      </c>
    </row>
    <row r="2141" spans="1:17" s="34" customFormat="1" ht="11.25" outlineLevel="5">
      <c r="A2141" s="35"/>
      <c r="B2141" s="36"/>
      <c r="C2141" s="37" t="s">
        <v>193</v>
      </c>
      <c r="D2141" s="36"/>
      <c r="E2141" s="38">
        <v>0</v>
      </c>
      <c r="F2141" s="39"/>
      <c r="G2141" s="40"/>
      <c r="H2141" s="39"/>
      <c r="I2141" s="41"/>
      <c r="J2141" s="42"/>
      <c r="K2141" s="39"/>
      <c r="L2141" s="39"/>
      <c r="M2141" s="39"/>
      <c r="N2141" s="44" t="s">
        <v>3</v>
      </c>
      <c r="O2141" s="39"/>
      <c r="P2141" s="39"/>
      <c r="Q2141" s="42"/>
    </row>
    <row r="2142" spans="1:17" s="34" customFormat="1" ht="11.25" outlineLevel="5">
      <c r="A2142" s="35"/>
      <c r="B2142" s="36"/>
      <c r="C2142" s="37" t="s">
        <v>15</v>
      </c>
      <c r="D2142" s="36"/>
      <c r="E2142" s="38">
        <v>0</v>
      </c>
      <c r="F2142" s="39"/>
      <c r="G2142" s="40"/>
      <c r="H2142" s="39"/>
      <c r="I2142" s="41"/>
      <c r="J2142" s="42"/>
      <c r="K2142" s="39"/>
      <c r="L2142" s="39"/>
      <c r="M2142" s="39"/>
      <c r="N2142" s="44" t="s">
        <v>3</v>
      </c>
      <c r="O2142" s="39"/>
      <c r="P2142" s="39"/>
      <c r="Q2142" s="42"/>
    </row>
    <row r="2143" spans="1:17" s="34" customFormat="1" ht="11.25" outlineLevel="5">
      <c r="A2143" s="35"/>
      <c r="B2143" s="36"/>
      <c r="C2143" s="37" t="s">
        <v>276</v>
      </c>
      <c r="D2143" s="36"/>
      <c r="E2143" s="38">
        <v>0.66239999999999999</v>
      </c>
      <c r="F2143" s="39"/>
      <c r="G2143" s="40"/>
      <c r="H2143" s="39"/>
      <c r="I2143" s="41"/>
      <c r="J2143" s="42"/>
      <c r="K2143" s="39"/>
      <c r="L2143" s="39"/>
      <c r="M2143" s="39"/>
      <c r="N2143" s="44" t="s">
        <v>3</v>
      </c>
      <c r="O2143" s="39"/>
      <c r="P2143" s="39"/>
      <c r="Q2143" s="42"/>
    </row>
    <row r="2144" spans="1:17" s="34" customFormat="1" ht="11.25" outlineLevel="5">
      <c r="A2144" s="35"/>
      <c r="B2144" s="36"/>
      <c r="C2144" s="37" t="s">
        <v>1</v>
      </c>
      <c r="D2144" s="36"/>
      <c r="E2144" s="38">
        <v>0</v>
      </c>
      <c r="F2144" s="39"/>
      <c r="G2144" s="40"/>
      <c r="H2144" s="39"/>
      <c r="I2144" s="41"/>
      <c r="J2144" s="42"/>
      <c r="K2144" s="39"/>
      <c r="L2144" s="39"/>
      <c r="M2144" s="39"/>
      <c r="N2144" s="44" t="s">
        <v>3</v>
      </c>
      <c r="O2144" s="39"/>
      <c r="P2144" s="39"/>
      <c r="Q2144" s="42"/>
    </row>
    <row r="2145" spans="1:17" s="28" customFormat="1" ht="12" outlineLevel="4">
      <c r="A2145" s="11">
        <v>2</v>
      </c>
      <c r="B2145" s="29" t="s">
        <v>111</v>
      </c>
      <c r="C2145" s="30" t="s">
        <v>477</v>
      </c>
      <c r="D2145" s="12" t="s">
        <v>8</v>
      </c>
      <c r="E2145" s="31">
        <v>3.4892000000000003</v>
      </c>
      <c r="F2145" s="14">
        <v>0</v>
      </c>
      <c r="G2145" s="31">
        <f>E2145*(1+F2145/100)</f>
        <v>3.4892000000000003</v>
      </c>
      <c r="H2145" s="511"/>
      <c r="I2145" s="15">
        <f>G2145*H2145</f>
        <v>0</v>
      </c>
      <c r="J2145" s="32">
        <v>1.282E-2</v>
      </c>
      <c r="K2145" s="33">
        <f>G2145*J2145</f>
        <v>4.4731544000000005E-2</v>
      </c>
      <c r="L2145" s="32"/>
      <c r="M2145" s="33">
        <f>G2145*L2145</f>
        <v>0</v>
      </c>
      <c r="N2145" s="15">
        <v>21</v>
      </c>
      <c r="O2145" s="15">
        <f>I2145*(N2145/100)</f>
        <v>0</v>
      </c>
      <c r="P2145" s="15">
        <f>I2145+O2145</f>
        <v>0</v>
      </c>
      <c r="Q2145" s="184" t="s">
        <v>1881</v>
      </c>
    </row>
    <row r="2146" spans="1:17" s="34" customFormat="1" ht="11.25" outlineLevel="5">
      <c r="A2146" s="35"/>
      <c r="B2146" s="36"/>
      <c r="C2146" s="37" t="s">
        <v>193</v>
      </c>
      <c r="D2146" s="36"/>
      <c r="E2146" s="38">
        <v>0</v>
      </c>
      <c r="F2146" s="39"/>
      <c r="G2146" s="40"/>
      <c r="H2146" s="39"/>
      <c r="I2146" s="41"/>
      <c r="J2146" s="42"/>
      <c r="K2146" s="39"/>
      <c r="L2146" s="39"/>
      <c r="M2146" s="39"/>
      <c r="N2146" s="44" t="s">
        <v>3</v>
      </c>
      <c r="O2146" s="39"/>
      <c r="P2146" s="39"/>
      <c r="Q2146" s="42"/>
    </row>
    <row r="2147" spans="1:17" s="34" customFormat="1" ht="11.25" outlineLevel="5">
      <c r="A2147" s="35"/>
      <c r="B2147" s="36"/>
      <c r="C2147" s="37" t="s">
        <v>15</v>
      </c>
      <c r="D2147" s="36"/>
      <c r="E2147" s="38">
        <v>0</v>
      </c>
      <c r="F2147" s="39"/>
      <c r="G2147" s="40"/>
      <c r="H2147" s="39"/>
      <c r="I2147" s="41"/>
      <c r="J2147" s="42"/>
      <c r="K2147" s="39"/>
      <c r="L2147" s="39"/>
      <c r="M2147" s="39"/>
      <c r="N2147" s="44" t="s">
        <v>3</v>
      </c>
      <c r="O2147" s="39"/>
      <c r="P2147" s="39"/>
      <c r="Q2147" s="42"/>
    </row>
    <row r="2148" spans="1:17" s="34" customFormat="1" ht="11.25" outlineLevel="5">
      <c r="A2148" s="35"/>
      <c r="B2148" s="36"/>
      <c r="C2148" s="37" t="s">
        <v>226</v>
      </c>
      <c r="D2148" s="36"/>
      <c r="E2148" s="38">
        <v>2.2080000000000002</v>
      </c>
      <c r="F2148" s="39"/>
      <c r="G2148" s="40"/>
      <c r="H2148" s="39"/>
      <c r="I2148" s="41"/>
      <c r="J2148" s="42"/>
      <c r="K2148" s="39"/>
      <c r="L2148" s="39"/>
      <c r="M2148" s="39"/>
      <c r="N2148" s="44" t="s">
        <v>3</v>
      </c>
      <c r="O2148" s="39"/>
      <c r="P2148" s="39"/>
      <c r="Q2148" s="42"/>
    </row>
    <row r="2149" spans="1:17" s="34" customFormat="1" ht="11.25" outlineLevel="5">
      <c r="A2149" s="35"/>
      <c r="B2149" s="36"/>
      <c r="C2149" s="37" t="s">
        <v>399</v>
      </c>
      <c r="D2149" s="36"/>
      <c r="E2149" s="38">
        <v>0.99599999999999989</v>
      </c>
      <c r="F2149" s="39"/>
      <c r="G2149" s="40"/>
      <c r="H2149" s="39"/>
      <c r="I2149" s="41"/>
      <c r="J2149" s="42"/>
      <c r="K2149" s="39"/>
      <c r="L2149" s="39"/>
      <c r="M2149" s="39"/>
      <c r="N2149" s="44" t="s">
        <v>3</v>
      </c>
      <c r="O2149" s="39"/>
      <c r="P2149" s="39"/>
      <c r="Q2149" s="42"/>
    </row>
    <row r="2150" spans="1:17" s="34" customFormat="1" ht="11.25" outlineLevel="5">
      <c r="A2150" s="35"/>
      <c r="B2150" s="36"/>
      <c r="C2150" s="37" t="s">
        <v>1</v>
      </c>
      <c r="D2150" s="36"/>
      <c r="E2150" s="38">
        <v>0</v>
      </c>
      <c r="F2150" s="39"/>
      <c r="G2150" s="40"/>
      <c r="H2150" s="39"/>
      <c r="I2150" s="41"/>
      <c r="J2150" s="42"/>
      <c r="K2150" s="39"/>
      <c r="L2150" s="39"/>
      <c r="M2150" s="39"/>
      <c r="N2150" s="44" t="s">
        <v>3</v>
      </c>
      <c r="O2150" s="39"/>
      <c r="P2150" s="39"/>
      <c r="Q2150" s="42"/>
    </row>
    <row r="2151" spans="1:17" s="34" customFormat="1" ht="11.25" outlineLevel="5">
      <c r="A2151" s="35"/>
      <c r="B2151" s="36"/>
      <c r="C2151" s="37" t="s">
        <v>438</v>
      </c>
      <c r="D2151" s="36"/>
      <c r="E2151" s="38">
        <v>0.28520000000000001</v>
      </c>
      <c r="F2151" s="39"/>
      <c r="G2151" s="40"/>
      <c r="H2151" s="39"/>
      <c r="I2151" s="41"/>
      <c r="J2151" s="42"/>
      <c r="K2151" s="39"/>
      <c r="L2151" s="39"/>
      <c r="M2151" s="39"/>
      <c r="N2151" s="44" t="s">
        <v>3</v>
      </c>
      <c r="O2151" s="39"/>
      <c r="P2151" s="39"/>
      <c r="Q2151" s="42"/>
    </row>
    <row r="2152" spans="1:17" s="34" customFormat="1" ht="11.25" outlineLevel="5">
      <c r="A2152" s="35"/>
      <c r="B2152" s="36"/>
      <c r="C2152" s="37" t="s">
        <v>1</v>
      </c>
      <c r="D2152" s="36"/>
      <c r="E2152" s="38">
        <v>0</v>
      </c>
      <c r="F2152" s="39"/>
      <c r="G2152" s="40"/>
      <c r="H2152" s="39"/>
      <c r="I2152" s="41"/>
      <c r="J2152" s="42"/>
      <c r="K2152" s="39"/>
      <c r="L2152" s="39"/>
      <c r="M2152" s="39"/>
      <c r="N2152" s="44" t="s">
        <v>3</v>
      </c>
      <c r="O2152" s="39"/>
      <c r="P2152" s="39"/>
      <c r="Q2152" s="42"/>
    </row>
    <row r="2153" spans="1:17" s="28" customFormat="1" ht="12" outlineLevel="4">
      <c r="A2153" s="11">
        <v>3</v>
      </c>
      <c r="B2153" s="29" t="s">
        <v>112</v>
      </c>
      <c r="C2153" s="30" t="s">
        <v>487</v>
      </c>
      <c r="D2153" s="12" t="s">
        <v>8</v>
      </c>
      <c r="E2153" s="31">
        <v>3.4889999999999999</v>
      </c>
      <c r="F2153" s="14">
        <v>0</v>
      </c>
      <c r="G2153" s="31">
        <f>E2153*(1+F2153/100)</f>
        <v>3.4889999999999999</v>
      </c>
      <c r="H2153" s="511"/>
      <c r="I2153" s="15">
        <f>G2153*H2153</f>
        <v>0</v>
      </c>
      <c r="J2153" s="32"/>
      <c r="K2153" s="33">
        <f>G2153*J2153</f>
        <v>0</v>
      </c>
      <c r="L2153" s="32"/>
      <c r="M2153" s="33">
        <f>G2153*L2153</f>
        <v>0</v>
      </c>
      <c r="N2153" s="15">
        <v>21</v>
      </c>
      <c r="O2153" s="15">
        <f>I2153*(N2153/100)</f>
        <v>0</v>
      </c>
      <c r="P2153" s="15">
        <f>I2153+O2153</f>
        <v>0</v>
      </c>
      <c r="Q2153" s="184" t="s">
        <v>1881</v>
      </c>
    </row>
    <row r="2154" spans="1:17" s="28" customFormat="1" ht="12" outlineLevel="4">
      <c r="A2154" s="11">
        <v>4</v>
      </c>
      <c r="B2154" s="29" t="s">
        <v>110</v>
      </c>
      <c r="C2154" s="30" t="s">
        <v>481</v>
      </c>
      <c r="D2154" s="12" t="s">
        <v>5</v>
      </c>
      <c r="E2154" s="31">
        <v>8.2750000000000004E-2</v>
      </c>
      <c r="F2154" s="14">
        <v>0</v>
      </c>
      <c r="G2154" s="31">
        <f>E2154*(1+F2154/100)</f>
        <v>8.2750000000000004E-2</v>
      </c>
      <c r="H2154" s="511"/>
      <c r="I2154" s="15">
        <f>G2154*H2154</f>
        <v>0</v>
      </c>
      <c r="J2154" s="32">
        <v>1.0492699999999999</v>
      </c>
      <c r="K2154" s="33">
        <f>G2154*J2154</f>
        <v>8.6827092499999994E-2</v>
      </c>
      <c r="L2154" s="32"/>
      <c r="M2154" s="33">
        <f>G2154*L2154</f>
        <v>0</v>
      </c>
      <c r="N2154" s="15">
        <v>21</v>
      </c>
      <c r="O2154" s="15">
        <f>I2154*(N2154/100)</f>
        <v>0</v>
      </c>
      <c r="P2154" s="15">
        <f>I2154+O2154</f>
        <v>0</v>
      </c>
      <c r="Q2154" s="184" t="s">
        <v>1881</v>
      </c>
    </row>
    <row r="2155" spans="1:17" s="34" customFormat="1" ht="11.25" outlineLevel="5">
      <c r="A2155" s="35"/>
      <c r="B2155" s="36"/>
      <c r="C2155" s="37" t="s">
        <v>448</v>
      </c>
      <c r="D2155" s="36"/>
      <c r="E2155" s="38">
        <v>8.2750000000000004E-2</v>
      </c>
      <c r="F2155" s="39"/>
      <c r="G2155" s="40"/>
      <c r="H2155" s="39"/>
      <c r="I2155" s="41"/>
      <c r="J2155" s="42"/>
      <c r="K2155" s="39"/>
      <c r="L2155" s="39"/>
      <c r="M2155" s="39"/>
      <c r="N2155" s="44" t="s">
        <v>3</v>
      </c>
      <c r="O2155" s="39"/>
      <c r="P2155" s="39"/>
      <c r="Q2155" s="42"/>
    </row>
    <row r="2156" spans="1:17" s="28" customFormat="1" ht="12" outlineLevel="4">
      <c r="A2156" s="11">
        <v>5</v>
      </c>
      <c r="B2156" s="29" t="s">
        <v>154</v>
      </c>
      <c r="C2156" s="30" t="s">
        <v>426</v>
      </c>
      <c r="D2156" s="12" t="s">
        <v>14</v>
      </c>
      <c r="E2156" s="31">
        <v>4</v>
      </c>
      <c r="F2156" s="14">
        <v>0</v>
      </c>
      <c r="G2156" s="31">
        <f>E2156*(1+F2156/100)</f>
        <v>4</v>
      </c>
      <c r="H2156" s="511"/>
      <c r="I2156" s="15">
        <f>G2156*H2156</f>
        <v>0</v>
      </c>
      <c r="J2156" s="32">
        <v>8.3129999999999996E-2</v>
      </c>
      <c r="K2156" s="33">
        <f>G2156*J2156</f>
        <v>0.33251999999999998</v>
      </c>
      <c r="L2156" s="32"/>
      <c r="M2156" s="33">
        <f>G2156*L2156</f>
        <v>0</v>
      </c>
      <c r="N2156" s="15">
        <v>21</v>
      </c>
      <c r="O2156" s="15">
        <f>I2156*(N2156/100)</f>
        <v>0</v>
      </c>
      <c r="P2156" s="15">
        <f>I2156+O2156</f>
        <v>0</v>
      </c>
      <c r="Q2156" s="32"/>
    </row>
    <row r="2157" spans="1:17" s="34" customFormat="1" ht="11.25" outlineLevel="5">
      <c r="A2157" s="35"/>
      <c r="B2157" s="36"/>
      <c r="C2157" s="37" t="s">
        <v>159</v>
      </c>
      <c r="D2157" s="36"/>
      <c r="E2157" s="38">
        <v>1</v>
      </c>
      <c r="F2157" s="39"/>
      <c r="G2157" s="40"/>
      <c r="H2157" s="39"/>
      <c r="I2157" s="41"/>
      <c r="J2157" s="42"/>
      <c r="K2157" s="39"/>
      <c r="L2157" s="39"/>
      <c r="M2157" s="39"/>
      <c r="N2157" s="44" t="s">
        <v>3</v>
      </c>
      <c r="O2157" s="39"/>
      <c r="P2157" s="39"/>
      <c r="Q2157" s="42"/>
    </row>
    <row r="2158" spans="1:17" s="34" customFormat="1" ht="11.25" outlineLevel="5">
      <c r="A2158" s="35"/>
      <c r="B2158" s="36"/>
      <c r="C2158" s="37" t="s">
        <v>160</v>
      </c>
      <c r="D2158" s="36"/>
      <c r="E2158" s="38">
        <v>1</v>
      </c>
      <c r="F2158" s="39"/>
      <c r="G2158" s="40"/>
      <c r="H2158" s="39"/>
      <c r="I2158" s="41"/>
      <c r="J2158" s="42"/>
      <c r="K2158" s="39"/>
      <c r="L2158" s="39"/>
      <c r="M2158" s="39"/>
      <c r="N2158" s="44" t="s">
        <v>3</v>
      </c>
      <c r="O2158" s="39"/>
      <c r="P2158" s="39"/>
      <c r="Q2158" s="42"/>
    </row>
    <row r="2159" spans="1:17" s="34" customFormat="1" ht="11.25" outlineLevel="5">
      <c r="A2159" s="35"/>
      <c r="B2159" s="36"/>
      <c r="C2159" s="37" t="s">
        <v>161</v>
      </c>
      <c r="D2159" s="36"/>
      <c r="E2159" s="38">
        <v>1</v>
      </c>
      <c r="F2159" s="39"/>
      <c r="G2159" s="40"/>
      <c r="H2159" s="39"/>
      <c r="I2159" s="41"/>
      <c r="J2159" s="42"/>
      <c r="K2159" s="39"/>
      <c r="L2159" s="39"/>
      <c r="M2159" s="39"/>
      <c r="N2159" s="44" t="s">
        <v>3</v>
      </c>
      <c r="O2159" s="39"/>
      <c r="P2159" s="39"/>
      <c r="Q2159" s="42"/>
    </row>
    <row r="2160" spans="1:17" s="34" customFormat="1" ht="11.25" outlineLevel="5">
      <c r="A2160" s="35"/>
      <c r="B2160" s="36"/>
      <c r="C2160" s="37" t="s">
        <v>162</v>
      </c>
      <c r="D2160" s="36"/>
      <c r="E2160" s="38">
        <v>1</v>
      </c>
      <c r="F2160" s="39"/>
      <c r="G2160" s="40"/>
      <c r="H2160" s="39"/>
      <c r="I2160" s="41"/>
      <c r="J2160" s="42"/>
      <c r="K2160" s="39"/>
      <c r="L2160" s="39"/>
      <c r="M2160" s="39"/>
      <c r="N2160" s="44" t="s">
        <v>3</v>
      </c>
      <c r="O2160" s="39"/>
      <c r="P2160" s="39"/>
      <c r="Q2160" s="42"/>
    </row>
    <row r="2161" spans="1:17" s="28" customFormat="1" ht="36" outlineLevel="4">
      <c r="A2161" s="11">
        <v>6</v>
      </c>
      <c r="B2161" s="29" t="s">
        <v>29</v>
      </c>
      <c r="C2161" s="30" t="s">
        <v>583</v>
      </c>
      <c r="D2161" s="12" t="s">
        <v>14</v>
      </c>
      <c r="E2161" s="31">
        <v>1</v>
      </c>
      <c r="F2161" s="14">
        <v>0</v>
      </c>
      <c r="G2161" s="31">
        <f>E2161*(1+F2161/100)</f>
        <v>1</v>
      </c>
      <c r="H2161" s="511"/>
      <c r="I2161" s="15">
        <f>G2161*H2161</f>
        <v>0</v>
      </c>
      <c r="J2161" s="32">
        <v>6.1639999999999997</v>
      </c>
      <c r="K2161" s="33">
        <f>G2161*J2161</f>
        <v>6.1639999999999997</v>
      </c>
      <c r="L2161" s="32"/>
      <c r="M2161" s="33">
        <f>G2161*L2161</f>
        <v>0</v>
      </c>
      <c r="N2161" s="15">
        <v>21</v>
      </c>
      <c r="O2161" s="15">
        <f>I2161*(N2161/100)</f>
        <v>0</v>
      </c>
      <c r="P2161" s="15">
        <f>I2161+O2161</f>
        <v>0</v>
      </c>
      <c r="Q2161" s="184"/>
    </row>
    <row r="2162" spans="1:17" s="34" customFormat="1" ht="11.25" outlineLevel="5">
      <c r="A2162" s="35"/>
      <c r="B2162" s="36"/>
      <c r="C2162" s="37" t="s">
        <v>279</v>
      </c>
      <c r="D2162" s="36"/>
      <c r="E2162" s="38">
        <v>1</v>
      </c>
      <c r="F2162" s="39"/>
      <c r="G2162" s="40"/>
      <c r="H2162" s="39"/>
      <c r="I2162" s="41"/>
      <c r="J2162" s="42"/>
      <c r="K2162" s="39"/>
      <c r="L2162" s="39"/>
      <c r="M2162" s="39"/>
      <c r="N2162" s="44" t="s">
        <v>3</v>
      </c>
      <c r="O2162" s="39"/>
      <c r="P2162" s="39"/>
      <c r="Q2162" s="42"/>
    </row>
    <row r="2163" spans="1:17" s="28" customFormat="1" ht="36" outlineLevel="4">
      <c r="A2163" s="11">
        <v>7</v>
      </c>
      <c r="B2163" s="29" t="s">
        <v>30</v>
      </c>
      <c r="C2163" s="30" t="s">
        <v>582</v>
      </c>
      <c r="D2163" s="12" t="s">
        <v>14</v>
      </c>
      <c r="E2163" s="31">
        <v>1</v>
      </c>
      <c r="F2163" s="14">
        <v>0</v>
      </c>
      <c r="G2163" s="31">
        <f>E2163*(1+F2163/100)</f>
        <v>1</v>
      </c>
      <c r="H2163" s="511"/>
      <c r="I2163" s="15">
        <f>G2163*H2163</f>
        <v>0</v>
      </c>
      <c r="J2163" s="32">
        <v>5.3479999999999999</v>
      </c>
      <c r="K2163" s="33">
        <f>G2163*J2163</f>
        <v>5.3479999999999999</v>
      </c>
      <c r="L2163" s="32"/>
      <c r="M2163" s="33">
        <f>G2163*L2163</f>
        <v>0</v>
      </c>
      <c r="N2163" s="15">
        <v>21</v>
      </c>
      <c r="O2163" s="15">
        <f>I2163*(N2163/100)</f>
        <v>0</v>
      </c>
      <c r="P2163" s="15">
        <f>I2163+O2163</f>
        <v>0</v>
      </c>
      <c r="Q2163" s="184"/>
    </row>
    <row r="2164" spans="1:17" s="34" customFormat="1" ht="11.25" outlineLevel="5">
      <c r="A2164" s="35"/>
      <c r="B2164" s="36"/>
      <c r="C2164" s="37" t="s">
        <v>280</v>
      </c>
      <c r="D2164" s="36"/>
      <c r="E2164" s="38">
        <v>1</v>
      </c>
      <c r="F2164" s="39"/>
      <c r="G2164" s="40"/>
      <c r="H2164" s="39"/>
      <c r="I2164" s="41"/>
      <c r="J2164" s="42"/>
      <c r="K2164" s="39"/>
      <c r="L2164" s="39"/>
      <c r="M2164" s="39"/>
      <c r="N2164" s="44" t="s">
        <v>3</v>
      </c>
      <c r="O2164" s="39"/>
      <c r="P2164" s="39"/>
      <c r="Q2164" s="42"/>
    </row>
    <row r="2165" spans="1:17" s="28" customFormat="1" ht="36" outlineLevel="4">
      <c r="A2165" s="11">
        <v>8</v>
      </c>
      <c r="B2165" s="29" t="s">
        <v>31</v>
      </c>
      <c r="C2165" s="30" t="s">
        <v>580</v>
      </c>
      <c r="D2165" s="12" t="s">
        <v>14</v>
      </c>
      <c r="E2165" s="31">
        <v>1</v>
      </c>
      <c r="F2165" s="14">
        <v>0</v>
      </c>
      <c r="G2165" s="31">
        <f>E2165*(1+F2165/100)</f>
        <v>1</v>
      </c>
      <c r="H2165" s="511"/>
      <c r="I2165" s="15">
        <f>G2165*H2165</f>
        <v>0</v>
      </c>
      <c r="J2165" s="32">
        <v>4.1289999999999996</v>
      </c>
      <c r="K2165" s="33">
        <f>G2165*J2165</f>
        <v>4.1289999999999996</v>
      </c>
      <c r="L2165" s="32"/>
      <c r="M2165" s="33">
        <f>G2165*L2165</f>
        <v>0</v>
      </c>
      <c r="N2165" s="15">
        <v>21</v>
      </c>
      <c r="O2165" s="15">
        <f>I2165*(N2165/100)</f>
        <v>0</v>
      </c>
      <c r="P2165" s="15">
        <f>I2165+O2165</f>
        <v>0</v>
      </c>
      <c r="Q2165" s="184"/>
    </row>
    <row r="2166" spans="1:17" s="34" customFormat="1" ht="11.25" outlineLevel="5">
      <c r="A2166" s="35"/>
      <c r="B2166" s="36"/>
      <c r="C2166" s="37" t="s">
        <v>281</v>
      </c>
      <c r="D2166" s="36"/>
      <c r="E2166" s="38">
        <v>1</v>
      </c>
      <c r="F2166" s="39"/>
      <c r="G2166" s="40"/>
      <c r="H2166" s="39"/>
      <c r="I2166" s="41"/>
      <c r="J2166" s="42"/>
      <c r="K2166" s="39"/>
      <c r="L2166" s="39"/>
      <c r="M2166" s="39"/>
      <c r="N2166" s="44" t="s">
        <v>3</v>
      </c>
      <c r="O2166" s="39"/>
      <c r="P2166" s="39"/>
      <c r="Q2166" s="42"/>
    </row>
    <row r="2167" spans="1:17" s="28" customFormat="1" ht="36" outlineLevel="4">
      <c r="A2167" s="11">
        <v>9</v>
      </c>
      <c r="B2167" s="29" t="s">
        <v>32</v>
      </c>
      <c r="C2167" s="30" t="s">
        <v>581</v>
      </c>
      <c r="D2167" s="12" t="s">
        <v>14</v>
      </c>
      <c r="E2167" s="31">
        <v>1</v>
      </c>
      <c r="F2167" s="14">
        <v>0</v>
      </c>
      <c r="G2167" s="31">
        <f>E2167*(1+F2167/100)</f>
        <v>1</v>
      </c>
      <c r="H2167" s="511"/>
      <c r="I2167" s="15">
        <f>G2167*H2167</f>
        <v>0</v>
      </c>
      <c r="J2167" s="32">
        <v>4.21</v>
      </c>
      <c r="K2167" s="33">
        <f>G2167*J2167</f>
        <v>4.21</v>
      </c>
      <c r="L2167" s="32"/>
      <c r="M2167" s="33">
        <f>G2167*L2167</f>
        <v>0</v>
      </c>
      <c r="N2167" s="15">
        <v>21</v>
      </c>
      <c r="O2167" s="15">
        <f>I2167*(N2167/100)</f>
        <v>0</v>
      </c>
      <c r="P2167" s="15">
        <f>I2167+O2167</f>
        <v>0</v>
      </c>
      <c r="Q2167" s="184"/>
    </row>
    <row r="2168" spans="1:17" s="34" customFormat="1" ht="11.25" outlineLevel="5">
      <c r="A2168" s="35"/>
      <c r="B2168" s="36"/>
      <c r="C2168" s="37" t="s">
        <v>282</v>
      </c>
      <c r="D2168" s="36"/>
      <c r="E2168" s="38">
        <v>1</v>
      </c>
      <c r="F2168" s="39"/>
      <c r="G2168" s="40"/>
      <c r="H2168" s="39"/>
      <c r="I2168" s="41"/>
      <c r="J2168" s="42"/>
      <c r="K2168" s="39"/>
      <c r="L2168" s="39"/>
      <c r="M2168" s="39"/>
      <c r="N2168" s="44" t="s">
        <v>3</v>
      </c>
      <c r="O2168" s="39"/>
      <c r="P2168" s="39"/>
      <c r="Q2168" s="42"/>
    </row>
    <row r="2169" spans="1:17" s="28" customFormat="1" ht="12" outlineLevel="4">
      <c r="A2169" s="11">
        <v>10</v>
      </c>
      <c r="B2169" s="29" t="s">
        <v>113</v>
      </c>
      <c r="C2169" s="30" t="s">
        <v>459</v>
      </c>
      <c r="D2169" s="12" t="s">
        <v>14</v>
      </c>
      <c r="E2169" s="31">
        <v>5</v>
      </c>
      <c r="F2169" s="14">
        <v>0</v>
      </c>
      <c r="G2169" s="31">
        <f>E2169*(1+F2169/100)</f>
        <v>5</v>
      </c>
      <c r="H2169" s="511"/>
      <c r="I2169" s="15">
        <f>G2169*H2169</f>
        <v>0</v>
      </c>
      <c r="J2169" s="32">
        <v>3.3349999999999998E-2</v>
      </c>
      <c r="K2169" s="33">
        <f>G2169*J2169</f>
        <v>0.16674999999999998</v>
      </c>
      <c r="L2169" s="32"/>
      <c r="M2169" s="33">
        <f>G2169*L2169</f>
        <v>0</v>
      </c>
      <c r="N2169" s="15">
        <v>21</v>
      </c>
      <c r="O2169" s="15">
        <f>I2169*(N2169/100)</f>
        <v>0</v>
      </c>
      <c r="P2169" s="15">
        <f>I2169+O2169</f>
        <v>0</v>
      </c>
      <c r="Q2169" s="184" t="s">
        <v>1881</v>
      </c>
    </row>
    <row r="2170" spans="1:17" s="34" customFormat="1" ht="11.25" outlineLevel="5">
      <c r="A2170" s="35"/>
      <c r="B2170" s="36"/>
      <c r="C2170" s="37" t="s">
        <v>214</v>
      </c>
      <c r="D2170" s="36"/>
      <c r="E2170" s="38">
        <v>5</v>
      </c>
      <c r="F2170" s="39"/>
      <c r="G2170" s="40"/>
      <c r="H2170" s="39"/>
      <c r="I2170" s="41"/>
      <c r="J2170" s="42"/>
      <c r="K2170" s="39"/>
      <c r="L2170" s="39"/>
      <c r="M2170" s="39"/>
      <c r="N2170" s="44" t="s">
        <v>3</v>
      </c>
      <c r="O2170" s="39"/>
      <c r="P2170" s="39"/>
      <c r="Q2170" s="42"/>
    </row>
    <row r="2171" spans="1:17" s="28" customFormat="1" ht="36" outlineLevel="4">
      <c r="A2171" s="11">
        <v>11</v>
      </c>
      <c r="B2171" s="29" t="s">
        <v>22</v>
      </c>
      <c r="C2171" s="30" t="s">
        <v>578</v>
      </c>
      <c r="D2171" s="12" t="s">
        <v>14</v>
      </c>
      <c r="E2171" s="31">
        <v>5</v>
      </c>
      <c r="F2171" s="14">
        <v>0</v>
      </c>
      <c r="G2171" s="31">
        <f>E2171*(1+F2171/100)</f>
        <v>5</v>
      </c>
      <c r="H2171" s="511"/>
      <c r="I2171" s="15">
        <f>G2171*H2171</f>
        <v>0</v>
      </c>
      <c r="J2171" s="32">
        <v>0.97699999999999998</v>
      </c>
      <c r="K2171" s="33">
        <f>G2171*J2171</f>
        <v>4.8849999999999998</v>
      </c>
      <c r="L2171" s="32"/>
      <c r="M2171" s="33">
        <f>G2171*L2171</f>
        <v>0</v>
      </c>
      <c r="N2171" s="15">
        <v>21</v>
      </c>
      <c r="O2171" s="15">
        <f>I2171*(N2171/100)</f>
        <v>0</v>
      </c>
      <c r="P2171" s="15">
        <f>I2171+O2171</f>
        <v>0</v>
      </c>
      <c r="Q2171" s="184"/>
    </row>
    <row r="2172" spans="1:17" s="34" customFormat="1" ht="11.25" outlineLevel="5">
      <c r="A2172" s="35"/>
      <c r="B2172" s="36"/>
      <c r="C2172" s="37" t="s">
        <v>214</v>
      </c>
      <c r="D2172" s="36"/>
      <c r="E2172" s="38">
        <v>5</v>
      </c>
      <c r="F2172" s="39"/>
      <c r="G2172" s="40"/>
      <c r="H2172" s="39"/>
      <c r="I2172" s="41"/>
      <c r="J2172" s="42"/>
      <c r="K2172" s="39"/>
      <c r="L2172" s="39"/>
      <c r="M2172" s="39"/>
      <c r="N2172" s="44" t="s">
        <v>3</v>
      </c>
      <c r="O2172" s="39"/>
      <c r="P2172" s="39"/>
      <c r="Q2172" s="42"/>
    </row>
    <row r="2173" spans="1:17" s="28" customFormat="1" ht="12" outlineLevel="4">
      <c r="A2173" s="11">
        <v>12</v>
      </c>
      <c r="B2173" s="29" t="s">
        <v>114</v>
      </c>
      <c r="C2173" s="30" t="s">
        <v>457</v>
      </c>
      <c r="D2173" s="12" t="s">
        <v>14</v>
      </c>
      <c r="E2173" s="31">
        <v>29</v>
      </c>
      <c r="F2173" s="14">
        <v>0</v>
      </c>
      <c r="G2173" s="31">
        <f>E2173*(1+F2173/100)</f>
        <v>29</v>
      </c>
      <c r="H2173" s="511"/>
      <c r="I2173" s="15">
        <f>G2173*H2173</f>
        <v>0</v>
      </c>
      <c r="J2173" s="32">
        <v>8.3129999999999996E-2</v>
      </c>
      <c r="K2173" s="33">
        <f>G2173*J2173</f>
        <v>2.4107699999999999</v>
      </c>
      <c r="L2173" s="32"/>
      <c r="M2173" s="33">
        <f>G2173*L2173</f>
        <v>0</v>
      </c>
      <c r="N2173" s="15">
        <v>21</v>
      </c>
      <c r="O2173" s="15">
        <f>I2173*(N2173/100)</f>
        <v>0</v>
      </c>
      <c r="P2173" s="15">
        <f>I2173+O2173</f>
        <v>0</v>
      </c>
      <c r="Q2173" s="184" t="s">
        <v>1881</v>
      </c>
    </row>
    <row r="2174" spans="1:17" s="34" customFormat="1" ht="11.25" outlineLevel="5">
      <c r="A2174" s="35"/>
      <c r="B2174" s="36"/>
      <c r="C2174" s="37" t="s">
        <v>252</v>
      </c>
      <c r="D2174" s="36"/>
      <c r="E2174" s="38">
        <v>5</v>
      </c>
      <c r="F2174" s="39"/>
      <c r="G2174" s="40"/>
      <c r="H2174" s="39"/>
      <c r="I2174" s="41"/>
      <c r="J2174" s="42"/>
      <c r="K2174" s="39"/>
      <c r="L2174" s="39"/>
      <c r="M2174" s="39"/>
      <c r="N2174" s="44" t="s">
        <v>3</v>
      </c>
      <c r="O2174" s="39"/>
      <c r="P2174" s="39"/>
      <c r="Q2174" s="42"/>
    </row>
    <row r="2175" spans="1:17" s="34" customFormat="1" ht="11.25" outlineLevel="5">
      <c r="A2175" s="35"/>
      <c r="B2175" s="36"/>
      <c r="C2175" s="37" t="s">
        <v>270</v>
      </c>
      <c r="D2175" s="36"/>
      <c r="E2175" s="38">
        <v>24</v>
      </c>
      <c r="F2175" s="39"/>
      <c r="G2175" s="40"/>
      <c r="H2175" s="39"/>
      <c r="I2175" s="41"/>
      <c r="J2175" s="42"/>
      <c r="K2175" s="39"/>
      <c r="L2175" s="39"/>
      <c r="M2175" s="39"/>
      <c r="N2175" s="44" t="s">
        <v>3</v>
      </c>
      <c r="O2175" s="39"/>
      <c r="P2175" s="39"/>
      <c r="Q2175" s="42"/>
    </row>
    <row r="2176" spans="1:17" s="28" customFormat="1" ht="36" outlineLevel="4">
      <c r="A2176" s="11">
        <v>13</v>
      </c>
      <c r="B2176" s="29" t="s">
        <v>19</v>
      </c>
      <c r="C2176" s="30" t="s">
        <v>576</v>
      </c>
      <c r="D2176" s="12" t="s">
        <v>14</v>
      </c>
      <c r="E2176" s="31">
        <v>5</v>
      </c>
      <c r="F2176" s="14">
        <v>0</v>
      </c>
      <c r="G2176" s="31">
        <f>E2176*(1+F2176/100)</f>
        <v>5</v>
      </c>
      <c r="H2176" s="511"/>
      <c r="I2176" s="15">
        <f>G2176*H2176</f>
        <v>0</v>
      </c>
      <c r="J2176" s="32">
        <v>1.982</v>
      </c>
      <c r="K2176" s="33">
        <f>G2176*J2176</f>
        <v>9.91</v>
      </c>
      <c r="L2176" s="32"/>
      <c r="M2176" s="33">
        <f>G2176*L2176</f>
        <v>0</v>
      </c>
      <c r="N2176" s="15">
        <v>21</v>
      </c>
      <c r="O2176" s="15">
        <f>I2176*(N2176/100)</f>
        <v>0</v>
      </c>
      <c r="P2176" s="15">
        <f>I2176+O2176</f>
        <v>0</v>
      </c>
      <c r="Q2176" s="184"/>
    </row>
    <row r="2177" spans="1:17" s="34" customFormat="1" ht="11.25" outlineLevel="5">
      <c r="A2177" s="35"/>
      <c r="B2177" s="36"/>
      <c r="C2177" s="37" t="s">
        <v>252</v>
      </c>
      <c r="D2177" s="36"/>
      <c r="E2177" s="38">
        <v>5</v>
      </c>
      <c r="F2177" s="39"/>
      <c r="G2177" s="40"/>
      <c r="H2177" s="39"/>
      <c r="I2177" s="41"/>
      <c r="J2177" s="42"/>
      <c r="K2177" s="39"/>
      <c r="L2177" s="39"/>
      <c r="M2177" s="39"/>
      <c r="N2177" s="44" t="s">
        <v>3</v>
      </c>
      <c r="O2177" s="39"/>
      <c r="P2177" s="39"/>
      <c r="Q2177" s="42"/>
    </row>
    <row r="2178" spans="1:17" s="28" customFormat="1" ht="36" outlineLevel="4">
      <c r="A2178" s="11">
        <v>14</v>
      </c>
      <c r="B2178" s="29" t="s">
        <v>20</v>
      </c>
      <c r="C2178" s="30" t="s">
        <v>576</v>
      </c>
      <c r="D2178" s="12" t="s">
        <v>14</v>
      </c>
      <c r="E2178" s="31">
        <v>24</v>
      </c>
      <c r="F2178" s="14">
        <v>0</v>
      </c>
      <c r="G2178" s="31">
        <f>E2178*(1+F2178/100)</f>
        <v>24</v>
      </c>
      <c r="H2178" s="511"/>
      <c r="I2178" s="15">
        <f>G2178*H2178</f>
        <v>0</v>
      </c>
      <c r="J2178" s="32">
        <v>1.982</v>
      </c>
      <c r="K2178" s="33">
        <f>G2178*J2178</f>
        <v>47.567999999999998</v>
      </c>
      <c r="L2178" s="32"/>
      <c r="M2178" s="33">
        <f>G2178*L2178</f>
        <v>0</v>
      </c>
      <c r="N2178" s="15">
        <v>21</v>
      </c>
      <c r="O2178" s="15">
        <f>I2178*(N2178/100)</f>
        <v>0</v>
      </c>
      <c r="P2178" s="15">
        <f>I2178+O2178</f>
        <v>0</v>
      </c>
      <c r="Q2178" s="184"/>
    </row>
    <row r="2179" spans="1:17" s="34" customFormat="1" ht="11.25" outlineLevel="5">
      <c r="A2179" s="35"/>
      <c r="B2179" s="36"/>
      <c r="C2179" s="37" t="s">
        <v>270</v>
      </c>
      <c r="D2179" s="36"/>
      <c r="E2179" s="38">
        <v>24</v>
      </c>
      <c r="F2179" s="39"/>
      <c r="G2179" s="40"/>
      <c r="H2179" s="39"/>
      <c r="I2179" s="41"/>
      <c r="J2179" s="42"/>
      <c r="K2179" s="39"/>
      <c r="L2179" s="39"/>
      <c r="M2179" s="39"/>
      <c r="N2179" s="44" t="s">
        <v>3</v>
      </c>
      <c r="O2179" s="39"/>
      <c r="P2179" s="39"/>
      <c r="Q2179" s="42"/>
    </row>
    <row r="2180" spans="1:17" s="28" customFormat="1" ht="24" outlineLevel="4">
      <c r="A2180" s="11">
        <v>15</v>
      </c>
      <c r="B2180" s="29" t="s">
        <v>131</v>
      </c>
      <c r="C2180" s="30" t="s">
        <v>537</v>
      </c>
      <c r="D2180" s="12" t="s">
        <v>4</v>
      </c>
      <c r="E2180" s="31">
        <v>1.5</v>
      </c>
      <c r="F2180" s="14">
        <v>0</v>
      </c>
      <c r="G2180" s="31">
        <f>E2180*(1+F2180/100)</f>
        <v>1.5</v>
      </c>
      <c r="H2180" s="511"/>
      <c r="I2180" s="15">
        <f>G2180*H2180</f>
        <v>0</v>
      </c>
      <c r="J2180" s="32">
        <v>3.3E-4</v>
      </c>
      <c r="K2180" s="33">
        <f>G2180*J2180</f>
        <v>4.95E-4</v>
      </c>
      <c r="L2180" s="32"/>
      <c r="M2180" s="33">
        <f>G2180*L2180</f>
        <v>0</v>
      </c>
      <c r="N2180" s="15">
        <v>21</v>
      </c>
      <c r="O2180" s="15">
        <f>I2180*(N2180/100)</f>
        <v>0</v>
      </c>
      <c r="P2180" s="15">
        <f>I2180+O2180</f>
        <v>0</v>
      </c>
      <c r="Q2180" s="184" t="s">
        <v>1881</v>
      </c>
    </row>
    <row r="2181" spans="1:17" s="34" customFormat="1" ht="22.5" outlineLevel="5">
      <c r="A2181" s="35"/>
      <c r="B2181" s="36"/>
      <c r="C2181" s="37" t="s">
        <v>514</v>
      </c>
      <c r="D2181" s="36"/>
      <c r="E2181" s="38">
        <v>1.5</v>
      </c>
      <c r="F2181" s="39"/>
      <c r="G2181" s="40"/>
      <c r="H2181" s="39"/>
      <c r="I2181" s="41"/>
      <c r="J2181" s="42"/>
      <c r="K2181" s="39"/>
      <c r="L2181" s="39"/>
      <c r="M2181" s="39"/>
      <c r="N2181" s="44" t="s">
        <v>3</v>
      </c>
      <c r="O2181" s="39"/>
      <c r="P2181" s="39"/>
      <c r="Q2181" s="42"/>
    </row>
    <row r="2182" spans="1:17" s="28" customFormat="1" ht="24" outlineLevel="4">
      <c r="A2182" s="11">
        <v>16</v>
      </c>
      <c r="B2182" s="29" t="s">
        <v>35</v>
      </c>
      <c r="C2182" s="30" t="s">
        <v>546</v>
      </c>
      <c r="D2182" s="12" t="s">
        <v>5</v>
      </c>
      <c r="E2182" s="31">
        <v>4.3400000000000001E-3</v>
      </c>
      <c r="F2182" s="14">
        <v>5</v>
      </c>
      <c r="G2182" s="31">
        <f>E2182*(1+F2182/100)</f>
        <v>4.5570000000000003E-3</v>
      </c>
      <c r="H2182" s="511"/>
      <c r="I2182" s="15">
        <f>G2182*H2182</f>
        <v>0</v>
      </c>
      <c r="J2182" s="32">
        <v>1</v>
      </c>
      <c r="K2182" s="33">
        <f>G2182*J2182</f>
        <v>4.5570000000000003E-3</v>
      </c>
      <c r="L2182" s="32"/>
      <c r="M2182" s="33">
        <f>G2182*L2182</f>
        <v>0</v>
      </c>
      <c r="N2182" s="15">
        <v>21</v>
      </c>
      <c r="O2182" s="15">
        <f>I2182*(N2182/100)</f>
        <v>0</v>
      </c>
      <c r="P2182" s="15">
        <f>I2182+O2182</f>
        <v>0</v>
      </c>
      <c r="Q2182" s="184" t="s">
        <v>1881</v>
      </c>
    </row>
    <row r="2183" spans="1:17" s="34" customFormat="1" ht="22.5" outlineLevel="5">
      <c r="A2183" s="35"/>
      <c r="B2183" s="36"/>
      <c r="C2183" s="37" t="s">
        <v>532</v>
      </c>
      <c r="D2183" s="36"/>
      <c r="E2183" s="38">
        <v>4.3400000000000001E-3</v>
      </c>
      <c r="F2183" s="39"/>
      <c r="G2183" s="40"/>
      <c r="H2183" s="39"/>
      <c r="I2183" s="41"/>
      <c r="J2183" s="42"/>
      <c r="K2183" s="39"/>
      <c r="L2183" s="39"/>
      <c r="M2183" s="39"/>
      <c r="N2183" s="44" t="s">
        <v>3</v>
      </c>
      <c r="O2183" s="39"/>
      <c r="P2183" s="39"/>
      <c r="Q2183" s="42"/>
    </row>
    <row r="2184" spans="1:17" s="45" customFormat="1" ht="12.75" customHeight="1" outlineLevel="4">
      <c r="A2184" s="46"/>
      <c r="B2184" s="47"/>
      <c r="C2184" s="48"/>
      <c r="D2184" s="47"/>
      <c r="E2184" s="49"/>
      <c r="F2184" s="50"/>
      <c r="G2184" s="49"/>
      <c r="H2184" s="50"/>
      <c r="I2184" s="51"/>
      <c r="J2184" s="52"/>
      <c r="K2184" s="50"/>
      <c r="L2184" s="50"/>
      <c r="M2184" s="50"/>
      <c r="N2184" s="53" t="s">
        <v>3</v>
      </c>
      <c r="O2184" s="50"/>
      <c r="P2184" s="50"/>
      <c r="Q2184" s="52"/>
    </row>
    <row r="2185" spans="1:17" s="20" customFormat="1" ht="16.5" customHeight="1" outlineLevel="3">
      <c r="A2185" s="22"/>
      <c r="B2185" s="18"/>
      <c r="C2185" s="23" t="s">
        <v>292</v>
      </c>
      <c r="D2185" s="24"/>
      <c r="E2185" s="23"/>
      <c r="F2185" s="24"/>
      <c r="G2185" s="23"/>
      <c r="H2185" s="24"/>
      <c r="I2185" s="25">
        <f>SUBTOTAL(9,I2186:I2210)</f>
        <v>0</v>
      </c>
      <c r="J2185" s="26"/>
      <c r="K2185" s="27">
        <f>SUBTOTAL(9,K2186:K2210)</f>
        <v>7.0257689999999984E-2</v>
      </c>
      <c r="L2185" s="24"/>
      <c r="M2185" s="27">
        <f>SUBTOTAL(9,M2186:M2210)</f>
        <v>0</v>
      </c>
      <c r="N2185" s="43" t="s">
        <v>3</v>
      </c>
      <c r="O2185" s="25">
        <f>SUBTOTAL(9,O2186:O2210)</f>
        <v>0</v>
      </c>
      <c r="P2185" s="25">
        <f>SUBTOTAL(9,P2186:P2210)</f>
        <v>0</v>
      </c>
      <c r="Q2185" s="26"/>
    </row>
    <row r="2186" spans="1:17" s="28" customFormat="1" ht="24" outlineLevel="4">
      <c r="A2186" s="11">
        <v>1</v>
      </c>
      <c r="B2186" s="29" t="s">
        <v>127</v>
      </c>
      <c r="C2186" s="30" t="s">
        <v>548</v>
      </c>
      <c r="D2186" s="12" t="s">
        <v>8</v>
      </c>
      <c r="E2186" s="31">
        <v>29.902999999999999</v>
      </c>
      <c r="F2186" s="14">
        <v>0</v>
      </c>
      <c r="G2186" s="31">
        <f>E2186*(1+F2186/100)</f>
        <v>29.902999999999999</v>
      </c>
      <c r="H2186" s="511"/>
      <c r="I2186" s="15">
        <f>G2186*H2186</f>
        <v>0</v>
      </c>
      <c r="J2186" s="32">
        <v>6.3000000000000003E-4</v>
      </c>
      <c r="K2186" s="33">
        <f>G2186*J2186</f>
        <v>1.883889E-2</v>
      </c>
      <c r="L2186" s="32"/>
      <c r="M2186" s="33">
        <f>G2186*L2186</f>
        <v>0</v>
      </c>
      <c r="N2186" s="15">
        <v>21</v>
      </c>
      <c r="O2186" s="15">
        <f>I2186*(N2186/100)</f>
        <v>0</v>
      </c>
      <c r="P2186" s="15">
        <f>I2186+O2186</f>
        <v>0</v>
      </c>
      <c r="Q2186" s="184" t="s">
        <v>1881</v>
      </c>
    </row>
    <row r="2187" spans="1:17" s="34" customFormat="1" ht="11.25" outlineLevel="5">
      <c r="A2187" s="35"/>
      <c r="B2187" s="36"/>
      <c r="C2187" s="37" t="s">
        <v>41</v>
      </c>
      <c r="D2187" s="36"/>
      <c r="E2187" s="38">
        <v>0</v>
      </c>
      <c r="F2187" s="39"/>
      <c r="G2187" s="40"/>
      <c r="H2187" s="39"/>
      <c r="I2187" s="41"/>
      <c r="J2187" s="42"/>
      <c r="K2187" s="39"/>
      <c r="L2187" s="39"/>
      <c r="M2187" s="39"/>
      <c r="N2187" s="44" t="s">
        <v>3</v>
      </c>
      <c r="O2187" s="39"/>
      <c r="P2187" s="39"/>
      <c r="Q2187" s="42"/>
    </row>
    <row r="2188" spans="1:17" s="34" customFormat="1" ht="11.25" outlineLevel="5">
      <c r="A2188" s="35"/>
      <c r="B2188" s="36"/>
      <c r="C2188" s="37" t="s">
        <v>248</v>
      </c>
      <c r="D2188" s="36"/>
      <c r="E2188" s="38">
        <v>0.22500000000000001</v>
      </c>
      <c r="F2188" s="39"/>
      <c r="G2188" s="40"/>
      <c r="H2188" s="39"/>
      <c r="I2188" s="41"/>
      <c r="J2188" s="42"/>
      <c r="K2188" s="39"/>
      <c r="L2188" s="39"/>
      <c r="M2188" s="39"/>
      <c r="N2188" s="44" t="s">
        <v>3</v>
      </c>
      <c r="O2188" s="39"/>
      <c r="P2188" s="39"/>
      <c r="Q2188" s="42"/>
    </row>
    <row r="2189" spans="1:17" s="34" customFormat="1" ht="11.25" outlineLevel="5">
      <c r="A2189" s="35"/>
      <c r="B2189" s="36"/>
      <c r="C2189" s="37" t="s">
        <v>196</v>
      </c>
      <c r="D2189" s="36"/>
      <c r="E2189" s="38">
        <v>26.927999999999997</v>
      </c>
      <c r="F2189" s="39"/>
      <c r="G2189" s="40"/>
      <c r="H2189" s="39"/>
      <c r="I2189" s="41"/>
      <c r="J2189" s="42"/>
      <c r="K2189" s="39"/>
      <c r="L2189" s="39"/>
      <c r="M2189" s="39"/>
      <c r="N2189" s="44" t="s">
        <v>3</v>
      </c>
      <c r="O2189" s="39"/>
      <c r="P2189" s="39"/>
      <c r="Q2189" s="42"/>
    </row>
    <row r="2190" spans="1:17" s="34" customFormat="1" ht="11.25" outlineLevel="5">
      <c r="A2190" s="35"/>
      <c r="B2190" s="36"/>
      <c r="C2190" s="37" t="s">
        <v>284</v>
      </c>
      <c r="D2190" s="36"/>
      <c r="E2190" s="38">
        <v>2.75</v>
      </c>
      <c r="F2190" s="39"/>
      <c r="G2190" s="40"/>
      <c r="H2190" s="39"/>
      <c r="I2190" s="41"/>
      <c r="J2190" s="42"/>
      <c r="K2190" s="39"/>
      <c r="L2190" s="39"/>
      <c r="M2190" s="39"/>
      <c r="N2190" s="44" t="s">
        <v>3</v>
      </c>
      <c r="O2190" s="39"/>
      <c r="P2190" s="39"/>
      <c r="Q2190" s="42"/>
    </row>
    <row r="2191" spans="1:17" s="28" customFormat="1" ht="24" outlineLevel="4">
      <c r="A2191" s="11">
        <v>2</v>
      </c>
      <c r="B2191" s="29" t="s">
        <v>128</v>
      </c>
      <c r="C2191" s="30" t="s">
        <v>549</v>
      </c>
      <c r="D2191" s="12" t="s">
        <v>8</v>
      </c>
      <c r="E2191" s="31">
        <v>9.0000000000000011E-2</v>
      </c>
      <c r="F2191" s="14">
        <v>0</v>
      </c>
      <c r="G2191" s="31">
        <f>E2191*(1+F2191/100)</f>
        <v>9.0000000000000011E-2</v>
      </c>
      <c r="H2191" s="511"/>
      <c r="I2191" s="15">
        <f>G2191*H2191</f>
        <v>0</v>
      </c>
      <c r="J2191" s="32">
        <v>1.58E-3</v>
      </c>
      <c r="K2191" s="33">
        <f>G2191*J2191</f>
        <v>1.4220000000000001E-4</v>
      </c>
      <c r="L2191" s="32"/>
      <c r="M2191" s="33">
        <f>G2191*L2191</f>
        <v>0</v>
      </c>
      <c r="N2191" s="15">
        <v>21</v>
      </c>
      <c r="O2191" s="15">
        <f>I2191*(N2191/100)</f>
        <v>0</v>
      </c>
      <c r="P2191" s="15">
        <f>I2191+O2191</f>
        <v>0</v>
      </c>
      <c r="Q2191" s="184" t="s">
        <v>1881</v>
      </c>
    </row>
    <row r="2192" spans="1:17" s="34" customFormat="1" ht="11.25" outlineLevel="5">
      <c r="A2192" s="35"/>
      <c r="B2192" s="36"/>
      <c r="C2192" s="37" t="s">
        <v>373</v>
      </c>
      <c r="D2192" s="36"/>
      <c r="E2192" s="38">
        <v>9.0000000000000011E-2</v>
      </c>
      <c r="F2192" s="39"/>
      <c r="G2192" s="40"/>
      <c r="H2192" s="39"/>
      <c r="I2192" s="41"/>
      <c r="J2192" s="42"/>
      <c r="K2192" s="39"/>
      <c r="L2192" s="39"/>
      <c r="M2192" s="39"/>
      <c r="N2192" s="44" t="s">
        <v>3</v>
      </c>
      <c r="O2192" s="39"/>
      <c r="P2192" s="39"/>
      <c r="Q2192" s="42"/>
    </row>
    <row r="2193" spans="1:17" s="28" customFormat="1" ht="24" outlineLevel="4">
      <c r="A2193" s="11">
        <v>3</v>
      </c>
      <c r="B2193" s="29" t="s">
        <v>24</v>
      </c>
      <c r="C2193" s="30" t="s">
        <v>520</v>
      </c>
      <c r="D2193" s="12" t="s">
        <v>14</v>
      </c>
      <c r="E2193" s="31">
        <v>2</v>
      </c>
      <c r="F2193" s="14">
        <v>0</v>
      </c>
      <c r="G2193" s="31">
        <f>E2193*(1+F2193/100)</f>
        <v>2</v>
      </c>
      <c r="H2193" s="511"/>
      <c r="I2193" s="15">
        <f>G2193*H2193</f>
        <v>0</v>
      </c>
      <c r="J2193" s="32"/>
      <c r="K2193" s="33">
        <f>G2193*J2193</f>
        <v>0</v>
      </c>
      <c r="L2193" s="32"/>
      <c r="M2193" s="33">
        <f>G2193*L2193</f>
        <v>0</v>
      </c>
      <c r="N2193" s="15">
        <v>21</v>
      </c>
      <c r="O2193" s="15">
        <f>I2193*(N2193/100)</f>
        <v>0</v>
      </c>
      <c r="P2193" s="15">
        <f>I2193+O2193</f>
        <v>0</v>
      </c>
      <c r="Q2193" s="184"/>
    </row>
    <row r="2194" spans="1:17" s="34" customFormat="1" ht="11.25" outlineLevel="5">
      <c r="A2194" s="35"/>
      <c r="B2194" s="36"/>
      <c r="C2194" s="37" t="s">
        <v>414</v>
      </c>
      <c r="D2194" s="36"/>
      <c r="E2194" s="38">
        <v>2</v>
      </c>
      <c r="F2194" s="39"/>
      <c r="G2194" s="40"/>
      <c r="H2194" s="39"/>
      <c r="I2194" s="41"/>
      <c r="J2194" s="42"/>
      <c r="K2194" s="39"/>
      <c r="L2194" s="39"/>
      <c r="M2194" s="39"/>
      <c r="N2194" s="44" t="s">
        <v>3</v>
      </c>
      <c r="O2194" s="39"/>
      <c r="P2194" s="39"/>
      <c r="Q2194" s="42"/>
    </row>
    <row r="2195" spans="1:17" s="28" customFormat="1" ht="36" outlineLevel="4">
      <c r="A2195" s="11">
        <v>4</v>
      </c>
      <c r="B2195" s="29" t="s">
        <v>12</v>
      </c>
      <c r="C2195" s="30" t="s">
        <v>577</v>
      </c>
      <c r="D2195" s="12" t="s">
        <v>14</v>
      </c>
      <c r="E2195" s="31">
        <v>2</v>
      </c>
      <c r="F2195" s="14">
        <v>0</v>
      </c>
      <c r="G2195" s="31">
        <f>E2195*(1+F2195/100)</f>
        <v>2</v>
      </c>
      <c r="H2195" s="511"/>
      <c r="I2195" s="15">
        <f>G2195*H2195</f>
        <v>0</v>
      </c>
      <c r="J2195" s="32"/>
      <c r="K2195" s="33">
        <f>G2195*J2195</f>
        <v>0</v>
      </c>
      <c r="L2195" s="32"/>
      <c r="M2195" s="33">
        <f>G2195*L2195</f>
        <v>0</v>
      </c>
      <c r="N2195" s="15">
        <v>21</v>
      </c>
      <c r="O2195" s="15">
        <f>I2195*(N2195/100)</f>
        <v>0</v>
      </c>
      <c r="P2195" s="15">
        <f>I2195+O2195</f>
        <v>0</v>
      </c>
      <c r="Q2195" s="184"/>
    </row>
    <row r="2196" spans="1:17" s="34" customFormat="1" ht="11.25" outlineLevel="5">
      <c r="A2196" s="35"/>
      <c r="B2196" s="36"/>
      <c r="C2196" s="37" t="s">
        <v>414</v>
      </c>
      <c r="D2196" s="36"/>
      <c r="E2196" s="38">
        <v>2</v>
      </c>
      <c r="F2196" s="39"/>
      <c r="G2196" s="40"/>
      <c r="H2196" s="39"/>
      <c r="I2196" s="41"/>
      <c r="J2196" s="42"/>
      <c r="K2196" s="39"/>
      <c r="L2196" s="39"/>
      <c r="M2196" s="39"/>
      <c r="N2196" s="44" t="s">
        <v>3</v>
      </c>
      <c r="O2196" s="39"/>
      <c r="P2196" s="39"/>
      <c r="Q2196" s="42"/>
    </row>
    <row r="2197" spans="1:17" s="28" customFormat="1" ht="24" outlineLevel="4">
      <c r="A2197" s="11">
        <v>5</v>
      </c>
      <c r="B2197" s="29" t="s">
        <v>27</v>
      </c>
      <c r="C2197" s="30" t="s">
        <v>562</v>
      </c>
      <c r="D2197" s="12" t="s">
        <v>14</v>
      </c>
      <c r="E2197" s="31">
        <v>2</v>
      </c>
      <c r="F2197" s="14">
        <v>0</v>
      </c>
      <c r="G2197" s="31">
        <f>E2197*(1+F2197/100)</f>
        <v>2</v>
      </c>
      <c r="H2197" s="511"/>
      <c r="I2197" s="15">
        <f>G2197*H2197</f>
        <v>0</v>
      </c>
      <c r="J2197" s="32"/>
      <c r="K2197" s="33">
        <f>G2197*J2197</f>
        <v>0</v>
      </c>
      <c r="L2197" s="32"/>
      <c r="M2197" s="33">
        <f>G2197*L2197</f>
        <v>0</v>
      </c>
      <c r="N2197" s="15">
        <v>21</v>
      </c>
      <c r="O2197" s="15">
        <f>I2197*(N2197/100)</f>
        <v>0</v>
      </c>
      <c r="P2197" s="15">
        <f>I2197+O2197</f>
        <v>0</v>
      </c>
      <c r="Q2197" s="184"/>
    </row>
    <row r="2198" spans="1:17" s="34" customFormat="1" ht="11.25" outlineLevel="5">
      <c r="A2198" s="35"/>
      <c r="B2198" s="36"/>
      <c r="C2198" s="37" t="s">
        <v>414</v>
      </c>
      <c r="D2198" s="36"/>
      <c r="E2198" s="38">
        <v>2</v>
      </c>
      <c r="F2198" s="39"/>
      <c r="G2198" s="40"/>
      <c r="H2198" s="39"/>
      <c r="I2198" s="41"/>
      <c r="J2198" s="42"/>
      <c r="K2198" s="39"/>
      <c r="L2198" s="39"/>
      <c r="M2198" s="39"/>
      <c r="N2198" s="44" t="s">
        <v>3</v>
      </c>
      <c r="O2198" s="39"/>
      <c r="P2198" s="39"/>
      <c r="Q2198" s="42"/>
    </row>
    <row r="2199" spans="1:17" s="28" customFormat="1" ht="12" outlineLevel="4">
      <c r="A2199" s="11">
        <v>6</v>
      </c>
      <c r="B2199" s="29" t="s">
        <v>17</v>
      </c>
      <c r="C2199" s="30" t="s">
        <v>502</v>
      </c>
      <c r="D2199" s="12" t="s">
        <v>14</v>
      </c>
      <c r="E2199" s="31">
        <v>14</v>
      </c>
      <c r="F2199" s="14">
        <v>0</v>
      </c>
      <c r="G2199" s="31">
        <f>E2199*(1+F2199/100)</f>
        <v>14</v>
      </c>
      <c r="H2199" s="511"/>
      <c r="I2199" s="15">
        <f>G2199*H2199</f>
        <v>0</v>
      </c>
      <c r="J2199" s="32"/>
      <c r="K2199" s="33">
        <f>G2199*J2199</f>
        <v>0</v>
      </c>
      <c r="L2199" s="32"/>
      <c r="M2199" s="33">
        <f>G2199*L2199</f>
        <v>0</v>
      </c>
      <c r="N2199" s="15">
        <v>21</v>
      </c>
      <c r="O2199" s="15">
        <f>I2199*(N2199/100)</f>
        <v>0</v>
      </c>
      <c r="P2199" s="15">
        <f>I2199+O2199</f>
        <v>0</v>
      </c>
      <c r="Q2199" s="184"/>
    </row>
    <row r="2200" spans="1:17" s="34" customFormat="1" ht="11.25" outlineLevel="5">
      <c r="A2200" s="35"/>
      <c r="B2200" s="36"/>
      <c r="C2200" s="37" t="s">
        <v>416</v>
      </c>
      <c r="D2200" s="36"/>
      <c r="E2200" s="38">
        <v>14</v>
      </c>
      <c r="F2200" s="39"/>
      <c r="G2200" s="40"/>
      <c r="H2200" s="39"/>
      <c r="I2200" s="41"/>
      <c r="J2200" s="42"/>
      <c r="K2200" s="39"/>
      <c r="L2200" s="39"/>
      <c r="M2200" s="39"/>
      <c r="N2200" s="44" t="s">
        <v>3</v>
      </c>
      <c r="O2200" s="39"/>
      <c r="P2200" s="39"/>
      <c r="Q2200" s="42"/>
    </row>
    <row r="2201" spans="1:17" s="28" customFormat="1" ht="12" outlineLevel="4">
      <c r="A2201" s="11">
        <v>7</v>
      </c>
      <c r="B2201" s="29" t="s">
        <v>18</v>
      </c>
      <c r="C2201" s="30" t="s">
        <v>501</v>
      </c>
      <c r="D2201" s="12" t="s">
        <v>14</v>
      </c>
      <c r="E2201" s="31">
        <v>66</v>
      </c>
      <c r="F2201" s="14">
        <v>0</v>
      </c>
      <c r="G2201" s="31">
        <f>E2201*(1+F2201/100)</f>
        <v>66</v>
      </c>
      <c r="H2201" s="511"/>
      <c r="I2201" s="15">
        <f>G2201*H2201</f>
        <v>0</v>
      </c>
      <c r="J2201" s="32"/>
      <c r="K2201" s="33">
        <f>G2201*J2201</f>
        <v>0</v>
      </c>
      <c r="L2201" s="32"/>
      <c r="M2201" s="33">
        <f>G2201*L2201</f>
        <v>0</v>
      </c>
      <c r="N2201" s="15">
        <v>21</v>
      </c>
      <c r="O2201" s="15">
        <f>I2201*(N2201/100)</f>
        <v>0</v>
      </c>
      <c r="P2201" s="15">
        <f>I2201+O2201</f>
        <v>0</v>
      </c>
      <c r="Q2201" s="184"/>
    </row>
    <row r="2202" spans="1:17" s="34" customFormat="1" ht="11.25" outlineLevel="5">
      <c r="A2202" s="35"/>
      <c r="B2202" s="36"/>
      <c r="C2202" s="37" t="s">
        <v>417</v>
      </c>
      <c r="D2202" s="36"/>
      <c r="E2202" s="38">
        <v>66</v>
      </c>
      <c r="F2202" s="39"/>
      <c r="G2202" s="40"/>
      <c r="H2202" s="39"/>
      <c r="I2202" s="41"/>
      <c r="J2202" s="42"/>
      <c r="K2202" s="39"/>
      <c r="L2202" s="39"/>
      <c r="M2202" s="39"/>
      <c r="N2202" s="44" t="s">
        <v>3</v>
      </c>
      <c r="O2202" s="39"/>
      <c r="P2202" s="39"/>
      <c r="Q2202" s="42"/>
    </row>
    <row r="2203" spans="1:17" s="28" customFormat="1" ht="24" outlineLevel="4">
      <c r="A2203" s="11">
        <v>8</v>
      </c>
      <c r="B2203" s="29" t="s">
        <v>149</v>
      </c>
      <c r="C2203" s="30" t="s">
        <v>572</v>
      </c>
      <c r="D2203" s="12" t="s">
        <v>8</v>
      </c>
      <c r="E2203" s="31">
        <v>24.25</v>
      </c>
      <c r="F2203" s="14">
        <v>0</v>
      </c>
      <c r="G2203" s="31">
        <f>E2203*(1+F2203/100)</f>
        <v>24.25</v>
      </c>
      <c r="H2203" s="511"/>
      <c r="I2203" s="15">
        <f>G2203*H2203</f>
        <v>0</v>
      </c>
      <c r="J2203" s="32"/>
      <c r="K2203" s="33">
        <f>G2203*J2203</f>
        <v>0</v>
      </c>
      <c r="L2203" s="32"/>
      <c r="M2203" s="33">
        <f>G2203*L2203</f>
        <v>0</v>
      </c>
      <c r="N2203" s="15">
        <v>21</v>
      </c>
      <c r="O2203" s="15">
        <f>I2203*(N2203/100)</f>
        <v>0</v>
      </c>
      <c r="P2203" s="15">
        <f>I2203+O2203</f>
        <v>0</v>
      </c>
      <c r="Q2203" s="32"/>
    </row>
    <row r="2204" spans="1:17" s="34" customFormat="1" ht="11.25" outlineLevel="5">
      <c r="A2204" s="35"/>
      <c r="B2204" s="36"/>
      <c r="C2204" s="37" t="s">
        <v>364</v>
      </c>
      <c r="D2204" s="36"/>
      <c r="E2204" s="38">
        <v>0</v>
      </c>
      <c r="F2204" s="39"/>
      <c r="G2204" s="40"/>
      <c r="H2204" s="39"/>
      <c r="I2204" s="41"/>
      <c r="J2204" s="42"/>
      <c r="K2204" s="39"/>
      <c r="L2204" s="39"/>
      <c r="M2204" s="39"/>
      <c r="N2204" s="44" t="s">
        <v>3</v>
      </c>
      <c r="O2204" s="39"/>
      <c r="P2204" s="39"/>
      <c r="Q2204" s="42"/>
    </row>
    <row r="2205" spans="1:17" s="34" customFormat="1" ht="11.25" outlineLevel="5">
      <c r="A2205" s="35"/>
      <c r="B2205" s="36"/>
      <c r="C2205" s="37" t="s">
        <v>356</v>
      </c>
      <c r="D2205" s="36"/>
      <c r="E2205" s="38">
        <v>24.25</v>
      </c>
      <c r="F2205" s="39"/>
      <c r="G2205" s="40"/>
      <c r="H2205" s="39"/>
      <c r="I2205" s="41"/>
      <c r="J2205" s="42"/>
      <c r="K2205" s="39"/>
      <c r="L2205" s="39"/>
      <c r="M2205" s="39"/>
      <c r="N2205" s="44" t="s">
        <v>3</v>
      </c>
      <c r="O2205" s="39"/>
      <c r="P2205" s="39"/>
      <c r="Q2205" s="42"/>
    </row>
    <row r="2206" spans="1:17" s="28" customFormat="1" ht="24" outlineLevel="4">
      <c r="A2206" s="11">
        <v>9</v>
      </c>
      <c r="B2206" s="29" t="s">
        <v>148</v>
      </c>
      <c r="C2206" s="30" t="s">
        <v>574</v>
      </c>
      <c r="D2206" s="12" t="s">
        <v>8</v>
      </c>
      <c r="E2206" s="31">
        <v>2.1959999999999997</v>
      </c>
      <c r="F2206" s="14">
        <v>0</v>
      </c>
      <c r="G2206" s="31">
        <f>E2206*(1+F2206/100)</f>
        <v>2.1959999999999997</v>
      </c>
      <c r="H2206" s="511"/>
      <c r="I2206" s="15">
        <f>G2206*H2206</f>
        <v>0</v>
      </c>
      <c r="J2206" s="32">
        <v>2.3349999999999999E-2</v>
      </c>
      <c r="K2206" s="33">
        <f>G2206*J2206</f>
        <v>5.1276599999999992E-2</v>
      </c>
      <c r="L2206" s="32"/>
      <c r="M2206" s="33">
        <f>G2206*L2206</f>
        <v>0</v>
      </c>
      <c r="N2206" s="15">
        <v>21</v>
      </c>
      <c r="O2206" s="15">
        <f>I2206*(N2206/100)</f>
        <v>0</v>
      </c>
      <c r="P2206" s="15">
        <f>I2206+O2206</f>
        <v>0</v>
      </c>
      <c r="Q2206" s="32"/>
    </row>
    <row r="2207" spans="1:17" s="34" customFormat="1" ht="11.25" outlineLevel="5">
      <c r="A2207" s="35"/>
      <c r="B2207" s="36"/>
      <c r="C2207" s="37" t="s">
        <v>364</v>
      </c>
      <c r="D2207" s="36"/>
      <c r="E2207" s="38">
        <v>0</v>
      </c>
      <c r="F2207" s="39"/>
      <c r="G2207" s="40"/>
      <c r="H2207" s="39"/>
      <c r="I2207" s="41"/>
      <c r="J2207" s="42"/>
      <c r="K2207" s="39"/>
      <c r="L2207" s="39"/>
      <c r="M2207" s="39"/>
      <c r="N2207" s="44" t="s">
        <v>3</v>
      </c>
      <c r="O2207" s="39"/>
      <c r="P2207" s="39"/>
      <c r="Q2207" s="42"/>
    </row>
    <row r="2208" spans="1:17" s="34" customFormat="1" ht="11.25" outlineLevel="5">
      <c r="A2208" s="35"/>
      <c r="B2208" s="36"/>
      <c r="C2208" s="37" t="s">
        <v>410</v>
      </c>
      <c r="D2208" s="36"/>
      <c r="E2208" s="38">
        <v>0.9</v>
      </c>
      <c r="F2208" s="39"/>
      <c r="G2208" s="40"/>
      <c r="H2208" s="39"/>
      <c r="I2208" s="41"/>
      <c r="J2208" s="42"/>
      <c r="K2208" s="39"/>
      <c r="L2208" s="39"/>
      <c r="M2208" s="39"/>
      <c r="N2208" s="44" t="s">
        <v>3</v>
      </c>
      <c r="O2208" s="39"/>
      <c r="P2208" s="39"/>
      <c r="Q2208" s="42"/>
    </row>
    <row r="2209" spans="1:17" s="34" customFormat="1" ht="11.25" outlineLevel="5">
      <c r="A2209" s="35"/>
      <c r="B2209" s="36"/>
      <c r="C2209" s="37" t="s">
        <v>455</v>
      </c>
      <c r="D2209" s="36"/>
      <c r="E2209" s="38">
        <v>1.2959999999999998</v>
      </c>
      <c r="F2209" s="39"/>
      <c r="G2209" s="40"/>
      <c r="H2209" s="39"/>
      <c r="I2209" s="41"/>
      <c r="J2209" s="42"/>
      <c r="K2209" s="39"/>
      <c r="L2209" s="39"/>
      <c r="M2209" s="39"/>
      <c r="N2209" s="44" t="s">
        <v>3</v>
      </c>
      <c r="O2209" s="39"/>
      <c r="P2209" s="39"/>
      <c r="Q2209" s="42"/>
    </row>
    <row r="2210" spans="1:17" s="45" customFormat="1" ht="12.75" customHeight="1" outlineLevel="4">
      <c r="A2210" s="46"/>
      <c r="B2210" s="47"/>
      <c r="C2210" s="48"/>
      <c r="D2210" s="47"/>
      <c r="E2210" s="49"/>
      <c r="F2210" s="50"/>
      <c r="G2210" s="49"/>
      <c r="H2210" s="50"/>
      <c r="I2210" s="51"/>
      <c r="J2210" s="52"/>
      <c r="K2210" s="50"/>
      <c r="L2210" s="50"/>
      <c r="M2210" s="50"/>
      <c r="N2210" s="53" t="s">
        <v>3</v>
      </c>
      <c r="O2210" s="50"/>
      <c r="P2210" s="50"/>
      <c r="Q2210" s="52"/>
    </row>
    <row r="2211" spans="1:17" s="20" customFormat="1" ht="16.5" customHeight="1" outlineLevel="3">
      <c r="A2211" s="22"/>
      <c r="B2211" s="18"/>
      <c r="C2211" s="23" t="s">
        <v>304</v>
      </c>
      <c r="D2211" s="24"/>
      <c r="E2211" s="23"/>
      <c r="F2211" s="24"/>
      <c r="G2211" s="23"/>
      <c r="H2211" s="24"/>
      <c r="I2211" s="25">
        <f>SUBTOTAL(9,I2212:I2213)</f>
        <v>0</v>
      </c>
      <c r="J2211" s="26"/>
      <c r="K2211" s="27">
        <f>SUBTOTAL(9,K2212:K2213)</f>
        <v>0</v>
      </c>
      <c r="L2211" s="24"/>
      <c r="M2211" s="27">
        <f>SUBTOTAL(9,M2212:M2213)</f>
        <v>0</v>
      </c>
      <c r="N2211" s="43" t="s">
        <v>3</v>
      </c>
      <c r="O2211" s="25">
        <f>SUBTOTAL(9,O2212:O2213)</f>
        <v>0</v>
      </c>
      <c r="P2211" s="25">
        <f>SUBTOTAL(9,P2212:P2213)</f>
        <v>0</v>
      </c>
      <c r="Q2211" s="26"/>
    </row>
    <row r="2212" spans="1:17" s="28" customFormat="1" ht="12" outlineLevel="4">
      <c r="A2212" s="11">
        <v>1</v>
      </c>
      <c r="B2212" s="29" t="s">
        <v>135</v>
      </c>
      <c r="C2212" s="30" t="s">
        <v>419</v>
      </c>
      <c r="D2212" s="12" t="s">
        <v>5</v>
      </c>
      <c r="E2212" s="31">
        <v>1653.7115544595961</v>
      </c>
      <c r="F2212" s="14">
        <v>0</v>
      </c>
      <c r="G2212" s="31">
        <f>E2212*(1+F2212/100)</f>
        <v>1653.7115544595961</v>
      </c>
      <c r="H2212" s="511"/>
      <c r="I2212" s="15">
        <f>G2212*H2212</f>
        <v>0</v>
      </c>
      <c r="J2212" s="32"/>
      <c r="K2212" s="33">
        <f>G2212*J2212</f>
        <v>0</v>
      </c>
      <c r="L2212" s="32"/>
      <c r="M2212" s="33">
        <f>G2212*L2212</f>
        <v>0</v>
      </c>
      <c r="N2212" s="15">
        <v>21</v>
      </c>
      <c r="O2212" s="15">
        <f>I2212*(N2212/100)</f>
        <v>0</v>
      </c>
      <c r="P2212" s="15">
        <f>I2212+O2212</f>
        <v>0</v>
      </c>
      <c r="Q2212" s="184" t="s">
        <v>1881</v>
      </c>
    </row>
    <row r="2213" spans="1:17" s="45" customFormat="1" ht="12.75" customHeight="1" outlineLevel="4">
      <c r="A2213" s="46"/>
      <c r="B2213" s="47"/>
      <c r="C2213" s="48"/>
      <c r="D2213" s="47"/>
      <c r="E2213" s="49"/>
      <c r="F2213" s="50"/>
      <c r="G2213" s="49"/>
      <c r="H2213" s="50"/>
      <c r="I2213" s="51"/>
      <c r="J2213" s="52"/>
      <c r="K2213" s="50"/>
      <c r="L2213" s="50"/>
      <c r="M2213" s="50"/>
      <c r="N2213" s="53" t="s">
        <v>3</v>
      </c>
      <c r="O2213" s="50"/>
      <c r="P2213" s="50"/>
      <c r="Q2213" s="52"/>
    </row>
    <row r="2214" spans="1:17" s="45" customFormat="1" ht="12.75" customHeight="1" outlineLevel="3">
      <c r="A2214" s="46"/>
      <c r="B2214" s="47"/>
      <c r="C2214" s="48"/>
      <c r="D2214" s="47"/>
      <c r="E2214" s="49"/>
      <c r="F2214" s="50"/>
      <c r="G2214" s="49"/>
      <c r="H2214" s="50"/>
      <c r="I2214" s="51"/>
      <c r="J2214" s="52"/>
      <c r="K2214" s="50"/>
      <c r="L2214" s="50"/>
      <c r="M2214" s="50"/>
      <c r="N2214" s="53" t="s">
        <v>3</v>
      </c>
      <c r="O2214" s="50"/>
      <c r="P2214" s="50"/>
      <c r="Q2214" s="52"/>
    </row>
    <row r="2215" spans="1:17" s="45" customFormat="1" ht="12.75" customHeight="1" outlineLevel="2">
      <c r="A2215" s="46"/>
      <c r="B2215" s="47"/>
      <c r="C2215" s="48"/>
      <c r="D2215" s="47"/>
      <c r="E2215" s="49"/>
      <c r="F2215" s="50"/>
      <c r="G2215" s="49"/>
      <c r="H2215" s="50"/>
      <c r="I2215" s="51"/>
      <c r="J2215" s="52"/>
      <c r="K2215" s="50"/>
      <c r="L2215" s="50"/>
      <c r="M2215" s="50"/>
      <c r="N2215" s="53" t="s">
        <v>3</v>
      </c>
      <c r="O2215" s="50"/>
      <c r="P2215" s="50"/>
      <c r="Q2215" s="52"/>
    </row>
    <row r="2216" spans="1:17" s="45" customFormat="1" ht="12.75" customHeight="1" outlineLevel="1">
      <c r="A2216" s="46"/>
      <c r="B2216" s="47"/>
      <c r="C2216" s="48"/>
      <c r="D2216" s="47"/>
      <c r="E2216" s="49"/>
      <c r="F2216" s="50"/>
      <c r="G2216" s="49"/>
      <c r="H2216" s="50"/>
      <c r="I2216" s="51"/>
      <c r="J2216" s="52"/>
      <c r="K2216" s="50"/>
      <c r="L2216" s="50"/>
      <c r="M2216" s="50"/>
      <c r="N2216" s="53" t="s">
        <v>3</v>
      </c>
      <c r="O2216" s="50"/>
      <c r="P2216" s="50"/>
      <c r="Q2216" s="52"/>
    </row>
    <row r="2217" spans="1:17" s="13" customFormat="1" ht="20.25" customHeight="1">
      <c r="A2217" s="152"/>
      <c r="B2217" s="153"/>
      <c r="C2217" s="152" t="s">
        <v>601</v>
      </c>
      <c r="D2217" s="154"/>
      <c r="E2217" s="155"/>
      <c r="F2217" s="154"/>
      <c r="G2217" s="155"/>
      <c r="H2217" s="154"/>
      <c r="I2217" s="156">
        <f>SUBTOTAL(9,I2218:I2434)</f>
        <v>0</v>
      </c>
      <c r="J2217" s="157"/>
      <c r="K2217" s="158">
        <f>SUBTOTAL(9,K2218:K2434)</f>
        <v>4620.1393651599992</v>
      </c>
      <c r="L2217" s="154"/>
      <c r="M2217" s="158">
        <f>SUBTOTAL(9,M2218:M2434)</f>
        <v>0</v>
      </c>
      <c r="N2217" s="159" t="s">
        <v>3</v>
      </c>
      <c r="O2217" s="156">
        <f>SUBTOTAL(9,O2218:O2434)</f>
        <v>0</v>
      </c>
      <c r="P2217" s="156">
        <f>SUBTOTAL(9,P2218:P2434)</f>
        <v>0</v>
      </c>
      <c r="Q2217" s="157"/>
    </row>
    <row r="2218" spans="1:17" s="169" customFormat="1" ht="19.5" customHeight="1" outlineLevel="1">
      <c r="A2218" s="160"/>
      <c r="B2218" s="161"/>
      <c r="C2218" s="161" t="s">
        <v>405</v>
      </c>
      <c r="D2218" s="162"/>
      <c r="E2218" s="163"/>
      <c r="F2218" s="164"/>
      <c r="G2218" s="163"/>
      <c r="H2218" s="164"/>
      <c r="I2218" s="165">
        <f>SUBTOTAL(9,I2219:I2433)</f>
        <v>0</v>
      </c>
      <c r="J2218" s="166"/>
      <c r="K2218" s="167">
        <f>SUBTOTAL(9,K2219:K2433)</f>
        <v>4620.1393651599992</v>
      </c>
      <c r="L2218" s="164"/>
      <c r="M2218" s="167">
        <f>SUBTOTAL(9,M2219:M2433)</f>
        <v>0</v>
      </c>
      <c r="N2218" s="168" t="s">
        <v>3</v>
      </c>
      <c r="O2218" s="165">
        <f>SUBTOTAL(9,O2219:O2433)</f>
        <v>0</v>
      </c>
      <c r="P2218" s="165">
        <f>SUBTOTAL(9,P2219:P2433)</f>
        <v>0</v>
      </c>
      <c r="Q2218" s="166"/>
    </row>
    <row r="2219" spans="1:17" s="63" customFormat="1" ht="18.75" customHeight="1" outlineLevel="2">
      <c r="A2219" s="55"/>
      <c r="B2219" s="56"/>
      <c r="C2219" s="57" t="s">
        <v>316</v>
      </c>
      <c r="D2219" s="58"/>
      <c r="E2219" s="57"/>
      <c r="F2219" s="58"/>
      <c r="G2219" s="57"/>
      <c r="H2219" s="58"/>
      <c r="I2219" s="59">
        <f>SUBTOTAL(9,I2220:I2232)</f>
        <v>0</v>
      </c>
      <c r="J2219" s="60"/>
      <c r="K2219" s="61">
        <f>SUBTOTAL(9,K2220:K2232)</f>
        <v>0</v>
      </c>
      <c r="L2219" s="58"/>
      <c r="M2219" s="61">
        <f>SUBTOTAL(9,M2220:M2232)</f>
        <v>0</v>
      </c>
      <c r="N2219" s="62" t="s">
        <v>3</v>
      </c>
      <c r="O2219" s="59">
        <f>SUBTOTAL(9,O2220:O2232)</f>
        <v>0</v>
      </c>
      <c r="P2219" s="59">
        <f>SUBTOTAL(9,P2220:P2232)</f>
        <v>0</v>
      </c>
      <c r="Q2219" s="60"/>
    </row>
    <row r="2220" spans="1:17" s="20" customFormat="1" ht="16.5" customHeight="1" outlineLevel="3">
      <c r="A2220" s="21"/>
      <c r="B2220" s="22"/>
      <c r="C2220" s="22" t="s">
        <v>195</v>
      </c>
      <c r="D2220" s="6"/>
      <c r="E2220" s="23"/>
      <c r="F2220" s="24"/>
      <c r="G2220" s="23"/>
      <c r="H2220" s="24"/>
      <c r="I2220" s="25">
        <f>SUBTOTAL(9,I2221:I2231)</f>
        <v>0</v>
      </c>
      <c r="J2220" s="26"/>
      <c r="K2220" s="27">
        <f>SUBTOTAL(9,K2221:K2231)</f>
        <v>0</v>
      </c>
      <c r="L2220" s="24"/>
      <c r="M2220" s="27">
        <f>SUBTOTAL(9,M2221:M2231)</f>
        <v>0</v>
      </c>
      <c r="N2220" s="43" t="s">
        <v>3</v>
      </c>
      <c r="O2220" s="25">
        <f>SUBTOTAL(9,O2221:O2231)</f>
        <v>0</v>
      </c>
      <c r="P2220" s="25">
        <f>SUBTOTAL(9,P2221:P2231)</f>
        <v>0</v>
      </c>
      <c r="Q2220" s="26"/>
    </row>
    <row r="2221" spans="1:17" s="28" customFormat="1" ht="24" outlineLevel="4">
      <c r="A2221" s="11">
        <v>1</v>
      </c>
      <c r="B2221" s="29" t="s">
        <v>48</v>
      </c>
      <c r="C2221" s="30" t="s">
        <v>556</v>
      </c>
      <c r="D2221" s="12" t="s">
        <v>9</v>
      </c>
      <c r="E2221" s="31">
        <v>244.9605</v>
      </c>
      <c r="F2221" s="14">
        <v>0</v>
      </c>
      <c r="G2221" s="31">
        <f>E2221*(1+F2221/100)</f>
        <v>244.9605</v>
      </c>
      <c r="H2221" s="511"/>
      <c r="I2221" s="15">
        <f>G2221*H2221</f>
        <v>0</v>
      </c>
      <c r="J2221" s="32"/>
      <c r="K2221" s="33">
        <f>G2221*J2221</f>
        <v>0</v>
      </c>
      <c r="L2221" s="32"/>
      <c r="M2221" s="33">
        <f>G2221*L2221</f>
        <v>0</v>
      </c>
      <c r="N2221" s="15">
        <v>21</v>
      </c>
      <c r="O2221" s="15">
        <f>I2221*(N2221/100)</f>
        <v>0</v>
      </c>
      <c r="P2221" s="15">
        <f>I2221+O2221</f>
        <v>0</v>
      </c>
      <c r="Q2221" s="184" t="s">
        <v>1881</v>
      </c>
    </row>
    <row r="2222" spans="1:17" s="34" customFormat="1" ht="11.25" outlineLevel="5">
      <c r="A2222" s="35"/>
      <c r="B2222" s="36"/>
      <c r="C2222" s="37" t="s">
        <v>311</v>
      </c>
      <c r="D2222" s="36"/>
      <c r="E2222" s="38">
        <v>0</v>
      </c>
      <c r="F2222" s="39"/>
      <c r="G2222" s="40"/>
      <c r="H2222" s="39"/>
      <c r="I2222" s="41"/>
      <c r="J2222" s="42"/>
      <c r="K2222" s="39"/>
      <c r="L2222" s="39"/>
      <c r="M2222" s="39"/>
      <c r="N2222" s="44" t="s">
        <v>3</v>
      </c>
      <c r="O2222" s="39"/>
      <c r="P2222" s="39"/>
      <c r="Q2222" s="42"/>
    </row>
    <row r="2223" spans="1:17" s="34" customFormat="1" ht="33.75" outlineLevel="5">
      <c r="A2223" s="35"/>
      <c r="B2223" s="36"/>
      <c r="C2223" s="37" t="s">
        <v>461</v>
      </c>
      <c r="D2223" s="36"/>
      <c r="E2223" s="38">
        <v>241.21949999999998</v>
      </c>
      <c r="F2223" s="39"/>
      <c r="G2223" s="40"/>
      <c r="H2223" s="39"/>
      <c r="I2223" s="41"/>
      <c r="J2223" s="42"/>
      <c r="K2223" s="39"/>
      <c r="L2223" s="39"/>
      <c r="M2223" s="39"/>
      <c r="N2223" s="44" t="s">
        <v>3</v>
      </c>
      <c r="O2223" s="39"/>
      <c r="P2223" s="39"/>
      <c r="Q2223" s="42"/>
    </row>
    <row r="2224" spans="1:17" s="34" customFormat="1" ht="11.25" outlineLevel="5">
      <c r="A2224" s="35"/>
      <c r="B2224" s="36"/>
      <c r="C2224" s="37" t="s">
        <v>233</v>
      </c>
      <c r="D2224" s="36"/>
      <c r="E2224" s="38">
        <v>3.7410000000000001</v>
      </c>
      <c r="F2224" s="39"/>
      <c r="G2224" s="40"/>
      <c r="H2224" s="39"/>
      <c r="I2224" s="41"/>
      <c r="J2224" s="42"/>
      <c r="K2224" s="39"/>
      <c r="L2224" s="39"/>
      <c r="M2224" s="39"/>
      <c r="N2224" s="44" t="s">
        <v>3</v>
      </c>
      <c r="O2224" s="39"/>
      <c r="P2224" s="39"/>
      <c r="Q2224" s="42"/>
    </row>
    <row r="2225" spans="1:17" s="28" customFormat="1" ht="24" outlineLevel="4">
      <c r="A2225" s="11">
        <v>2</v>
      </c>
      <c r="B2225" s="29" t="s">
        <v>51</v>
      </c>
      <c r="C2225" s="30" t="s">
        <v>554</v>
      </c>
      <c r="D2225" s="12" t="s">
        <v>9</v>
      </c>
      <c r="E2225" s="31">
        <v>244.96</v>
      </c>
      <c r="F2225" s="14">
        <v>0</v>
      </c>
      <c r="G2225" s="31">
        <f>E2225*(1+F2225/100)</f>
        <v>244.96</v>
      </c>
      <c r="H2225" s="511"/>
      <c r="I2225" s="15">
        <f>G2225*H2225</f>
        <v>0</v>
      </c>
      <c r="J2225" s="32"/>
      <c r="K2225" s="33">
        <f>G2225*J2225</f>
        <v>0</v>
      </c>
      <c r="L2225" s="32"/>
      <c r="M2225" s="33">
        <f>G2225*L2225</f>
        <v>0</v>
      </c>
      <c r="N2225" s="15">
        <v>21</v>
      </c>
      <c r="O2225" s="15">
        <f>I2225*(N2225/100)</f>
        <v>0</v>
      </c>
      <c r="P2225" s="15">
        <f>I2225+O2225</f>
        <v>0</v>
      </c>
      <c r="Q2225" s="184" t="s">
        <v>1881</v>
      </c>
    </row>
    <row r="2226" spans="1:17" s="34" customFormat="1" ht="11.25" outlineLevel="5">
      <c r="A2226" s="35"/>
      <c r="B2226" s="36"/>
      <c r="C2226" s="37" t="s">
        <v>169</v>
      </c>
      <c r="D2226" s="36"/>
      <c r="E2226" s="38">
        <v>0</v>
      </c>
      <c r="F2226" s="39"/>
      <c r="G2226" s="40"/>
      <c r="H2226" s="39"/>
      <c r="I2226" s="41"/>
      <c r="J2226" s="42"/>
      <c r="K2226" s="39"/>
      <c r="L2226" s="39"/>
      <c r="M2226" s="39"/>
      <c r="N2226" s="44" t="s">
        <v>3</v>
      </c>
      <c r="O2226" s="39"/>
      <c r="P2226" s="39"/>
      <c r="Q2226" s="42"/>
    </row>
    <row r="2227" spans="1:17" s="34" customFormat="1" ht="11.25" outlineLevel="5">
      <c r="A2227" s="35"/>
      <c r="B2227" s="36"/>
      <c r="C2227" s="37" t="s">
        <v>199</v>
      </c>
      <c r="D2227" s="36"/>
      <c r="E2227" s="38">
        <v>244.96</v>
      </c>
      <c r="F2227" s="39"/>
      <c r="G2227" s="40"/>
      <c r="H2227" s="39"/>
      <c r="I2227" s="41"/>
      <c r="J2227" s="42"/>
      <c r="K2227" s="39"/>
      <c r="L2227" s="39"/>
      <c r="M2227" s="39"/>
      <c r="N2227" s="44" t="s">
        <v>3</v>
      </c>
      <c r="O2227" s="39"/>
      <c r="P2227" s="39"/>
      <c r="Q2227" s="42"/>
    </row>
    <row r="2228" spans="1:17" s="28" customFormat="1" ht="12" outlineLevel="4">
      <c r="A2228" s="11">
        <v>3</v>
      </c>
      <c r="B2228" s="29" t="s">
        <v>59</v>
      </c>
      <c r="C2228" s="30" t="s">
        <v>422</v>
      </c>
      <c r="D2228" s="12" t="s">
        <v>9</v>
      </c>
      <c r="E2228" s="31">
        <v>244.96</v>
      </c>
      <c r="F2228" s="14">
        <v>0</v>
      </c>
      <c r="G2228" s="31">
        <f>E2228*(1+F2228/100)</f>
        <v>244.96</v>
      </c>
      <c r="H2228" s="511"/>
      <c r="I2228" s="15">
        <f>G2228*H2228</f>
        <v>0</v>
      </c>
      <c r="J2228" s="32"/>
      <c r="K2228" s="33">
        <f>G2228*J2228</f>
        <v>0</v>
      </c>
      <c r="L2228" s="32"/>
      <c r="M2228" s="33">
        <f>G2228*L2228</f>
        <v>0</v>
      </c>
      <c r="N2228" s="15">
        <v>21</v>
      </c>
      <c r="O2228" s="15">
        <f>I2228*(N2228/100)</f>
        <v>0</v>
      </c>
      <c r="P2228" s="15">
        <f>I2228+O2228</f>
        <v>0</v>
      </c>
      <c r="Q2228" s="184" t="s">
        <v>1881</v>
      </c>
    </row>
    <row r="2229" spans="1:17" s="34" customFormat="1" ht="11.25" outlineLevel="5">
      <c r="A2229" s="35"/>
      <c r="B2229" s="36"/>
      <c r="C2229" s="37" t="s">
        <v>169</v>
      </c>
      <c r="D2229" s="36"/>
      <c r="E2229" s="38">
        <v>0</v>
      </c>
      <c r="F2229" s="39"/>
      <c r="G2229" s="40"/>
      <c r="H2229" s="39"/>
      <c r="I2229" s="41"/>
      <c r="J2229" s="42"/>
      <c r="K2229" s="39"/>
      <c r="L2229" s="39"/>
      <c r="M2229" s="39"/>
      <c r="N2229" s="44" t="s">
        <v>3</v>
      </c>
      <c r="O2229" s="39"/>
      <c r="P2229" s="39"/>
      <c r="Q2229" s="42"/>
    </row>
    <row r="2230" spans="1:17" s="34" customFormat="1" ht="11.25" outlineLevel="5">
      <c r="A2230" s="35"/>
      <c r="B2230" s="36"/>
      <c r="C2230" s="37" t="s">
        <v>199</v>
      </c>
      <c r="D2230" s="36"/>
      <c r="E2230" s="38">
        <v>244.96</v>
      </c>
      <c r="F2230" s="39"/>
      <c r="G2230" s="40"/>
      <c r="H2230" s="39"/>
      <c r="I2230" s="41"/>
      <c r="J2230" s="42"/>
      <c r="K2230" s="39"/>
      <c r="L2230" s="39"/>
      <c r="M2230" s="39"/>
      <c r="N2230" s="44" t="s">
        <v>3</v>
      </c>
      <c r="O2230" s="39"/>
      <c r="P2230" s="39"/>
      <c r="Q2230" s="42"/>
    </row>
    <row r="2231" spans="1:17" s="83" customFormat="1" ht="8.25" outlineLevel="4">
      <c r="A2231" s="92"/>
      <c r="B2231" s="93"/>
      <c r="C2231" s="92"/>
      <c r="D2231" s="92"/>
      <c r="E2231" s="92"/>
      <c r="F2231" s="92"/>
      <c r="G2231" s="92"/>
      <c r="H2231" s="94"/>
      <c r="I2231" s="94"/>
      <c r="J2231" s="92"/>
      <c r="K2231" s="92"/>
      <c r="L2231" s="92"/>
      <c r="M2231" s="92"/>
      <c r="N2231" s="92"/>
      <c r="O2231" s="94"/>
      <c r="P2231" s="94"/>
      <c r="Q2231" s="92"/>
    </row>
    <row r="2232" spans="1:17" s="45" customFormat="1" ht="12.75" customHeight="1" outlineLevel="3">
      <c r="A2232" s="46"/>
      <c r="B2232" s="47"/>
      <c r="C2232" s="48"/>
      <c r="D2232" s="47"/>
      <c r="E2232" s="49"/>
      <c r="F2232" s="50"/>
      <c r="G2232" s="49"/>
      <c r="H2232" s="50"/>
      <c r="I2232" s="51"/>
      <c r="J2232" s="52"/>
      <c r="K2232" s="50"/>
      <c r="L2232" s="50"/>
      <c r="M2232" s="50"/>
      <c r="N2232" s="53" t="s">
        <v>3</v>
      </c>
      <c r="O2232" s="50"/>
      <c r="P2232" s="50"/>
      <c r="Q2232" s="52"/>
    </row>
    <row r="2233" spans="1:17" s="63" customFormat="1" ht="18.75" customHeight="1" outlineLevel="2">
      <c r="A2233" s="65"/>
      <c r="B2233" s="55"/>
      <c r="C2233" s="55" t="s">
        <v>690</v>
      </c>
      <c r="D2233" s="66"/>
      <c r="E2233" s="57"/>
      <c r="F2233" s="58"/>
      <c r="G2233" s="57"/>
      <c r="H2233" s="58"/>
      <c r="I2233" s="59">
        <f>SUBTOTAL(9,I2234:I2245)</f>
        <v>0</v>
      </c>
      <c r="J2233" s="60"/>
      <c r="K2233" s="61">
        <f>SUBTOTAL(9,K2234:K2245)</f>
        <v>0</v>
      </c>
      <c r="L2233" s="58"/>
      <c r="M2233" s="61">
        <f>SUBTOTAL(9,M2234:M2245)</f>
        <v>0</v>
      </c>
      <c r="N2233" s="62" t="s">
        <v>3</v>
      </c>
      <c r="O2233" s="59">
        <f>SUBTOTAL(9,O2234:O2245)</f>
        <v>0</v>
      </c>
      <c r="P2233" s="59">
        <f>SUBTOTAL(9,P2234:P2245)</f>
        <v>0</v>
      </c>
      <c r="Q2233" s="60"/>
    </row>
    <row r="2234" spans="1:17" s="20" customFormat="1" ht="16.5" customHeight="1" outlineLevel="3">
      <c r="A2234" s="21"/>
      <c r="B2234" s="22"/>
      <c r="C2234" s="22" t="s">
        <v>1786</v>
      </c>
      <c r="D2234" s="6"/>
      <c r="E2234" s="23"/>
      <c r="F2234" s="24"/>
      <c r="G2234" s="23"/>
      <c r="H2234" s="24"/>
      <c r="I2234" s="25">
        <f>SUBTOTAL(9,I2235:I2245)</f>
        <v>0</v>
      </c>
      <c r="J2234" s="26"/>
      <c r="K2234" s="27"/>
      <c r="L2234" s="24"/>
      <c r="M2234" s="27"/>
      <c r="N2234" s="43"/>
      <c r="O2234" s="25">
        <f>SUBTOTAL(9,O2235:O2245)</f>
        <v>0</v>
      </c>
      <c r="P2234" s="25">
        <f>SUBTOTAL(9,P2235:P2245)</f>
        <v>0</v>
      </c>
      <c r="Q2234" s="26"/>
    </row>
    <row r="2235" spans="1:17" ht="45" outlineLevel="4">
      <c r="A2235" s="130"/>
      <c r="B2235" s="131"/>
      <c r="C2235" s="132" t="s">
        <v>1783</v>
      </c>
      <c r="D2235" s="133"/>
      <c r="E2235" s="134"/>
      <c r="F2235" s="134"/>
      <c r="G2235" s="134"/>
      <c r="H2235" s="135"/>
      <c r="I2235" s="136"/>
      <c r="J2235"/>
      <c r="K2235"/>
      <c r="L2235"/>
      <c r="M2235"/>
      <c r="N2235"/>
      <c r="O2235"/>
      <c r="P2235"/>
      <c r="Q2235"/>
    </row>
    <row r="2236" spans="1:17" s="64" customFormat="1" ht="48" outlineLevel="4">
      <c r="A2236" s="11">
        <v>1</v>
      </c>
      <c r="B2236" s="29" t="s">
        <v>1784</v>
      </c>
      <c r="C2236" s="30" t="s">
        <v>1812</v>
      </c>
      <c r="D2236" s="12"/>
      <c r="E2236" s="31">
        <v>0</v>
      </c>
      <c r="F2236" s="14">
        <v>0</v>
      </c>
      <c r="G2236" s="31">
        <f t="shared" ref="G2236:G2244" si="62">E2236*(1+F2236/100)</f>
        <v>0</v>
      </c>
      <c r="H2236" s="14"/>
      <c r="I2236" s="15">
        <f t="shared" ref="I2236:I2244" si="63">G2236*H2236</f>
        <v>0</v>
      </c>
      <c r="J2236" s="32"/>
      <c r="K2236" s="33"/>
      <c r="L2236" s="32"/>
      <c r="M2236" s="33"/>
      <c r="N2236" s="15">
        <v>21</v>
      </c>
      <c r="O2236" s="15">
        <f t="shared" ref="O2236:O2244" si="64">I2236*(N2236/100)</f>
        <v>0</v>
      </c>
      <c r="P2236" s="15">
        <f t="shared" ref="P2236:P2244" si="65">I2236+O2236</f>
        <v>0</v>
      </c>
      <c r="Q2236" s="32"/>
    </row>
    <row r="2237" spans="1:17" s="64" customFormat="1" ht="48" outlineLevel="4">
      <c r="A2237" s="11">
        <v>2</v>
      </c>
      <c r="B2237" s="29" t="s">
        <v>1790</v>
      </c>
      <c r="C2237" s="30" t="s">
        <v>1813</v>
      </c>
      <c r="D2237" s="12" t="s">
        <v>14</v>
      </c>
      <c r="E2237" s="31">
        <v>1</v>
      </c>
      <c r="F2237" s="14">
        <v>0</v>
      </c>
      <c r="G2237" s="31">
        <f t="shared" si="62"/>
        <v>1</v>
      </c>
      <c r="H2237" s="511"/>
      <c r="I2237" s="15">
        <f t="shared" si="63"/>
        <v>0</v>
      </c>
      <c r="J2237" s="32"/>
      <c r="K2237" s="33"/>
      <c r="L2237" s="32"/>
      <c r="M2237" s="33"/>
      <c r="N2237" s="15">
        <v>21</v>
      </c>
      <c r="O2237" s="15">
        <f t="shared" si="64"/>
        <v>0</v>
      </c>
      <c r="P2237" s="15">
        <f t="shared" si="65"/>
        <v>0</v>
      </c>
      <c r="Q2237" s="184"/>
    </row>
    <row r="2238" spans="1:17" s="64" customFormat="1" ht="36" outlineLevel="4">
      <c r="A2238" s="11">
        <v>3</v>
      </c>
      <c r="B2238" s="29" t="s">
        <v>1803</v>
      </c>
      <c r="C2238" s="30" t="s">
        <v>1814</v>
      </c>
      <c r="D2238" s="12"/>
      <c r="E2238" s="31">
        <v>0</v>
      </c>
      <c r="F2238" s="14">
        <v>0</v>
      </c>
      <c r="G2238" s="31">
        <f t="shared" si="62"/>
        <v>0</v>
      </c>
      <c r="H2238" s="14"/>
      <c r="I2238" s="15">
        <f t="shared" si="63"/>
        <v>0</v>
      </c>
      <c r="J2238" s="32"/>
      <c r="K2238" s="33"/>
      <c r="L2238" s="32"/>
      <c r="M2238" s="33"/>
      <c r="N2238" s="15">
        <v>21</v>
      </c>
      <c r="O2238" s="15">
        <f t="shared" si="64"/>
        <v>0</v>
      </c>
      <c r="P2238" s="15">
        <f t="shared" si="65"/>
        <v>0</v>
      </c>
      <c r="Q2238" s="32"/>
    </row>
    <row r="2239" spans="1:17" s="64" customFormat="1" ht="36" outlineLevel="4">
      <c r="A2239" s="11">
        <v>4</v>
      </c>
      <c r="B2239" s="29" t="s">
        <v>1805</v>
      </c>
      <c r="C2239" s="30" t="s">
        <v>1815</v>
      </c>
      <c r="D2239" s="12" t="s">
        <v>14</v>
      </c>
      <c r="E2239" s="31">
        <v>2</v>
      </c>
      <c r="F2239" s="14">
        <v>0</v>
      </c>
      <c r="G2239" s="31">
        <f t="shared" si="62"/>
        <v>2</v>
      </c>
      <c r="H2239" s="511"/>
      <c r="I2239" s="15">
        <f t="shared" si="63"/>
        <v>0</v>
      </c>
      <c r="J2239" s="32"/>
      <c r="K2239" s="33"/>
      <c r="L2239" s="32"/>
      <c r="M2239" s="33"/>
      <c r="N2239" s="15">
        <v>21</v>
      </c>
      <c r="O2239" s="15">
        <f t="shared" si="64"/>
        <v>0</v>
      </c>
      <c r="P2239" s="15">
        <f t="shared" si="65"/>
        <v>0</v>
      </c>
      <c r="Q2239" s="184"/>
    </row>
    <row r="2240" spans="1:17" s="64" customFormat="1" ht="48" outlineLevel="4">
      <c r="A2240" s="11">
        <v>5</v>
      </c>
      <c r="B2240" s="29" t="s">
        <v>1781</v>
      </c>
      <c r="C2240" s="30" t="s">
        <v>1816</v>
      </c>
      <c r="D2240" s="12"/>
      <c r="E2240" s="31">
        <v>0</v>
      </c>
      <c r="F2240" s="14">
        <v>0</v>
      </c>
      <c r="G2240" s="31">
        <f t="shared" si="62"/>
        <v>0</v>
      </c>
      <c r="H2240" s="14"/>
      <c r="I2240" s="15">
        <f t="shared" si="63"/>
        <v>0</v>
      </c>
      <c r="J2240" s="32"/>
      <c r="K2240" s="33"/>
      <c r="L2240" s="32"/>
      <c r="M2240" s="33"/>
      <c r="N2240" s="15">
        <v>21</v>
      </c>
      <c r="O2240" s="15">
        <f t="shared" si="64"/>
        <v>0</v>
      </c>
      <c r="P2240" s="15">
        <f t="shared" si="65"/>
        <v>0</v>
      </c>
      <c r="Q2240" s="32"/>
    </row>
    <row r="2241" spans="1:17" s="64" customFormat="1" ht="24" outlineLevel="4">
      <c r="A2241" s="11">
        <v>6</v>
      </c>
      <c r="B2241" s="29" t="s">
        <v>1751</v>
      </c>
      <c r="C2241" s="30" t="s">
        <v>1817</v>
      </c>
      <c r="D2241" s="12" t="s">
        <v>13</v>
      </c>
      <c r="E2241" s="31">
        <v>1</v>
      </c>
      <c r="F2241" s="14">
        <v>0</v>
      </c>
      <c r="G2241" s="31">
        <f t="shared" si="62"/>
        <v>1</v>
      </c>
      <c r="H2241" s="511"/>
      <c r="I2241" s="15">
        <f t="shared" si="63"/>
        <v>0</v>
      </c>
      <c r="J2241" s="32"/>
      <c r="K2241" s="33"/>
      <c r="L2241" s="32"/>
      <c r="M2241" s="33"/>
      <c r="N2241" s="15">
        <v>21</v>
      </c>
      <c r="O2241" s="15">
        <f t="shared" si="64"/>
        <v>0</v>
      </c>
      <c r="P2241" s="15">
        <f t="shared" si="65"/>
        <v>0</v>
      </c>
      <c r="Q2241" s="184"/>
    </row>
    <row r="2242" spans="1:17" s="64" customFormat="1" ht="48" outlineLevel="4">
      <c r="A2242" s="11">
        <v>7</v>
      </c>
      <c r="B2242" s="29" t="s">
        <v>1793</v>
      </c>
      <c r="C2242" s="30" t="s">
        <v>1818</v>
      </c>
      <c r="D2242" s="12" t="s">
        <v>13</v>
      </c>
      <c r="E2242" s="31">
        <v>1</v>
      </c>
      <c r="F2242" s="14">
        <v>0</v>
      </c>
      <c r="G2242" s="31">
        <f t="shared" si="62"/>
        <v>1</v>
      </c>
      <c r="H2242" s="511"/>
      <c r="I2242" s="15">
        <f t="shared" si="63"/>
        <v>0</v>
      </c>
      <c r="J2242" s="32"/>
      <c r="K2242" s="33"/>
      <c r="L2242" s="32"/>
      <c r="M2242" s="33"/>
      <c r="N2242" s="15">
        <v>21</v>
      </c>
      <c r="O2242" s="15">
        <f t="shared" si="64"/>
        <v>0</v>
      </c>
      <c r="P2242" s="15">
        <f t="shared" si="65"/>
        <v>0</v>
      </c>
      <c r="Q2242" s="184"/>
    </row>
    <row r="2243" spans="1:17" s="64" customFormat="1" ht="48" outlineLevel="4">
      <c r="A2243" s="11">
        <v>8</v>
      </c>
      <c r="B2243" s="29" t="s">
        <v>1795</v>
      </c>
      <c r="C2243" s="30" t="s">
        <v>1819</v>
      </c>
      <c r="D2243" s="12" t="s">
        <v>13</v>
      </c>
      <c r="E2243" s="31">
        <v>1</v>
      </c>
      <c r="F2243" s="14">
        <v>0</v>
      </c>
      <c r="G2243" s="31">
        <f t="shared" si="62"/>
        <v>1</v>
      </c>
      <c r="H2243" s="511"/>
      <c r="I2243" s="15">
        <f t="shared" si="63"/>
        <v>0</v>
      </c>
      <c r="J2243" s="32"/>
      <c r="K2243" s="33"/>
      <c r="L2243" s="32"/>
      <c r="M2243" s="33"/>
      <c r="N2243" s="15">
        <v>21</v>
      </c>
      <c r="O2243" s="15">
        <f t="shared" si="64"/>
        <v>0</v>
      </c>
      <c r="P2243" s="15">
        <f t="shared" si="65"/>
        <v>0</v>
      </c>
      <c r="Q2243" s="184"/>
    </row>
    <row r="2244" spans="1:17" s="64" customFormat="1" ht="60" outlineLevel="4">
      <c r="A2244" s="11">
        <v>9</v>
      </c>
      <c r="B2244" s="29" t="s">
        <v>1797</v>
      </c>
      <c r="C2244" s="30" t="s">
        <v>1820</v>
      </c>
      <c r="D2244" s="12"/>
      <c r="E2244" s="31">
        <v>0</v>
      </c>
      <c r="F2244" s="14">
        <v>0</v>
      </c>
      <c r="G2244" s="31">
        <f t="shared" si="62"/>
        <v>0</v>
      </c>
      <c r="H2244" s="14"/>
      <c r="I2244" s="15">
        <f t="shared" si="63"/>
        <v>0</v>
      </c>
      <c r="J2244" s="32"/>
      <c r="K2244" s="33"/>
      <c r="L2244" s="32"/>
      <c r="M2244" s="33"/>
      <c r="N2244" s="15">
        <v>21</v>
      </c>
      <c r="O2244" s="15">
        <f t="shared" si="64"/>
        <v>0</v>
      </c>
      <c r="P2244" s="15">
        <f t="shared" si="65"/>
        <v>0</v>
      </c>
      <c r="Q2244" s="32"/>
    </row>
    <row r="2245" spans="1:17" s="83" customFormat="1" ht="8.25" outlineLevel="4">
      <c r="A2245" s="92"/>
      <c r="B2245" s="93"/>
      <c r="C2245" s="92"/>
      <c r="D2245" s="92"/>
      <c r="E2245" s="92"/>
      <c r="F2245" s="92"/>
      <c r="G2245" s="92"/>
      <c r="H2245" s="94"/>
      <c r="I2245" s="94"/>
      <c r="J2245" s="92"/>
      <c r="K2245" s="92"/>
      <c r="L2245" s="92"/>
      <c r="M2245" s="92"/>
      <c r="N2245" s="92"/>
      <c r="O2245" s="94"/>
      <c r="P2245" s="94"/>
      <c r="Q2245" s="92"/>
    </row>
    <row r="2246" spans="1:17" s="45" customFormat="1" ht="12.75" customHeight="1" outlineLevel="3">
      <c r="A2246" s="46"/>
      <c r="B2246" s="47"/>
      <c r="C2246" s="48"/>
      <c r="D2246" s="47"/>
      <c r="E2246" s="49"/>
      <c r="F2246" s="50"/>
      <c r="G2246" s="49"/>
      <c r="H2246" s="50"/>
      <c r="I2246" s="51"/>
      <c r="J2246" s="52"/>
      <c r="K2246" s="50"/>
      <c r="L2246" s="50"/>
      <c r="M2246" s="50"/>
      <c r="N2246" s="53" t="s">
        <v>3</v>
      </c>
      <c r="O2246" s="50"/>
      <c r="P2246" s="50"/>
      <c r="Q2246" s="52"/>
    </row>
    <row r="2247" spans="1:17" s="63" customFormat="1" ht="18.75" customHeight="1" outlineLevel="2">
      <c r="A2247" s="55"/>
      <c r="B2247" s="56"/>
      <c r="C2247" s="57" t="s">
        <v>1720</v>
      </c>
      <c r="D2247" s="58"/>
      <c r="E2247" s="57"/>
      <c r="F2247" s="58"/>
      <c r="G2247" s="57"/>
      <c r="H2247" s="58"/>
      <c r="I2247" s="59">
        <f>SUBTOTAL(9,I2248:I2432)</f>
        <v>0</v>
      </c>
      <c r="J2247" s="60"/>
      <c r="K2247" s="61">
        <f>SUBTOTAL(9,K2248:K2432)</f>
        <v>4620.1393651599992</v>
      </c>
      <c r="L2247" s="58"/>
      <c r="M2247" s="61">
        <f>SUBTOTAL(9,M2248:M2432)</f>
        <v>0</v>
      </c>
      <c r="N2247" s="62"/>
      <c r="O2247" s="59">
        <f>SUBTOTAL(9,O2248:O2432)</f>
        <v>0</v>
      </c>
      <c r="P2247" s="59">
        <f>SUBTOTAL(9,P2248:P2432)</f>
        <v>0</v>
      </c>
      <c r="Q2247" s="60"/>
    </row>
    <row r="2248" spans="1:17" s="20" customFormat="1" ht="16.5" customHeight="1" outlineLevel="3">
      <c r="A2248" s="22"/>
      <c r="B2248" s="18"/>
      <c r="C2248" s="23" t="s">
        <v>195</v>
      </c>
      <c r="D2248" s="24"/>
      <c r="E2248" s="23"/>
      <c r="F2248" s="24"/>
      <c r="G2248" s="23"/>
      <c r="H2248" s="24"/>
      <c r="I2248" s="25">
        <f>SUBTOTAL(9,I2249:I2264)</f>
        <v>0</v>
      </c>
      <c r="J2248" s="26"/>
      <c r="K2248" s="27">
        <f>SUBTOTAL(9,K2249:K2264)</f>
        <v>0</v>
      </c>
      <c r="L2248" s="24"/>
      <c r="M2248" s="27">
        <f>SUBTOTAL(9,M2249:M2264)</f>
        <v>0</v>
      </c>
      <c r="N2248" s="43"/>
      <c r="O2248" s="25">
        <f>SUBTOTAL(9,O2249:O2264)</f>
        <v>0</v>
      </c>
      <c r="P2248" s="25">
        <f>SUBTOTAL(9,P2249:P2264)</f>
        <v>0</v>
      </c>
      <c r="Q2248" s="26"/>
    </row>
    <row r="2249" spans="1:17" s="75" customFormat="1" ht="24" outlineLevel="4">
      <c r="A2249" s="67">
        <v>1</v>
      </c>
      <c r="B2249" s="69" t="s">
        <v>1431</v>
      </c>
      <c r="C2249" s="70" t="s">
        <v>1432</v>
      </c>
      <c r="D2249" s="68" t="s">
        <v>9</v>
      </c>
      <c r="E2249" s="71">
        <v>2.3009999999999997</v>
      </c>
      <c r="F2249" s="68"/>
      <c r="G2249" s="71">
        <v>2.3009999999999997</v>
      </c>
      <c r="H2249" s="511"/>
      <c r="I2249" s="73">
        <f>G2249*H2249</f>
        <v>0</v>
      </c>
      <c r="J2249" s="110"/>
      <c r="K2249" s="110">
        <f>G2249*J2249</f>
        <v>0</v>
      </c>
      <c r="L2249" s="110"/>
      <c r="M2249" s="110">
        <f>G2249*L2249</f>
        <v>0</v>
      </c>
      <c r="N2249" s="111">
        <v>21</v>
      </c>
      <c r="O2249" s="111">
        <f>I2249*(N2249/100)</f>
        <v>0</v>
      </c>
      <c r="P2249" s="111">
        <f>I2249+O2249</f>
        <v>0</v>
      </c>
      <c r="Q2249" s="184" t="s">
        <v>1881</v>
      </c>
    </row>
    <row r="2250" spans="1:17" s="83" customFormat="1" ht="9.75" outlineLevel="5">
      <c r="A2250" s="76"/>
      <c r="B2250" s="78" t="s">
        <v>848</v>
      </c>
      <c r="C2250" s="79" t="s">
        <v>1433</v>
      </c>
      <c r="D2250" s="77"/>
      <c r="E2250" s="80"/>
      <c r="F2250" s="77"/>
      <c r="G2250" s="80">
        <v>0</v>
      </c>
      <c r="H2250" s="81"/>
      <c r="I2250" s="82"/>
      <c r="J2250" s="80"/>
      <c r="K2250" s="80"/>
      <c r="L2250" s="80"/>
      <c r="M2250" s="80"/>
      <c r="N2250" s="82"/>
      <c r="O2250" s="82"/>
      <c r="P2250" s="82"/>
      <c r="Q2250" s="80"/>
    </row>
    <row r="2251" spans="1:17" s="83" customFormat="1" ht="9.75" outlineLevel="5">
      <c r="A2251" s="76"/>
      <c r="B2251" s="78"/>
      <c r="C2251" s="79" t="s">
        <v>1434</v>
      </c>
      <c r="D2251" s="77"/>
      <c r="E2251" s="80"/>
      <c r="F2251" s="77"/>
      <c r="G2251" s="80">
        <v>0</v>
      </c>
      <c r="H2251" s="81"/>
      <c r="I2251" s="82"/>
      <c r="J2251" s="80"/>
      <c r="K2251" s="80"/>
      <c r="L2251" s="80"/>
      <c r="M2251" s="80"/>
      <c r="N2251" s="82"/>
      <c r="O2251" s="82"/>
      <c r="P2251" s="82"/>
      <c r="Q2251" s="80"/>
    </row>
    <row r="2252" spans="1:17" s="83" customFormat="1" ht="9.75" outlineLevel="5">
      <c r="A2252" s="76"/>
      <c r="B2252" s="78"/>
      <c r="C2252" s="79" t="s">
        <v>1435</v>
      </c>
      <c r="D2252" s="77"/>
      <c r="E2252" s="80"/>
      <c r="F2252" s="77"/>
      <c r="G2252" s="80">
        <v>1.0259999999999998</v>
      </c>
      <c r="H2252" s="81"/>
      <c r="I2252" s="82"/>
      <c r="J2252" s="80"/>
      <c r="K2252" s="80"/>
      <c r="L2252" s="80"/>
      <c r="M2252" s="80"/>
      <c r="N2252" s="82"/>
      <c r="O2252" s="82"/>
      <c r="P2252" s="82"/>
      <c r="Q2252" s="80"/>
    </row>
    <row r="2253" spans="1:17" s="83" customFormat="1" ht="9.75" outlineLevel="5">
      <c r="A2253" s="76"/>
      <c r="B2253" s="78"/>
      <c r="C2253" s="79" t="s">
        <v>1436</v>
      </c>
      <c r="D2253" s="77"/>
      <c r="E2253" s="80"/>
      <c r="F2253" s="77"/>
      <c r="G2253" s="80">
        <v>0</v>
      </c>
      <c r="H2253" s="81"/>
      <c r="I2253" s="82"/>
      <c r="J2253" s="80"/>
      <c r="K2253" s="80"/>
      <c r="L2253" s="80"/>
      <c r="M2253" s="80"/>
      <c r="N2253" s="82"/>
      <c r="O2253" s="82"/>
      <c r="P2253" s="82"/>
      <c r="Q2253" s="80"/>
    </row>
    <row r="2254" spans="1:17" s="83" customFormat="1" ht="9.75" outlineLevel="5">
      <c r="A2254" s="76"/>
      <c r="B2254" s="78"/>
      <c r="C2254" s="79" t="s">
        <v>1437</v>
      </c>
      <c r="D2254" s="77"/>
      <c r="E2254" s="80"/>
      <c r="F2254" s="77"/>
      <c r="G2254" s="80">
        <v>1.2749999999999999</v>
      </c>
      <c r="H2254" s="81"/>
      <c r="I2254" s="82"/>
      <c r="J2254" s="80"/>
      <c r="K2254" s="80"/>
      <c r="L2254" s="80"/>
      <c r="M2254" s="80"/>
      <c r="N2254" s="82"/>
      <c r="O2254" s="82"/>
      <c r="P2254" s="82"/>
      <c r="Q2254" s="80"/>
    </row>
    <row r="2255" spans="1:17" s="83" customFormat="1" ht="7.5" customHeight="1" outlineLevel="5">
      <c r="A2255" s="84"/>
      <c r="B2255" s="86"/>
      <c r="C2255" s="87"/>
      <c r="D2255" s="85"/>
      <c r="E2255" s="88"/>
      <c r="F2255" s="85"/>
      <c r="G2255" s="88"/>
      <c r="H2255" s="89"/>
      <c r="I2255" s="90"/>
      <c r="J2255" s="91"/>
      <c r="K2255" s="91"/>
      <c r="L2255" s="91"/>
      <c r="M2255" s="91"/>
      <c r="N2255" s="90"/>
      <c r="O2255" s="90"/>
      <c r="P2255" s="90"/>
      <c r="Q2255" s="91"/>
    </row>
    <row r="2256" spans="1:17" s="75" customFormat="1" ht="24" outlineLevel="4">
      <c r="A2256" s="67">
        <v>2</v>
      </c>
      <c r="B2256" s="69" t="s">
        <v>1438</v>
      </c>
      <c r="C2256" s="70" t="s">
        <v>1439</v>
      </c>
      <c r="D2256" s="68" t="s">
        <v>9</v>
      </c>
      <c r="E2256" s="71">
        <v>244.9605</v>
      </c>
      <c r="F2256" s="68"/>
      <c r="G2256" s="71">
        <v>244.9605</v>
      </c>
      <c r="H2256" s="511"/>
      <c r="I2256" s="73">
        <f>G2256*H2256</f>
        <v>0</v>
      </c>
      <c r="J2256" s="110"/>
      <c r="K2256" s="110">
        <f>G2256*J2256</f>
        <v>0</v>
      </c>
      <c r="L2256" s="110"/>
      <c r="M2256" s="110">
        <f>G2256*L2256</f>
        <v>0</v>
      </c>
      <c r="N2256" s="111">
        <v>21</v>
      </c>
      <c r="O2256" s="111">
        <f>I2256*(N2256/100)</f>
        <v>0</v>
      </c>
      <c r="P2256" s="111">
        <f>I2256+O2256</f>
        <v>0</v>
      </c>
      <c r="Q2256" s="184" t="s">
        <v>1881</v>
      </c>
    </row>
    <row r="2257" spans="1:17" s="83" customFormat="1" ht="29.25" outlineLevel="5">
      <c r="A2257" s="76"/>
      <c r="B2257" s="78" t="s">
        <v>848</v>
      </c>
      <c r="C2257" s="79" t="s">
        <v>1440</v>
      </c>
      <c r="D2257" s="77"/>
      <c r="E2257" s="80"/>
      <c r="F2257" s="77"/>
      <c r="G2257" s="80">
        <v>241.21949999999998</v>
      </c>
      <c r="H2257" s="81"/>
      <c r="I2257" s="82"/>
      <c r="J2257" s="80"/>
      <c r="K2257" s="80"/>
      <c r="L2257" s="80"/>
      <c r="M2257" s="80"/>
      <c r="N2257" s="82"/>
      <c r="O2257" s="82"/>
      <c r="P2257" s="82"/>
      <c r="Q2257" s="80"/>
    </row>
    <row r="2258" spans="1:17" s="83" customFormat="1" ht="9.75" outlineLevel="5">
      <c r="A2258" s="76"/>
      <c r="B2258" s="78"/>
      <c r="C2258" s="79" t="s">
        <v>1441</v>
      </c>
      <c r="D2258" s="77"/>
      <c r="E2258" s="80"/>
      <c r="F2258" s="77"/>
      <c r="G2258" s="80">
        <v>3.7410000000000001</v>
      </c>
      <c r="H2258" s="81"/>
      <c r="I2258" s="82"/>
      <c r="J2258" s="80"/>
      <c r="K2258" s="80"/>
      <c r="L2258" s="80"/>
      <c r="M2258" s="80"/>
      <c r="N2258" s="82"/>
      <c r="O2258" s="82"/>
      <c r="P2258" s="82"/>
      <c r="Q2258" s="80"/>
    </row>
    <row r="2259" spans="1:17" s="83" customFormat="1" ht="7.5" customHeight="1" outlineLevel="5">
      <c r="A2259" s="84"/>
      <c r="B2259" s="86"/>
      <c r="C2259" s="87"/>
      <c r="D2259" s="85"/>
      <c r="E2259" s="88"/>
      <c r="F2259" s="85"/>
      <c r="G2259" s="88"/>
      <c r="H2259" s="89"/>
      <c r="I2259" s="90"/>
      <c r="J2259" s="91"/>
      <c r="K2259" s="91"/>
      <c r="L2259" s="91"/>
      <c r="M2259" s="91"/>
      <c r="N2259" s="90"/>
      <c r="O2259" s="90"/>
      <c r="P2259" s="90"/>
      <c r="Q2259" s="91"/>
    </row>
    <row r="2260" spans="1:17" s="75" customFormat="1" ht="24" outlineLevel="4">
      <c r="A2260" s="67">
        <v>3</v>
      </c>
      <c r="B2260" s="69" t="s">
        <v>51</v>
      </c>
      <c r="C2260" s="70" t="s">
        <v>1312</v>
      </c>
      <c r="D2260" s="68" t="s">
        <v>9</v>
      </c>
      <c r="E2260" s="71">
        <v>247.262</v>
      </c>
      <c r="F2260" s="68"/>
      <c r="G2260" s="71">
        <v>247.262</v>
      </c>
      <c r="H2260" s="511"/>
      <c r="I2260" s="73">
        <f>G2260*H2260</f>
        <v>0</v>
      </c>
      <c r="J2260" s="110"/>
      <c r="K2260" s="110">
        <f>G2260*J2260</f>
        <v>0</v>
      </c>
      <c r="L2260" s="110"/>
      <c r="M2260" s="110">
        <f>G2260*L2260</f>
        <v>0</v>
      </c>
      <c r="N2260" s="111">
        <v>21</v>
      </c>
      <c r="O2260" s="111">
        <f>I2260*(N2260/100)</f>
        <v>0</v>
      </c>
      <c r="P2260" s="111">
        <f>I2260+O2260</f>
        <v>0</v>
      </c>
      <c r="Q2260" s="184" t="s">
        <v>1881</v>
      </c>
    </row>
    <row r="2261" spans="1:17" s="83" customFormat="1" ht="9.75" outlineLevel="5">
      <c r="A2261" s="76"/>
      <c r="B2261" s="78" t="s">
        <v>848</v>
      </c>
      <c r="C2261" s="79" t="s">
        <v>1442</v>
      </c>
      <c r="D2261" s="77"/>
      <c r="E2261" s="80"/>
      <c r="F2261" s="77"/>
      <c r="G2261" s="80">
        <v>247.262</v>
      </c>
      <c r="H2261" s="81"/>
      <c r="I2261" s="82"/>
      <c r="J2261" s="80"/>
      <c r="K2261" s="80"/>
      <c r="L2261" s="80"/>
      <c r="M2261" s="80"/>
      <c r="N2261" s="82"/>
      <c r="O2261" s="82"/>
      <c r="P2261" s="82"/>
      <c r="Q2261" s="80"/>
    </row>
    <row r="2262" spans="1:17" s="83" customFormat="1" ht="7.5" customHeight="1" outlineLevel="5">
      <c r="A2262" s="84"/>
      <c r="B2262" s="86"/>
      <c r="C2262" s="87"/>
      <c r="D2262" s="85"/>
      <c r="E2262" s="88"/>
      <c r="F2262" s="85"/>
      <c r="G2262" s="88"/>
      <c r="H2262" s="89"/>
      <c r="I2262" s="90"/>
      <c r="J2262" s="91"/>
      <c r="K2262" s="91"/>
      <c r="L2262" s="91"/>
      <c r="M2262" s="91"/>
      <c r="N2262" s="90"/>
      <c r="O2262" s="90"/>
      <c r="P2262" s="90"/>
      <c r="Q2262" s="91"/>
    </row>
    <row r="2263" spans="1:17" s="75" customFormat="1" ht="12" outlineLevel="4">
      <c r="A2263" s="67">
        <v>4</v>
      </c>
      <c r="B2263" s="69" t="s">
        <v>59</v>
      </c>
      <c r="C2263" s="70" t="s">
        <v>422</v>
      </c>
      <c r="D2263" s="68" t="s">
        <v>9</v>
      </c>
      <c r="E2263" s="71">
        <v>247.262</v>
      </c>
      <c r="F2263" s="68"/>
      <c r="G2263" s="71">
        <v>247.262</v>
      </c>
      <c r="H2263" s="511"/>
      <c r="I2263" s="73">
        <f>G2263*H2263</f>
        <v>0</v>
      </c>
      <c r="J2263" s="110"/>
      <c r="K2263" s="110">
        <f>G2263*J2263</f>
        <v>0</v>
      </c>
      <c r="L2263" s="110"/>
      <c r="M2263" s="110">
        <f>G2263*L2263</f>
        <v>0</v>
      </c>
      <c r="N2263" s="111">
        <v>21</v>
      </c>
      <c r="O2263" s="111">
        <f>I2263*(N2263/100)</f>
        <v>0</v>
      </c>
      <c r="P2263" s="111">
        <f>I2263+O2263</f>
        <v>0</v>
      </c>
      <c r="Q2263" s="184" t="s">
        <v>1881</v>
      </c>
    </row>
    <row r="2264" spans="1:17" s="83" customFormat="1" ht="8.25" outlineLevel="4">
      <c r="A2264" s="92"/>
      <c r="B2264" s="93"/>
      <c r="C2264" s="92"/>
      <c r="D2264" s="92"/>
      <c r="E2264" s="92"/>
      <c r="F2264" s="92"/>
      <c r="G2264" s="92"/>
      <c r="H2264" s="94"/>
      <c r="I2264" s="94"/>
      <c r="J2264" s="92"/>
      <c r="K2264" s="92"/>
      <c r="L2264" s="92"/>
      <c r="M2264" s="92"/>
      <c r="N2264" s="92"/>
      <c r="O2264" s="94"/>
      <c r="P2264" s="94"/>
      <c r="Q2264" s="92"/>
    </row>
    <row r="2265" spans="1:17" s="20" customFormat="1" ht="16.5" customHeight="1" outlineLevel="3">
      <c r="A2265" s="22"/>
      <c r="B2265" s="18"/>
      <c r="C2265" s="23" t="s">
        <v>232</v>
      </c>
      <c r="D2265" s="24"/>
      <c r="E2265" s="23"/>
      <c r="F2265" s="24"/>
      <c r="G2265" s="23"/>
      <c r="H2265" s="24"/>
      <c r="I2265" s="25">
        <f>SUBTOTAL(9,I2266:I2273)</f>
        <v>0</v>
      </c>
      <c r="J2265" s="26"/>
      <c r="K2265" s="27">
        <f>SUBTOTAL(9,K2266:K2273)</f>
        <v>0</v>
      </c>
      <c r="L2265" s="24"/>
      <c r="M2265" s="27">
        <f>SUBTOTAL(9,M2266:M2273)</f>
        <v>0</v>
      </c>
      <c r="N2265" s="43"/>
      <c r="O2265" s="25">
        <f>SUBTOTAL(9,O2266:O2273)</f>
        <v>0</v>
      </c>
      <c r="P2265" s="25">
        <f>SUBTOTAL(9,P2266:P2273)</f>
        <v>0</v>
      </c>
      <c r="Q2265" s="26"/>
    </row>
    <row r="2266" spans="1:17" s="75" customFormat="1" ht="12" outlineLevel="4">
      <c r="A2266" s="67">
        <v>1</v>
      </c>
      <c r="B2266" s="69" t="s">
        <v>1313</v>
      </c>
      <c r="C2266" s="70" t="s">
        <v>1314</v>
      </c>
      <c r="D2266" s="68" t="s">
        <v>9</v>
      </c>
      <c r="E2266" s="71">
        <v>2.5310999999999999</v>
      </c>
      <c r="F2266" s="68"/>
      <c r="G2266" s="71">
        <v>2.5310999999999999</v>
      </c>
      <c r="H2266" s="511"/>
      <c r="I2266" s="73">
        <f>G2266*H2266</f>
        <v>0</v>
      </c>
      <c r="J2266" s="110"/>
      <c r="K2266" s="110">
        <f>G2266*J2266</f>
        <v>0</v>
      </c>
      <c r="L2266" s="110"/>
      <c r="M2266" s="110">
        <f>G2266*L2266</f>
        <v>0</v>
      </c>
      <c r="N2266" s="111">
        <v>21</v>
      </c>
      <c r="O2266" s="111">
        <f>I2266*(N2266/100)</f>
        <v>0</v>
      </c>
      <c r="P2266" s="111">
        <f>I2266+O2266</f>
        <v>0</v>
      </c>
      <c r="Q2266" s="184" t="s">
        <v>1881</v>
      </c>
    </row>
    <row r="2267" spans="1:17" s="83" customFormat="1" ht="9.75" outlineLevel="5">
      <c r="A2267" s="76"/>
      <c r="B2267" s="78" t="s">
        <v>848</v>
      </c>
      <c r="C2267" s="79" t="s">
        <v>1433</v>
      </c>
      <c r="D2267" s="77"/>
      <c r="E2267" s="80"/>
      <c r="F2267" s="77"/>
      <c r="G2267" s="80">
        <v>0</v>
      </c>
      <c r="H2267" s="81"/>
      <c r="I2267" s="82"/>
      <c r="J2267" s="80"/>
      <c r="K2267" s="80"/>
      <c r="L2267" s="80"/>
      <c r="M2267" s="80"/>
      <c r="N2267" s="82"/>
      <c r="O2267" s="82"/>
      <c r="P2267" s="82"/>
      <c r="Q2267" s="80"/>
    </row>
    <row r="2268" spans="1:17" s="83" customFormat="1" ht="9.75" outlineLevel="5">
      <c r="A2268" s="76"/>
      <c r="B2268" s="78"/>
      <c r="C2268" s="79" t="s">
        <v>1434</v>
      </c>
      <c r="D2268" s="77"/>
      <c r="E2268" s="80"/>
      <c r="F2268" s="77"/>
      <c r="G2268" s="80">
        <v>0</v>
      </c>
      <c r="H2268" s="81"/>
      <c r="I2268" s="82"/>
      <c r="J2268" s="80"/>
      <c r="K2268" s="80"/>
      <c r="L2268" s="80"/>
      <c r="M2268" s="80"/>
      <c r="N2268" s="82"/>
      <c r="O2268" s="82"/>
      <c r="P2268" s="82"/>
      <c r="Q2268" s="80"/>
    </row>
    <row r="2269" spans="1:17" s="83" customFormat="1" ht="9.75" outlineLevel="5">
      <c r="A2269" s="76"/>
      <c r="B2269" s="78"/>
      <c r="C2269" s="79" t="s">
        <v>1443</v>
      </c>
      <c r="D2269" s="77"/>
      <c r="E2269" s="80"/>
      <c r="F2269" s="77"/>
      <c r="G2269" s="80">
        <v>1.1285999999999998</v>
      </c>
      <c r="H2269" s="81"/>
      <c r="I2269" s="82"/>
      <c r="J2269" s="80"/>
      <c r="K2269" s="80"/>
      <c r="L2269" s="80"/>
      <c r="M2269" s="80"/>
      <c r="N2269" s="82"/>
      <c r="O2269" s="82"/>
      <c r="P2269" s="82"/>
      <c r="Q2269" s="80"/>
    </row>
    <row r="2270" spans="1:17" s="83" customFormat="1" ht="9.75" outlineLevel="5">
      <c r="A2270" s="76"/>
      <c r="B2270" s="78"/>
      <c r="C2270" s="79" t="s">
        <v>1436</v>
      </c>
      <c r="D2270" s="77"/>
      <c r="E2270" s="80"/>
      <c r="F2270" s="77"/>
      <c r="G2270" s="80">
        <v>0</v>
      </c>
      <c r="H2270" s="81"/>
      <c r="I2270" s="82"/>
      <c r="J2270" s="80"/>
      <c r="K2270" s="80"/>
      <c r="L2270" s="80"/>
      <c r="M2270" s="80"/>
      <c r="N2270" s="82"/>
      <c r="O2270" s="82"/>
      <c r="P2270" s="82"/>
      <c r="Q2270" s="80"/>
    </row>
    <row r="2271" spans="1:17" s="83" customFormat="1" ht="9.75" outlineLevel="5">
      <c r="A2271" s="76"/>
      <c r="B2271" s="78"/>
      <c r="C2271" s="79" t="s">
        <v>1444</v>
      </c>
      <c r="D2271" s="77"/>
      <c r="E2271" s="80"/>
      <c r="F2271" s="77"/>
      <c r="G2271" s="80">
        <v>1.4025000000000001</v>
      </c>
      <c r="H2271" s="81"/>
      <c r="I2271" s="82"/>
      <c r="J2271" s="80"/>
      <c r="K2271" s="80"/>
      <c r="L2271" s="80"/>
      <c r="M2271" s="80"/>
      <c r="N2271" s="82"/>
      <c r="O2271" s="82"/>
      <c r="P2271" s="82"/>
      <c r="Q2271" s="80"/>
    </row>
    <row r="2272" spans="1:17" s="83" customFormat="1" ht="7.5" customHeight="1" outlineLevel="5">
      <c r="A2272" s="84"/>
      <c r="B2272" s="86"/>
      <c r="C2272" s="87"/>
      <c r="D2272" s="85"/>
      <c r="E2272" s="88"/>
      <c r="F2272" s="85"/>
      <c r="G2272" s="88"/>
      <c r="H2272" s="89"/>
      <c r="I2272" s="90"/>
      <c r="J2272" s="91"/>
      <c r="K2272" s="91"/>
      <c r="L2272" s="91"/>
      <c r="M2272" s="91"/>
      <c r="N2272" s="90"/>
      <c r="O2272" s="90"/>
      <c r="P2272" s="90"/>
      <c r="Q2272" s="91"/>
    </row>
    <row r="2273" spans="1:17" s="83" customFormat="1" ht="8.25" outlineLevel="4">
      <c r="A2273" s="92"/>
      <c r="B2273" s="93"/>
      <c r="C2273" s="92"/>
      <c r="D2273" s="92"/>
      <c r="E2273" s="92"/>
      <c r="F2273" s="92"/>
      <c r="G2273" s="92"/>
      <c r="H2273" s="94"/>
      <c r="I2273" s="94"/>
      <c r="J2273" s="92"/>
      <c r="K2273" s="92"/>
      <c r="L2273" s="92"/>
      <c r="M2273" s="92"/>
      <c r="N2273" s="92"/>
      <c r="O2273" s="94"/>
      <c r="P2273" s="94"/>
      <c r="Q2273" s="92"/>
    </row>
    <row r="2274" spans="1:17" s="20" customFormat="1" ht="16.5" customHeight="1" outlineLevel="3">
      <c r="A2274" s="22"/>
      <c r="B2274" s="18"/>
      <c r="C2274" s="23" t="s">
        <v>1445</v>
      </c>
      <c r="D2274" s="24"/>
      <c r="E2274" s="23"/>
      <c r="F2274" s="24"/>
      <c r="G2274" s="23"/>
      <c r="H2274" s="24"/>
      <c r="I2274" s="25">
        <f>SUBTOTAL(9,I2275:I2395)</f>
        <v>0</v>
      </c>
      <c r="J2274" s="26"/>
      <c r="K2274" s="27">
        <f>SUBTOTAL(9,K2275:K2395)</f>
        <v>4319.1250099999997</v>
      </c>
      <c r="L2274" s="24"/>
      <c r="M2274" s="27">
        <f>SUBTOTAL(9,M2275:M2395)</f>
        <v>0</v>
      </c>
      <c r="N2274" s="43"/>
      <c r="O2274" s="25">
        <f>SUBTOTAL(9,O2275:O2395)</f>
        <v>0</v>
      </c>
      <c r="P2274" s="25">
        <f>SUBTOTAL(9,P2275:P2395)</f>
        <v>0</v>
      </c>
      <c r="Q2274" s="26"/>
    </row>
    <row r="2275" spans="1:17" s="75" customFormat="1" ht="12" outlineLevel="4">
      <c r="A2275" s="119"/>
      <c r="B2275" s="103"/>
      <c r="C2275" s="104" t="s">
        <v>1446</v>
      </c>
      <c r="D2275" s="102"/>
      <c r="E2275" s="105"/>
      <c r="F2275" s="102"/>
      <c r="G2275" s="105"/>
      <c r="H2275" s="106"/>
      <c r="I2275" s="107"/>
      <c r="J2275" s="108"/>
      <c r="K2275" s="108">
        <f>G2275*J2275</f>
        <v>0</v>
      </c>
      <c r="L2275" s="108"/>
      <c r="M2275" s="108">
        <f>G2275*L2275</f>
        <v>0</v>
      </c>
      <c r="N2275" s="109">
        <v>21</v>
      </c>
      <c r="O2275" s="109">
        <f>I2275*(N2275/100)</f>
        <v>0</v>
      </c>
      <c r="P2275" s="109">
        <f>I2275+O2275</f>
        <v>0</v>
      </c>
      <c r="Q2275" s="108"/>
    </row>
    <row r="2276" spans="1:17" s="75" customFormat="1" ht="12" outlineLevel="4">
      <c r="A2276" s="67">
        <v>1</v>
      </c>
      <c r="B2276" s="69" t="s">
        <v>1323</v>
      </c>
      <c r="C2276" s="70" t="s">
        <v>1324</v>
      </c>
      <c r="D2276" s="68" t="s">
        <v>9</v>
      </c>
      <c r="E2276" s="71">
        <v>179.17500000000001</v>
      </c>
      <c r="F2276" s="68"/>
      <c r="G2276" s="71">
        <v>179.17500000000001</v>
      </c>
      <c r="H2276" s="511"/>
      <c r="I2276" s="73">
        <f>G2276*H2276</f>
        <v>0</v>
      </c>
      <c r="J2276" s="110">
        <v>2.0874999999999999</v>
      </c>
      <c r="K2276" s="110">
        <f>G2276*J2276</f>
        <v>374.02781249999998</v>
      </c>
      <c r="L2276" s="110"/>
      <c r="M2276" s="110">
        <f>G2276*L2276</f>
        <v>0</v>
      </c>
      <c r="N2276" s="111">
        <v>21</v>
      </c>
      <c r="O2276" s="111">
        <f>I2276*(N2276/100)</f>
        <v>0</v>
      </c>
      <c r="P2276" s="111">
        <f>I2276+O2276</f>
        <v>0</v>
      </c>
      <c r="Q2276" s="184" t="s">
        <v>1881</v>
      </c>
    </row>
    <row r="2277" spans="1:17" s="83" customFormat="1" ht="9.75" outlineLevel="5">
      <c r="A2277" s="76"/>
      <c r="B2277" s="78" t="s">
        <v>848</v>
      </c>
      <c r="C2277" s="79" t="s">
        <v>1447</v>
      </c>
      <c r="D2277" s="77"/>
      <c r="E2277" s="80"/>
      <c r="F2277" s="77"/>
      <c r="G2277" s="80">
        <v>0</v>
      </c>
      <c r="H2277" s="81"/>
      <c r="I2277" s="82"/>
      <c r="J2277" s="80"/>
      <c r="K2277" s="80"/>
      <c r="L2277" s="80"/>
      <c r="M2277" s="80"/>
      <c r="N2277" s="82"/>
      <c r="O2277" s="82"/>
      <c r="P2277" s="82"/>
      <c r="Q2277" s="80"/>
    </row>
    <row r="2278" spans="1:17" s="83" customFormat="1" ht="9.75" outlineLevel="5">
      <c r="A2278" s="76"/>
      <c r="B2278" s="78"/>
      <c r="C2278" s="79" t="s">
        <v>1448</v>
      </c>
      <c r="D2278" s="77"/>
      <c r="E2278" s="80"/>
      <c r="F2278" s="77"/>
      <c r="G2278" s="80">
        <v>0</v>
      </c>
      <c r="H2278" s="81"/>
      <c r="I2278" s="82"/>
      <c r="J2278" s="80"/>
      <c r="K2278" s="80"/>
      <c r="L2278" s="80"/>
      <c r="M2278" s="80"/>
      <c r="N2278" s="82"/>
      <c r="O2278" s="82"/>
      <c r="P2278" s="82"/>
      <c r="Q2278" s="80"/>
    </row>
    <row r="2279" spans="1:17" s="83" customFormat="1" ht="9.75" outlineLevel="5">
      <c r="A2279" s="76"/>
      <c r="B2279" s="78"/>
      <c r="C2279" s="79" t="s">
        <v>1183</v>
      </c>
      <c r="D2279" s="77"/>
      <c r="E2279" s="80"/>
      <c r="F2279" s="77"/>
      <c r="G2279" s="80">
        <v>0</v>
      </c>
      <c r="H2279" s="81"/>
      <c r="I2279" s="82"/>
      <c r="J2279" s="80"/>
      <c r="K2279" s="80"/>
      <c r="L2279" s="80"/>
      <c r="M2279" s="80"/>
      <c r="N2279" s="82"/>
      <c r="O2279" s="82"/>
      <c r="P2279" s="82"/>
      <c r="Q2279" s="80"/>
    </row>
    <row r="2280" spans="1:17" s="83" customFormat="1" ht="9.75" outlineLevel="5">
      <c r="A2280" s="76"/>
      <c r="B2280" s="78"/>
      <c r="C2280" s="79" t="s">
        <v>1449</v>
      </c>
      <c r="D2280" s="77"/>
      <c r="E2280" s="80"/>
      <c r="F2280" s="77"/>
      <c r="G2280" s="80">
        <v>401.5</v>
      </c>
      <c r="H2280" s="81"/>
      <c r="I2280" s="82"/>
      <c r="J2280" s="80"/>
      <c r="K2280" s="80"/>
      <c r="L2280" s="80"/>
      <c r="M2280" s="80"/>
      <c r="N2280" s="82"/>
      <c r="O2280" s="82"/>
      <c r="P2280" s="82"/>
      <c r="Q2280" s="80"/>
    </row>
    <row r="2281" spans="1:17" s="83" customFormat="1" ht="9.75" outlineLevel="5">
      <c r="A2281" s="76"/>
      <c r="B2281" s="78"/>
      <c r="C2281" s="79" t="s">
        <v>1450</v>
      </c>
      <c r="D2281" s="77"/>
      <c r="E2281" s="80"/>
      <c r="F2281" s="77"/>
      <c r="G2281" s="80">
        <v>-220.9</v>
      </c>
      <c r="H2281" s="81"/>
      <c r="I2281" s="82"/>
      <c r="J2281" s="80"/>
      <c r="K2281" s="80"/>
      <c r="L2281" s="80"/>
      <c r="M2281" s="80"/>
      <c r="N2281" s="82"/>
      <c r="O2281" s="82"/>
      <c r="P2281" s="82"/>
      <c r="Q2281" s="80"/>
    </row>
    <row r="2282" spans="1:17" s="83" customFormat="1" ht="9.75" outlineLevel="5">
      <c r="A2282" s="76"/>
      <c r="B2282" s="78"/>
      <c r="C2282" s="79" t="s">
        <v>1451</v>
      </c>
      <c r="D2282" s="77"/>
      <c r="E2282" s="80"/>
      <c r="F2282" s="77"/>
      <c r="G2282" s="80">
        <v>-1.425</v>
      </c>
      <c r="H2282" s="81"/>
      <c r="I2282" s="82"/>
      <c r="J2282" s="80"/>
      <c r="K2282" s="80"/>
      <c r="L2282" s="80"/>
      <c r="M2282" s="80"/>
      <c r="N2282" s="82"/>
      <c r="O2282" s="82"/>
      <c r="P2282" s="82"/>
      <c r="Q2282" s="80"/>
    </row>
    <row r="2283" spans="1:17" s="83" customFormat="1" ht="7.5" customHeight="1" outlineLevel="5">
      <c r="A2283" s="84"/>
      <c r="B2283" s="86"/>
      <c r="C2283" s="87"/>
      <c r="D2283" s="85"/>
      <c r="E2283" s="88"/>
      <c r="F2283" s="85"/>
      <c r="G2283" s="88"/>
      <c r="H2283" s="89"/>
      <c r="I2283" s="90"/>
      <c r="J2283" s="91"/>
      <c r="K2283" s="91"/>
      <c r="L2283" s="91"/>
      <c r="M2283" s="91"/>
      <c r="N2283" s="90"/>
      <c r="O2283" s="90"/>
      <c r="P2283" s="90"/>
      <c r="Q2283" s="91"/>
    </row>
    <row r="2284" spans="1:17" s="75" customFormat="1" ht="24" outlineLevel="4">
      <c r="A2284" s="67">
        <v>2</v>
      </c>
      <c r="B2284" s="69" t="s">
        <v>1315</v>
      </c>
      <c r="C2284" s="70" t="s">
        <v>1316</v>
      </c>
      <c r="D2284" s="68" t="s">
        <v>9</v>
      </c>
      <c r="E2284" s="71">
        <v>609.19500000000005</v>
      </c>
      <c r="F2284" s="68"/>
      <c r="G2284" s="71">
        <v>609.19500000000005</v>
      </c>
      <c r="H2284" s="511"/>
      <c r="I2284" s="73">
        <f>G2284*H2284</f>
        <v>0</v>
      </c>
      <c r="J2284" s="110">
        <v>2.0874999999999999</v>
      </c>
      <c r="K2284" s="110">
        <f>G2284*J2284</f>
        <v>1271.6945625000001</v>
      </c>
      <c r="L2284" s="110"/>
      <c r="M2284" s="110">
        <f>G2284*L2284</f>
        <v>0</v>
      </c>
      <c r="N2284" s="111">
        <v>21</v>
      </c>
      <c r="O2284" s="111">
        <f>I2284*(N2284/100)</f>
        <v>0</v>
      </c>
      <c r="P2284" s="111">
        <f>I2284+O2284</f>
        <v>0</v>
      </c>
      <c r="Q2284" s="183"/>
    </row>
    <row r="2285" spans="1:17" s="83" customFormat="1" ht="9.75" outlineLevel="5">
      <c r="A2285" s="76"/>
      <c r="B2285" s="78" t="s">
        <v>848</v>
      </c>
      <c r="C2285" s="79" t="s">
        <v>1447</v>
      </c>
      <c r="D2285" s="77"/>
      <c r="E2285" s="80"/>
      <c r="F2285" s="77"/>
      <c r="G2285" s="80">
        <v>0</v>
      </c>
      <c r="H2285" s="81"/>
      <c r="I2285" s="82"/>
      <c r="J2285" s="80"/>
      <c r="K2285" s="80"/>
      <c r="L2285" s="80"/>
      <c r="M2285" s="80"/>
      <c r="N2285" s="82"/>
      <c r="O2285" s="82"/>
      <c r="P2285" s="82"/>
      <c r="Q2285" s="80"/>
    </row>
    <row r="2286" spans="1:17" s="83" customFormat="1" ht="9.75" outlineLevel="5">
      <c r="A2286" s="76"/>
      <c r="B2286" s="78"/>
      <c r="C2286" s="79" t="s">
        <v>1448</v>
      </c>
      <c r="D2286" s="77"/>
      <c r="E2286" s="80"/>
      <c r="F2286" s="77"/>
      <c r="G2286" s="80">
        <v>0</v>
      </c>
      <c r="H2286" s="81"/>
      <c r="I2286" s="82"/>
      <c r="J2286" s="80"/>
      <c r="K2286" s="80"/>
      <c r="L2286" s="80"/>
      <c r="M2286" s="80"/>
      <c r="N2286" s="82"/>
      <c r="O2286" s="82"/>
      <c r="P2286" s="82"/>
      <c r="Q2286" s="80"/>
    </row>
    <row r="2287" spans="1:17" s="83" customFormat="1" ht="9.75" outlineLevel="5">
      <c r="A2287" s="76"/>
      <c r="B2287" s="78"/>
      <c r="C2287" s="79" t="s">
        <v>1183</v>
      </c>
      <c r="D2287" s="77"/>
      <c r="E2287" s="80"/>
      <c r="F2287" s="77"/>
      <c r="G2287" s="80">
        <v>0</v>
      </c>
      <c r="H2287" s="81"/>
      <c r="I2287" s="82"/>
      <c r="J2287" s="80"/>
      <c r="K2287" s="80"/>
      <c r="L2287" s="80"/>
      <c r="M2287" s="80"/>
      <c r="N2287" s="82"/>
      <c r="O2287" s="82"/>
      <c r="P2287" s="82"/>
      <c r="Q2287" s="80"/>
    </row>
    <row r="2288" spans="1:17" s="83" customFormat="1" ht="9.75" outlineLevel="5">
      <c r="A2288" s="76"/>
      <c r="B2288" s="78"/>
      <c r="C2288" s="79" t="s">
        <v>1452</v>
      </c>
      <c r="D2288" s="77"/>
      <c r="E2288" s="80"/>
      <c r="F2288" s="77"/>
      <c r="G2288" s="80">
        <v>1365.1</v>
      </c>
      <c r="H2288" s="81"/>
      <c r="I2288" s="82"/>
      <c r="J2288" s="80"/>
      <c r="K2288" s="80"/>
      <c r="L2288" s="80"/>
      <c r="M2288" s="80"/>
      <c r="N2288" s="82"/>
      <c r="O2288" s="82"/>
      <c r="P2288" s="82"/>
      <c r="Q2288" s="80"/>
    </row>
    <row r="2289" spans="1:17" s="83" customFormat="1" ht="9.75" outlineLevel="5">
      <c r="A2289" s="76"/>
      <c r="B2289" s="78"/>
      <c r="C2289" s="79" t="s">
        <v>1453</v>
      </c>
      <c r="D2289" s="77"/>
      <c r="E2289" s="80"/>
      <c r="F2289" s="77"/>
      <c r="G2289" s="80">
        <v>-751.06</v>
      </c>
      <c r="H2289" s="81"/>
      <c r="I2289" s="82"/>
      <c r="J2289" s="80"/>
      <c r="K2289" s="80"/>
      <c r="L2289" s="80"/>
      <c r="M2289" s="80"/>
      <c r="N2289" s="82"/>
      <c r="O2289" s="82"/>
      <c r="P2289" s="82"/>
      <c r="Q2289" s="80"/>
    </row>
    <row r="2290" spans="1:17" s="83" customFormat="1" ht="9.75" outlineLevel="5">
      <c r="A2290" s="76"/>
      <c r="B2290" s="78"/>
      <c r="C2290" s="79" t="s">
        <v>1454</v>
      </c>
      <c r="D2290" s="77"/>
      <c r="E2290" s="80"/>
      <c r="F2290" s="77"/>
      <c r="G2290" s="80">
        <v>-4.8450000000000006</v>
      </c>
      <c r="H2290" s="81"/>
      <c r="I2290" s="82"/>
      <c r="J2290" s="80"/>
      <c r="K2290" s="80"/>
      <c r="L2290" s="80"/>
      <c r="M2290" s="80"/>
      <c r="N2290" s="82"/>
      <c r="O2290" s="82"/>
      <c r="P2290" s="82"/>
      <c r="Q2290" s="80"/>
    </row>
    <row r="2291" spans="1:17" s="83" customFormat="1" ht="7.5" customHeight="1" outlineLevel="5">
      <c r="A2291" s="84"/>
      <c r="B2291" s="86"/>
      <c r="C2291" s="87"/>
      <c r="D2291" s="85"/>
      <c r="E2291" s="88"/>
      <c r="F2291" s="85"/>
      <c r="G2291" s="88"/>
      <c r="H2291" s="89"/>
      <c r="I2291" s="90"/>
      <c r="J2291" s="91"/>
      <c r="K2291" s="91"/>
      <c r="L2291" s="91"/>
      <c r="M2291" s="91"/>
      <c r="N2291" s="90"/>
      <c r="O2291" s="90"/>
      <c r="P2291" s="90"/>
      <c r="Q2291" s="91"/>
    </row>
    <row r="2292" spans="1:17" s="75" customFormat="1" ht="12" outlineLevel="4">
      <c r="A2292" s="67">
        <v>3</v>
      </c>
      <c r="B2292" s="69" t="s">
        <v>1317</v>
      </c>
      <c r="C2292" s="70" t="s">
        <v>1318</v>
      </c>
      <c r="D2292" s="68" t="s">
        <v>8</v>
      </c>
      <c r="E2292" s="71">
        <v>3583.5</v>
      </c>
      <c r="F2292" s="68"/>
      <c r="G2292" s="71">
        <v>3583.5</v>
      </c>
      <c r="H2292" s="511"/>
      <c r="I2292" s="73">
        <f>G2292*H2292</f>
        <v>0</v>
      </c>
      <c r="J2292" s="110"/>
      <c r="K2292" s="110">
        <f>G2292*J2292</f>
        <v>0</v>
      </c>
      <c r="L2292" s="110"/>
      <c r="M2292" s="110">
        <f>G2292*L2292</f>
        <v>0</v>
      </c>
      <c r="N2292" s="111">
        <v>21</v>
      </c>
      <c r="O2292" s="111">
        <f>I2292*(N2292/100)</f>
        <v>0</v>
      </c>
      <c r="P2292" s="111">
        <f>I2292+O2292</f>
        <v>0</v>
      </c>
      <c r="Q2292" s="184" t="s">
        <v>1881</v>
      </c>
    </row>
    <row r="2293" spans="1:17" s="83" customFormat="1" ht="9.75" outlineLevel="5">
      <c r="A2293" s="76"/>
      <c r="B2293" s="78" t="s">
        <v>848</v>
      </c>
      <c r="C2293" s="79" t="s">
        <v>1447</v>
      </c>
      <c r="D2293" s="77"/>
      <c r="E2293" s="80"/>
      <c r="F2293" s="77"/>
      <c r="G2293" s="80">
        <v>0</v>
      </c>
      <c r="H2293" s="81"/>
      <c r="I2293" s="82"/>
      <c r="J2293" s="80"/>
      <c r="K2293" s="80"/>
      <c r="L2293" s="80"/>
      <c r="M2293" s="80"/>
      <c r="N2293" s="82"/>
      <c r="O2293" s="82"/>
      <c r="P2293" s="82"/>
      <c r="Q2293" s="80"/>
    </row>
    <row r="2294" spans="1:17" s="83" customFormat="1" ht="9.75" outlineLevel="5">
      <c r="A2294" s="76"/>
      <c r="B2294" s="78"/>
      <c r="C2294" s="79" t="s">
        <v>1448</v>
      </c>
      <c r="D2294" s="77"/>
      <c r="E2294" s="80"/>
      <c r="F2294" s="77"/>
      <c r="G2294" s="80">
        <v>0</v>
      </c>
      <c r="H2294" s="81"/>
      <c r="I2294" s="82"/>
      <c r="J2294" s="80"/>
      <c r="K2294" s="80"/>
      <c r="L2294" s="80"/>
      <c r="M2294" s="80"/>
      <c r="N2294" s="82"/>
      <c r="O2294" s="82"/>
      <c r="P2294" s="82"/>
      <c r="Q2294" s="80"/>
    </row>
    <row r="2295" spans="1:17" s="83" customFormat="1" ht="9.75" outlineLevel="5">
      <c r="A2295" s="76"/>
      <c r="B2295" s="78"/>
      <c r="C2295" s="79" t="s">
        <v>1183</v>
      </c>
      <c r="D2295" s="77"/>
      <c r="E2295" s="80"/>
      <c r="F2295" s="77"/>
      <c r="G2295" s="80">
        <v>0</v>
      </c>
      <c r="H2295" s="81"/>
      <c r="I2295" s="82"/>
      <c r="J2295" s="80"/>
      <c r="K2295" s="80"/>
      <c r="L2295" s="80"/>
      <c r="M2295" s="80"/>
      <c r="N2295" s="82"/>
      <c r="O2295" s="82"/>
      <c r="P2295" s="82"/>
      <c r="Q2295" s="80"/>
    </row>
    <row r="2296" spans="1:17" s="83" customFormat="1" ht="9.75" outlineLevel="5">
      <c r="A2296" s="76"/>
      <c r="B2296" s="78"/>
      <c r="C2296" s="79" t="s">
        <v>1455</v>
      </c>
      <c r="D2296" s="77"/>
      <c r="E2296" s="80"/>
      <c r="F2296" s="77"/>
      <c r="G2296" s="80">
        <v>8030</v>
      </c>
      <c r="H2296" s="81"/>
      <c r="I2296" s="82"/>
      <c r="J2296" s="80"/>
      <c r="K2296" s="80"/>
      <c r="L2296" s="80"/>
      <c r="M2296" s="80"/>
      <c r="N2296" s="82"/>
      <c r="O2296" s="82"/>
      <c r="P2296" s="82"/>
      <c r="Q2296" s="80"/>
    </row>
    <row r="2297" spans="1:17" s="83" customFormat="1" ht="9.75" outlineLevel="5">
      <c r="A2297" s="76"/>
      <c r="B2297" s="78"/>
      <c r="C2297" s="79" t="s">
        <v>1456</v>
      </c>
      <c r="D2297" s="77"/>
      <c r="E2297" s="80"/>
      <c r="F2297" s="77"/>
      <c r="G2297" s="80">
        <v>-4418</v>
      </c>
      <c r="H2297" s="81"/>
      <c r="I2297" s="82"/>
      <c r="J2297" s="80"/>
      <c r="K2297" s="80"/>
      <c r="L2297" s="80"/>
      <c r="M2297" s="80"/>
      <c r="N2297" s="82"/>
      <c r="O2297" s="82"/>
      <c r="P2297" s="82"/>
      <c r="Q2297" s="80"/>
    </row>
    <row r="2298" spans="1:17" s="83" customFormat="1" ht="9.75" outlineLevel="5">
      <c r="A2298" s="76"/>
      <c r="B2298" s="78"/>
      <c r="C2298" s="79" t="s">
        <v>1457</v>
      </c>
      <c r="D2298" s="77"/>
      <c r="E2298" s="80"/>
      <c r="F2298" s="77"/>
      <c r="G2298" s="80">
        <v>-28.5</v>
      </c>
      <c r="H2298" s="81"/>
      <c r="I2298" s="82"/>
      <c r="J2298" s="80"/>
      <c r="K2298" s="80"/>
      <c r="L2298" s="80"/>
      <c r="M2298" s="80"/>
      <c r="N2298" s="82"/>
      <c r="O2298" s="82"/>
      <c r="P2298" s="82"/>
      <c r="Q2298" s="80"/>
    </row>
    <row r="2299" spans="1:17" s="83" customFormat="1" ht="7.5" customHeight="1" outlineLevel="5">
      <c r="A2299" s="84"/>
      <c r="B2299" s="86"/>
      <c r="C2299" s="87"/>
      <c r="D2299" s="85"/>
      <c r="E2299" s="88"/>
      <c r="F2299" s="85"/>
      <c r="G2299" s="88"/>
      <c r="H2299" s="89"/>
      <c r="I2299" s="90"/>
      <c r="J2299" s="91"/>
      <c r="K2299" s="91"/>
      <c r="L2299" s="91"/>
      <c r="M2299" s="91"/>
      <c r="N2299" s="90"/>
      <c r="O2299" s="90"/>
      <c r="P2299" s="90"/>
      <c r="Q2299" s="91"/>
    </row>
    <row r="2300" spans="1:17" s="75" customFormat="1" ht="12" outlineLevel="4">
      <c r="A2300" s="67">
        <v>4</v>
      </c>
      <c r="B2300" s="69" t="s">
        <v>1319</v>
      </c>
      <c r="C2300" s="70" t="s">
        <v>1320</v>
      </c>
      <c r="D2300" s="68" t="s">
        <v>8</v>
      </c>
      <c r="E2300" s="71">
        <v>3583.5</v>
      </c>
      <c r="F2300" s="68"/>
      <c r="G2300" s="71">
        <v>3583.5</v>
      </c>
      <c r="H2300" s="511"/>
      <c r="I2300" s="73">
        <f>G2300*H2300</f>
        <v>0</v>
      </c>
      <c r="J2300" s="110"/>
      <c r="K2300" s="110">
        <f>G2300*J2300</f>
        <v>0</v>
      </c>
      <c r="L2300" s="110"/>
      <c r="M2300" s="110">
        <f>G2300*L2300</f>
        <v>0</v>
      </c>
      <c r="N2300" s="111">
        <v>21</v>
      </c>
      <c r="O2300" s="111">
        <f>I2300*(N2300/100)</f>
        <v>0</v>
      </c>
      <c r="P2300" s="111">
        <f>I2300+O2300</f>
        <v>0</v>
      </c>
      <c r="Q2300" s="183"/>
    </row>
    <row r="2301" spans="1:17" s="83" customFormat="1" ht="9.75" outlineLevel="5">
      <c r="A2301" s="76"/>
      <c r="B2301" s="78" t="s">
        <v>848</v>
      </c>
      <c r="C2301" s="79" t="s">
        <v>1447</v>
      </c>
      <c r="D2301" s="77"/>
      <c r="E2301" s="80"/>
      <c r="F2301" s="77"/>
      <c r="G2301" s="80">
        <v>0</v>
      </c>
      <c r="H2301" s="81"/>
      <c r="I2301" s="82"/>
      <c r="J2301" s="80"/>
      <c r="K2301" s="80"/>
      <c r="L2301" s="80"/>
      <c r="M2301" s="80"/>
      <c r="N2301" s="82"/>
      <c r="O2301" s="82"/>
      <c r="P2301" s="82"/>
      <c r="Q2301" s="80"/>
    </row>
    <row r="2302" spans="1:17" s="83" customFormat="1" ht="9.75" outlineLevel="5">
      <c r="A2302" s="76"/>
      <c r="B2302" s="78"/>
      <c r="C2302" s="79" t="s">
        <v>1448</v>
      </c>
      <c r="D2302" s="77"/>
      <c r="E2302" s="80"/>
      <c r="F2302" s="77"/>
      <c r="G2302" s="80">
        <v>0</v>
      </c>
      <c r="H2302" s="81"/>
      <c r="I2302" s="82"/>
      <c r="J2302" s="80"/>
      <c r="K2302" s="80"/>
      <c r="L2302" s="80"/>
      <c r="M2302" s="80"/>
      <c r="N2302" s="82"/>
      <c r="O2302" s="82"/>
      <c r="P2302" s="82"/>
      <c r="Q2302" s="80"/>
    </row>
    <row r="2303" spans="1:17" s="83" customFormat="1" ht="9.75" outlineLevel="5">
      <c r="A2303" s="76"/>
      <c r="B2303" s="78"/>
      <c r="C2303" s="79" t="s">
        <v>1183</v>
      </c>
      <c r="D2303" s="77"/>
      <c r="E2303" s="80"/>
      <c r="F2303" s="77"/>
      <c r="G2303" s="80">
        <v>0</v>
      </c>
      <c r="H2303" s="81"/>
      <c r="I2303" s="82"/>
      <c r="J2303" s="80"/>
      <c r="K2303" s="80"/>
      <c r="L2303" s="80"/>
      <c r="M2303" s="80"/>
      <c r="N2303" s="82"/>
      <c r="O2303" s="82"/>
      <c r="P2303" s="82"/>
      <c r="Q2303" s="80"/>
    </row>
    <row r="2304" spans="1:17" s="83" customFormat="1" ht="9.75" outlineLevel="5">
      <c r="A2304" s="76"/>
      <c r="B2304" s="78"/>
      <c r="C2304" s="79" t="s">
        <v>1455</v>
      </c>
      <c r="D2304" s="77"/>
      <c r="E2304" s="80"/>
      <c r="F2304" s="77"/>
      <c r="G2304" s="80">
        <v>8030</v>
      </c>
      <c r="H2304" s="81"/>
      <c r="I2304" s="82"/>
      <c r="J2304" s="80"/>
      <c r="K2304" s="80"/>
      <c r="L2304" s="80"/>
      <c r="M2304" s="80"/>
      <c r="N2304" s="82"/>
      <c r="O2304" s="82"/>
      <c r="P2304" s="82"/>
      <c r="Q2304" s="80"/>
    </row>
    <row r="2305" spans="1:17" s="83" customFormat="1" ht="9.75" outlineLevel="5">
      <c r="A2305" s="76"/>
      <c r="B2305" s="78"/>
      <c r="C2305" s="79" t="s">
        <v>1456</v>
      </c>
      <c r="D2305" s="77"/>
      <c r="E2305" s="80"/>
      <c r="F2305" s="77"/>
      <c r="G2305" s="80">
        <v>-4418</v>
      </c>
      <c r="H2305" s="81"/>
      <c r="I2305" s="82"/>
      <c r="J2305" s="80"/>
      <c r="K2305" s="80"/>
      <c r="L2305" s="80"/>
      <c r="M2305" s="80"/>
      <c r="N2305" s="82"/>
      <c r="O2305" s="82"/>
      <c r="P2305" s="82"/>
      <c r="Q2305" s="80"/>
    </row>
    <row r="2306" spans="1:17" s="83" customFormat="1" ht="9.75" outlineLevel="5">
      <c r="A2306" s="76"/>
      <c r="B2306" s="78"/>
      <c r="C2306" s="79" t="s">
        <v>1457</v>
      </c>
      <c r="D2306" s="77"/>
      <c r="E2306" s="80"/>
      <c r="F2306" s="77"/>
      <c r="G2306" s="80">
        <v>-28.5</v>
      </c>
      <c r="H2306" s="81"/>
      <c r="I2306" s="82"/>
      <c r="J2306" s="80"/>
      <c r="K2306" s="80"/>
      <c r="L2306" s="80"/>
      <c r="M2306" s="80"/>
      <c r="N2306" s="82"/>
      <c r="O2306" s="82"/>
      <c r="P2306" s="82"/>
      <c r="Q2306" s="80"/>
    </row>
    <row r="2307" spans="1:17" s="83" customFormat="1" ht="7.5" customHeight="1" outlineLevel="5">
      <c r="A2307" s="84"/>
      <c r="B2307" s="86"/>
      <c r="C2307" s="87"/>
      <c r="D2307" s="85"/>
      <c r="E2307" s="88"/>
      <c r="F2307" s="85"/>
      <c r="G2307" s="88"/>
      <c r="H2307" s="89"/>
      <c r="I2307" s="90"/>
      <c r="J2307" s="91"/>
      <c r="K2307" s="91"/>
      <c r="L2307" s="91"/>
      <c r="M2307" s="91"/>
      <c r="N2307" s="90"/>
      <c r="O2307" s="90"/>
      <c r="P2307" s="90"/>
      <c r="Q2307" s="91"/>
    </row>
    <row r="2308" spans="1:17" s="75" customFormat="1" ht="12" outlineLevel="4">
      <c r="A2308" s="67">
        <v>5</v>
      </c>
      <c r="B2308" s="69" t="s">
        <v>1321</v>
      </c>
      <c r="C2308" s="70" t="s">
        <v>1322</v>
      </c>
      <c r="D2308" s="68" t="s">
        <v>8</v>
      </c>
      <c r="E2308" s="71">
        <v>3583.5</v>
      </c>
      <c r="F2308" s="68"/>
      <c r="G2308" s="71">
        <v>3583.5</v>
      </c>
      <c r="H2308" s="511"/>
      <c r="I2308" s="73">
        <f>G2308*H2308</f>
        <v>0</v>
      </c>
      <c r="J2308" s="110"/>
      <c r="K2308" s="110">
        <f>G2308*J2308</f>
        <v>0</v>
      </c>
      <c r="L2308" s="110"/>
      <c r="M2308" s="110">
        <f>G2308*L2308</f>
        <v>0</v>
      </c>
      <c r="N2308" s="111">
        <v>21</v>
      </c>
      <c r="O2308" s="111">
        <f>I2308*(N2308/100)</f>
        <v>0</v>
      </c>
      <c r="P2308" s="111">
        <f>I2308+O2308</f>
        <v>0</v>
      </c>
      <c r="Q2308" s="183"/>
    </row>
    <row r="2309" spans="1:17" s="83" customFormat="1" ht="9.75" outlineLevel="5">
      <c r="A2309" s="76"/>
      <c r="B2309" s="78" t="s">
        <v>848</v>
      </c>
      <c r="C2309" s="79" t="s">
        <v>1447</v>
      </c>
      <c r="D2309" s="77"/>
      <c r="E2309" s="80"/>
      <c r="F2309" s="77"/>
      <c r="G2309" s="80">
        <v>0</v>
      </c>
      <c r="H2309" s="81"/>
      <c r="I2309" s="82"/>
      <c r="J2309" s="80"/>
      <c r="K2309" s="80"/>
      <c r="L2309" s="80"/>
      <c r="M2309" s="80"/>
      <c r="N2309" s="82"/>
      <c r="O2309" s="82"/>
      <c r="P2309" s="82"/>
      <c r="Q2309" s="80"/>
    </row>
    <row r="2310" spans="1:17" s="83" customFormat="1" ht="9.75" outlineLevel="5">
      <c r="A2310" s="76"/>
      <c r="B2310" s="78"/>
      <c r="C2310" s="79" t="s">
        <v>1448</v>
      </c>
      <c r="D2310" s="77"/>
      <c r="E2310" s="80"/>
      <c r="F2310" s="77"/>
      <c r="G2310" s="80">
        <v>0</v>
      </c>
      <c r="H2310" s="81"/>
      <c r="I2310" s="82"/>
      <c r="J2310" s="80"/>
      <c r="K2310" s="80"/>
      <c r="L2310" s="80"/>
      <c r="M2310" s="80"/>
      <c r="N2310" s="82"/>
      <c r="O2310" s="82"/>
      <c r="P2310" s="82"/>
      <c r="Q2310" s="80"/>
    </row>
    <row r="2311" spans="1:17" s="83" customFormat="1" ht="9.75" outlineLevel="5">
      <c r="A2311" s="76"/>
      <c r="B2311" s="78"/>
      <c r="C2311" s="79" t="s">
        <v>1183</v>
      </c>
      <c r="D2311" s="77"/>
      <c r="E2311" s="80"/>
      <c r="F2311" s="77"/>
      <c r="G2311" s="80">
        <v>0</v>
      </c>
      <c r="H2311" s="81"/>
      <c r="I2311" s="82"/>
      <c r="J2311" s="80"/>
      <c r="K2311" s="80"/>
      <c r="L2311" s="80"/>
      <c r="M2311" s="80"/>
      <c r="N2311" s="82"/>
      <c r="O2311" s="82"/>
      <c r="P2311" s="82"/>
      <c r="Q2311" s="80"/>
    </row>
    <row r="2312" spans="1:17" s="83" customFormat="1" ht="9.75" outlineLevel="5">
      <c r="A2312" s="76"/>
      <c r="B2312" s="78"/>
      <c r="C2312" s="79" t="s">
        <v>1455</v>
      </c>
      <c r="D2312" s="77"/>
      <c r="E2312" s="80"/>
      <c r="F2312" s="77"/>
      <c r="G2312" s="80">
        <v>8030</v>
      </c>
      <c r="H2312" s="81"/>
      <c r="I2312" s="82"/>
      <c r="J2312" s="80"/>
      <c r="K2312" s="80"/>
      <c r="L2312" s="80"/>
      <c r="M2312" s="80"/>
      <c r="N2312" s="82"/>
      <c r="O2312" s="82"/>
      <c r="P2312" s="82"/>
      <c r="Q2312" s="80"/>
    </row>
    <row r="2313" spans="1:17" s="83" customFormat="1" ht="9.75" outlineLevel="5">
      <c r="A2313" s="76"/>
      <c r="B2313" s="78"/>
      <c r="C2313" s="79" t="s">
        <v>1456</v>
      </c>
      <c r="D2313" s="77"/>
      <c r="E2313" s="80"/>
      <c r="F2313" s="77"/>
      <c r="G2313" s="80">
        <v>-4418</v>
      </c>
      <c r="H2313" s="81"/>
      <c r="I2313" s="82"/>
      <c r="J2313" s="80"/>
      <c r="K2313" s="80"/>
      <c r="L2313" s="80"/>
      <c r="M2313" s="80"/>
      <c r="N2313" s="82"/>
      <c r="O2313" s="82"/>
      <c r="P2313" s="82"/>
      <c r="Q2313" s="80"/>
    </row>
    <row r="2314" spans="1:17" s="83" customFormat="1" ht="9.75" outlineLevel="5">
      <c r="A2314" s="76"/>
      <c r="B2314" s="78"/>
      <c r="C2314" s="79" t="s">
        <v>1457</v>
      </c>
      <c r="D2314" s="77"/>
      <c r="E2314" s="80"/>
      <c r="F2314" s="77"/>
      <c r="G2314" s="80">
        <v>-28.5</v>
      </c>
      <c r="H2314" s="81"/>
      <c r="I2314" s="82"/>
      <c r="J2314" s="80"/>
      <c r="K2314" s="80"/>
      <c r="L2314" s="80"/>
      <c r="M2314" s="80"/>
      <c r="N2314" s="82"/>
      <c r="O2314" s="82"/>
      <c r="P2314" s="82"/>
      <c r="Q2314" s="80"/>
    </row>
    <row r="2315" spans="1:17" s="83" customFormat="1" ht="7.5" customHeight="1" outlineLevel="5">
      <c r="A2315" s="84"/>
      <c r="B2315" s="86"/>
      <c r="C2315" s="87"/>
      <c r="D2315" s="85"/>
      <c r="E2315" s="88"/>
      <c r="F2315" s="85"/>
      <c r="G2315" s="88"/>
      <c r="H2315" s="89"/>
      <c r="I2315" s="90"/>
      <c r="J2315" s="91"/>
      <c r="K2315" s="91"/>
      <c r="L2315" s="91"/>
      <c r="M2315" s="91"/>
      <c r="N2315" s="90"/>
      <c r="O2315" s="90"/>
      <c r="P2315" s="90"/>
      <c r="Q2315" s="91"/>
    </row>
    <row r="2316" spans="1:17" s="75" customFormat="1" ht="48" outlineLevel="4">
      <c r="A2316" s="67">
        <v>6</v>
      </c>
      <c r="B2316" s="69" t="s">
        <v>1458</v>
      </c>
      <c r="C2316" s="70" t="s">
        <v>1459</v>
      </c>
      <c r="D2316" s="68" t="s">
        <v>8</v>
      </c>
      <c r="E2316" s="71">
        <v>3583.5</v>
      </c>
      <c r="F2316" s="68"/>
      <c r="G2316" s="71">
        <v>3583.5</v>
      </c>
      <c r="H2316" s="511"/>
      <c r="I2316" s="73">
        <f>G2316*H2316</f>
        <v>0</v>
      </c>
      <c r="J2316" s="110">
        <v>4.7999999999999996E-3</v>
      </c>
      <c r="K2316" s="110">
        <f>G2316*J2316</f>
        <v>17.200799999999997</v>
      </c>
      <c r="L2316" s="110"/>
      <c r="M2316" s="110">
        <f>G2316*L2316</f>
        <v>0</v>
      </c>
      <c r="N2316" s="111">
        <v>21</v>
      </c>
      <c r="O2316" s="111">
        <f>I2316*(N2316/100)</f>
        <v>0</v>
      </c>
      <c r="P2316" s="111">
        <f>I2316+O2316</f>
        <v>0</v>
      </c>
      <c r="Q2316" s="183"/>
    </row>
    <row r="2317" spans="1:17" s="83" customFormat="1" ht="9.75" outlineLevel="5">
      <c r="A2317" s="76"/>
      <c r="B2317" s="78" t="s">
        <v>848</v>
      </c>
      <c r="C2317" s="79" t="s">
        <v>1447</v>
      </c>
      <c r="D2317" s="77"/>
      <c r="E2317" s="80"/>
      <c r="F2317" s="77"/>
      <c r="G2317" s="80">
        <v>0</v>
      </c>
      <c r="H2317" s="81"/>
      <c r="I2317" s="82"/>
      <c r="J2317" s="80"/>
      <c r="K2317" s="80"/>
      <c r="L2317" s="80"/>
      <c r="M2317" s="80"/>
      <c r="N2317" s="82"/>
      <c r="O2317" s="82"/>
      <c r="P2317" s="82"/>
      <c r="Q2317" s="80"/>
    </row>
    <row r="2318" spans="1:17" s="83" customFormat="1" ht="9.75" outlineLevel="5">
      <c r="A2318" s="76"/>
      <c r="B2318" s="78"/>
      <c r="C2318" s="79" t="s">
        <v>1448</v>
      </c>
      <c r="D2318" s="77"/>
      <c r="E2318" s="80"/>
      <c r="F2318" s="77"/>
      <c r="G2318" s="80">
        <v>0</v>
      </c>
      <c r="H2318" s="81"/>
      <c r="I2318" s="82"/>
      <c r="J2318" s="80"/>
      <c r="K2318" s="80"/>
      <c r="L2318" s="80"/>
      <c r="M2318" s="80"/>
      <c r="N2318" s="82"/>
      <c r="O2318" s="82"/>
      <c r="P2318" s="82"/>
      <c r="Q2318" s="80"/>
    </row>
    <row r="2319" spans="1:17" s="83" customFormat="1" ht="9.75" outlineLevel="5">
      <c r="A2319" s="76"/>
      <c r="B2319" s="78"/>
      <c r="C2319" s="79" t="s">
        <v>1183</v>
      </c>
      <c r="D2319" s="77"/>
      <c r="E2319" s="80"/>
      <c r="F2319" s="77"/>
      <c r="G2319" s="80">
        <v>0</v>
      </c>
      <c r="H2319" s="81"/>
      <c r="I2319" s="82"/>
      <c r="J2319" s="80"/>
      <c r="K2319" s="80"/>
      <c r="L2319" s="80"/>
      <c r="M2319" s="80"/>
      <c r="N2319" s="82"/>
      <c r="O2319" s="82"/>
      <c r="P2319" s="82"/>
      <c r="Q2319" s="80"/>
    </row>
    <row r="2320" spans="1:17" s="83" customFormat="1" ht="9.75" outlineLevel="5">
      <c r="A2320" s="76"/>
      <c r="B2320" s="78"/>
      <c r="C2320" s="79" t="s">
        <v>1455</v>
      </c>
      <c r="D2320" s="77"/>
      <c r="E2320" s="80"/>
      <c r="F2320" s="77"/>
      <c r="G2320" s="80">
        <v>8030</v>
      </c>
      <c r="H2320" s="81"/>
      <c r="I2320" s="82"/>
      <c r="J2320" s="80"/>
      <c r="K2320" s="80"/>
      <c r="L2320" s="80"/>
      <c r="M2320" s="80"/>
      <c r="N2320" s="82"/>
      <c r="O2320" s="82"/>
      <c r="P2320" s="82"/>
      <c r="Q2320" s="80"/>
    </row>
    <row r="2321" spans="1:17" s="83" customFormat="1" ht="9.75" outlineLevel="5">
      <c r="A2321" s="76"/>
      <c r="B2321" s="78"/>
      <c r="C2321" s="79" t="s">
        <v>1456</v>
      </c>
      <c r="D2321" s="77"/>
      <c r="E2321" s="80"/>
      <c r="F2321" s="77"/>
      <c r="G2321" s="80">
        <v>-4418</v>
      </c>
      <c r="H2321" s="81"/>
      <c r="I2321" s="82"/>
      <c r="J2321" s="80"/>
      <c r="K2321" s="80"/>
      <c r="L2321" s="80"/>
      <c r="M2321" s="80"/>
      <c r="N2321" s="82"/>
      <c r="O2321" s="82"/>
      <c r="P2321" s="82"/>
      <c r="Q2321" s="80"/>
    </row>
    <row r="2322" spans="1:17" s="83" customFormat="1" ht="9.75" outlineLevel="5">
      <c r="A2322" s="76"/>
      <c r="B2322" s="78"/>
      <c r="C2322" s="79" t="s">
        <v>1457</v>
      </c>
      <c r="D2322" s="77"/>
      <c r="E2322" s="80"/>
      <c r="F2322" s="77"/>
      <c r="G2322" s="80">
        <v>-28.5</v>
      </c>
      <c r="H2322" s="81"/>
      <c r="I2322" s="82"/>
      <c r="J2322" s="80"/>
      <c r="K2322" s="80"/>
      <c r="L2322" s="80"/>
      <c r="M2322" s="80"/>
      <c r="N2322" s="82"/>
      <c r="O2322" s="82"/>
      <c r="P2322" s="82"/>
      <c r="Q2322" s="80"/>
    </row>
    <row r="2323" spans="1:17" s="83" customFormat="1" ht="7.5" customHeight="1" outlineLevel="5">
      <c r="A2323" s="84"/>
      <c r="B2323" s="86"/>
      <c r="C2323" s="87"/>
      <c r="D2323" s="85"/>
      <c r="E2323" s="88"/>
      <c r="F2323" s="85"/>
      <c r="G2323" s="88"/>
      <c r="H2323" s="89"/>
      <c r="I2323" s="90"/>
      <c r="J2323" s="91"/>
      <c r="K2323" s="91"/>
      <c r="L2323" s="91"/>
      <c r="M2323" s="91"/>
      <c r="N2323" s="90"/>
      <c r="O2323" s="90"/>
      <c r="P2323" s="90"/>
      <c r="Q2323" s="91"/>
    </row>
    <row r="2324" spans="1:17" s="75" customFormat="1" ht="12" outlineLevel="4">
      <c r="A2324" s="120"/>
      <c r="B2324" s="181"/>
      <c r="C2324" s="113"/>
      <c r="D2324" s="112"/>
      <c r="E2324" s="114"/>
      <c r="F2324" s="112"/>
      <c r="G2324" s="114"/>
      <c r="H2324" s="115"/>
      <c r="I2324" s="116"/>
      <c r="J2324" s="117"/>
      <c r="K2324" s="117">
        <f>G2324*J2324</f>
        <v>0</v>
      </c>
      <c r="L2324" s="117"/>
      <c r="M2324" s="117">
        <f>G2324*L2324</f>
        <v>0</v>
      </c>
      <c r="N2324" s="118">
        <v>21</v>
      </c>
      <c r="O2324" s="118">
        <f>I2324*(N2324/100)</f>
        <v>0</v>
      </c>
      <c r="P2324" s="118">
        <f>I2324+O2324</f>
        <v>0</v>
      </c>
      <c r="Q2324" s="117"/>
    </row>
    <row r="2325" spans="1:17" s="75" customFormat="1" ht="12" outlineLevel="4">
      <c r="A2325" s="119"/>
      <c r="B2325" s="103"/>
      <c r="C2325" s="104" t="s">
        <v>1460</v>
      </c>
      <c r="D2325" s="102"/>
      <c r="E2325" s="105"/>
      <c r="F2325" s="102"/>
      <c r="G2325" s="105"/>
      <c r="H2325" s="106"/>
      <c r="I2325" s="107"/>
      <c r="J2325" s="108"/>
      <c r="K2325" s="108">
        <f>G2325*J2325</f>
        <v>0</v>
      </c>
      <c r="L2325" s="108"/>
      <c r="M2325" s="108">
        <f>G2325*L2325</f>
        <v>0</v>
      </c>
      <c r="N2325" s="109">
        <v>21</v>
      </c>
      <c r="O2325" s="109">
        <f>I2325*(N2325/100)</f>
        <v>0</v>
      </c>
      <c r="P2325" s="109">
        <f>I2325+O2325</f>
        <v>0</v>
      </c>
      <c r="Q2325" s="108"/>
    </row>
    <row r="2326" spans="1:17" s="75" customFormat="1" ht="12" outlineLevel="4">
      <c r="A2326" s="67">
        <v>7</v>
      </c>
      <c r="B2326" s="69" t="s">
        <v>1461</v>
      </c>
      <c r="C2326" s="70" t="s">
        <v>1462</v>
      </c>
      <c r="D2326" s="68" t="s">
        <v>8</v>
      </c>
      <c r="E2326" s="71">
        <v>4418</v>
      </c>
      <c r="F2326" s="68"/>
      <c r="G2326" s="71">
        <v>4418</v>
      </c>
      <c r="H2326" s="511"/>
      <c r="I2326" s="73">
        <f>G2326*H2326</f>
        <v>0</v>
      </c>
      <c r="J2326" s="110">
        <v>4.6999999999999999E-4</v>
      </c>
      <c r="K2326" s="110">
        <f>G2326*J2326</f>
        <v>2.07646</v>
      </c>
      <c r="L2326" s="110"/>
      <c r="M2326" s="110">
        <f>G2326*L2326</f>
        <v>0</v>
      </c>
      <c r="N2326" s="111">
        <v>21</v>
      </c>
      <c r="O2326" s="111">
        <f>I2326*(N2326/100)</f>
        <v>0</v>
      </c>
      <c r="P2326" s="111">
        <f>I2326+O2326</f>
        <v>0</v>
      </c>
      <c r="Q2326" s="184" t="s">
        <v>1881</v>
      </c>
    </row>
    <row r="2327" spans="1:17" s="83" customFormat="1" ht="9.75" outlineLevel="5">
      <c r="A2327" s="76"/>
      <c r="B2327" s="78" t="s">
        <v>848</v>
      </c>
      <c r="C2327" s="79" t="s">
        <v>1463</v>
      </c>
      <c r="D2327" s="77"/>
      <c r="E2327" s="80"/>
      <c r="F2327" s="77"/>
      <c r="G2327" s="80">
        <v>0</v>
      </c>
      <c r="H2327" s="81"/>
      <c r="I2327" s="82"/>
      <c r="J2327" s="80"/>
      <c r="K2327" s="80"/>
      <c r="L2327" s="80"/>
      <c r="M2327" s="80"/>
      <c r="N2327" s="82"/>
      <c r="O2327" s="82"/>
      <c r="P2327" s="82"/>
      <c r="Q2327" s="80"/>
    </row>
    <row r="2328" spans="1:17" s="83" customFormat="1" ht="9.75" outlineLevel="5">
      <c r="A2328" s="76"/>
      <c r="B2328" s="78"/>
      <c r="C2328" s="79" t="s">
        <v>1464</v>
      </c>
      <c r="D2328" s="77"/>
      <c r="E2328" s="80"/>
      <c r="F2328" s="77"/>
      <c r="G2328" s="80">
        <v>4418</v>
      </c>
      <c r="H2328" s="81"/>
      <c r="I2328" s="82"/>
      <c r="J2328" s="80"/>
      <c r="K2328" s="80"/>
      <c r="L2328" s="80"/>
      <c r="M2328" s="80"/>
      <c r="N2328" s="82"/>
      <c r="O2328" s="82"/>
      <c r="P2328" s="82"/>
      <c r="Q2328" s="80"/>
    </row>
    <row r="2329" spans="1:17" s="83" customFormat="1" ht="7.5" customHeight="1" outlineLevel="5">
      <c r="A2329" s="84"/>
      <c r="B2329" s="86"/>
      <c r="C2329" s="87"/>
      <c r="D2329" s="85"/>
      <c r="E2329" s="88"/>
      <c r="F2329" s="85"/>
      <c r="G2329" s="88"/>
      <c r="H2329" s="89"/>
      <c r="I2329" s="90"/>
      <c r="J2329" s="91"/>
      <c r="K2329" s="91"/>
      <c r="L2329" s="91"/>
      <c r="M2329" s="91"/>
      <c r="N2329" s="90"/>
      <c r="O2329" s="90"/>
      <c r="P2329" s="90"/>
      <c r="Q2329" s="91"/>
    </row>
    <row r="2330" spans="1:17" s="75" customFormat="1" ht="12" outlineLevel="4">
      <c r="A2330" s="67">
        <v>8</v>
      </c>
      <c r="B2330" s="69" t="s">
        <v>1465</v>
      </c>
      <c r="C2330" s="70" t="s">
        <v>1466</v>
      </c>
      <c r="D2330" s="68" t="s">
        <v>9</v>
      </c>
      <c r="E2330" s="71">
        <v>220.9</v>
      </c>
      <c r="F2330" s="68"/>
      <c r="G2330" s="71">
        <v>220.9</v>
      </c>
      <c r="H2330" s="511"/>
      <c r="I2330" s="73">
        <f>G2330*H2330</f>
        <v>0</v>
      </c>
      <c r="J2330" s="110">
        <v>2.0874999999999999</v>
      </c>
      <c r="K2330" s="110">
        <f>G2330*J2330</f>
        <v>461.12874999999997</v>
      </c>
      <c r="L2330" s="110"/>
      <c r="M2330" s="110">
        <f>G2330*L2330</f>
        <v>0</v>
      </c>
      <c r="N2330" s="111">
        <v>21</v>
      </c>
      <c r="O2330" s="111">
        <f>I2330*(N2330/100)</f>
        <v>0</v>
      </c>
      <c r="P2330" s="111">
        <f>I2330+O2330</f>
        <v>0</v>
      </c>
      <c r="Q2330" s="183"/>
    </row>
    <row r="2331" spans="1:17" s="83" customFormat="1" ht="9.75" outlineLevel="5">
      <c r="A2331" s="76"/>
      <c r="B2331" s="78" t="s">
        <v>848</v>
      </c>
      <c r="C2331" s="79" t="s">
        <v>1463</v>
      </c>
      <c r="D2331" s="77"/>
      <c r="E2331" s="80"/>
      <c r="F2331" s="77"/>
      <c r="G2331" s="80">
        <v>0</v>
      </c>
      <c r="H2331" s="81"/>
      <c r="I2331" s="82"/>
      <c r="J2331" s="80"/>
      <c r="K2331" s="80"/>
      <c r="L2331" s="80"/>
      <c r="M2331" s="80"/>
      <c r="N2331" s="82"/>
      <c r="O2331" s="82"/>
      <c r="P2331" s="82"/>
      <c r="Q2331" s="80"/>
    </row>
    <row r="2332" spans="1:17" s="83" customFormat="1" ht="9.75" outlineLevel="5">
      <c r="A2332" s="76"/>
      <c r="B2332" s="78"/>
      <c r="C2332" s="79" t="s">
        <v>1467</v>
      </c>
      <c r="D2332" s="77"/>
      <c r="E2332" s="80"/>
      <c r="F2332" s="77"/>
      <c r="G2332" s="80">
        <v>220.9</v>
      </c>
      <c r="H2332" s="81"/>
      <c r="I2332" s="82"/>
      <c r="J2332" s="80"/>
      <c r="K2332" s="80"/>
      <c r="L2332" s="80"/>
      <c r="M2332" s="80"/>
      <c r="N2332" s="82"/>
      <c r="O2332" s="82"/>
      <c r="P2332" s="82"/>
      <c r="Q2332" s="80"/>
    </row>
    <row r="2333" spans="1:17" s="83" customFormat="1" ht="7.5" customHeight="1" outlineLevel="5">
      <c r="A2333" s="84"/>
      <c r="B2333" s="86"/>
      <c r="C2333" s="87"/>
      <c r="D2333" s="85"/>
      <c r="E2333" s="88"/>
      <c r="F2333" s="85"/>
      <c r="G2333" s="88"/>
      <c r="H2333" s="89"/>
      <c r="I2333" s="90"/>
      <c r="J2333" s="91"/>
      <c r="K2333" s="91"/>
      <c r="L2333" s="91"/>
      <c r="M2333" s="91"/>
      <c r="N2333" s="90"/>
      <c r="O2333" s="90"/>
      <c r="P2333" s="90"/>
      <c r="Q2333" s="91"/>
    </row>
    <row r="2334" spans="1:17" s="75" customFormat="1" ht="12" outlineLevel="4">
      <c r="A2334" s="67">
        <v>9</v>
      </c>
      <c r="B2334" s="69" t="s">
        <v>1468</v>
      </c>
      <c r="C2334" s="70" t="s">
        <v>1469</v>
      </c>
      <c r="D2334" s="68" t="s">
        <v>9</v>
      </c>
      <c r="E2334" s="71">
        <v>662.7</v>
      </c>
      <c r="F2334" s="68"/>
      <c r="G2334" s="71">
        <v>662.7</v>
      </c>
      <c r="H2334" s="511"/>
      <c r="I2334" s="73">
        <f>G2334*H2334</f>
        <v>0</v>
      </c>
      <c r="J2334" s="110">
        <v>2.0874999999999999</v>
      </c>
      <c r="K2334" s="110">
        <f>G2334*J2334</f>
        <v>1383.38625</v>
      </c>
      <c r="L2334" s="110"/>
      <c r="M2334" s="110">
        <f>G2334*L2334</f>
        <v>0</v>
      </c>
      <c r="N2334" s="111">
        <v>21</v>
      </c>
      <c r="O2334" s="111">
        <f>I2334*(N2334/100)</f>
        <v>0</v>
      </c>
      <c r="P2334" s="111">
        <f>I2334+O2334</f>
        <v>0</v>
      </c>
      <c r="Q2334" s="183"/>
    </row>
    <row r="2335" spans="1:17" s="83" customFormat="1" ht="9.75" outlineLevel="5">
      <c r="A2335" s="76"/>
      <c r="B2335" s="78" t="s">
        <v>848</v>
      </c>
      <c r="C2335" s="79" t="s">
        <v>1463</v>
      </c>
      <c r="D2335" s="77"/>
      <c r="E2335" s="80"/>
      <c r="F2335" s="77"/>
      <c r="G2335" s="80">
        <v>0</v>
      </c>
      <c r="H2335" s="81"/>
      <c r="I2335" s="82"/>
      <c r="J2335" s="80"/>
      <c r="K2335" s="80"/>
      <c r="L2335" s="80"/>
      <c r="M2335" s="80"/>
      <c r="N2335" s="82"/>
      <c r="O2335" s="82"/>
      <c r="P2335" s="82"/>
      <c r="Q2335" s="80"/>
    </row>
    <row r="2336" spans="1:17" s="83" customFormat="1" ht="9.75" outlineLevel="5">
      <c r="A2336" s="76"/>
      <c r="B2336" s="78"/>
      <c r="C2336" s="79" t="s">
        <v>1470</v>
      </c>
      <c r="D2336" s="77"/>
      <c r="E2336" s="80"/>
      <c r="F2336" s="77"/>
      <c r="G2336" s="80">
        <v>662.7</v>
      </c>
      <c r="H2336" s="81"/>
      <c r="I2336" s="82"/>
      <c r="J2336" s="80"/>
      <c r="K2336" s="80"/>
      <c r="L2336" s="80"/>
      <c r="M2336" s="80"/>
      <c r="N2336" s="82"/>
      <c r="O2336" s="82"/>
      <c r="P2336" s="82"/>
      <c r="Q2336" s="80"/>
    </row>
    <row r="2337" spans="1:17" s="83" customFormat="1" ht="7.5" customHeight="1" outlineLevel="5">
      <c r="A2337" s="84"/>
      <c r="B2337" s="86"/>
      <c r="C2337" s="87"/>
      <c r="D2337" s="85"/>
      <c r="E2337" s="88"/>
      <c r="F2337" s="85"/>
      <c r="G2337" s="88"/>
      <c r="H2337" s="89"/>
      <c r="I2337" s="90"/>
      <c r="J2337" s="91"/>
      <c r="K2337" s="91"/>
      <c r="L2337" s="91"/>
      <c r="M2337" s="91"/>
      <c r="N2337" s="90"/>
      <c r="O2337" s="90"/>
      <c r="P2337" s="90"/>
      <c r="Q2337" s="91"/>
    </row>
    <row r="2338" spans="1:17" s="75" customFormat="1" ht="24" outlineLevel="4">
      <c r="A2338" s="67">
        <v>10</v>
      </c>
      <c r="B2338" s="69" t="s">
        <v>1471</v>
      </c>
      <c r="C2338" s="70" t="s">
        <v>1472</v>
      </c>
      <c r="D2338" s="68" t="s">
        <v>8</v>
      </c>
      <c r="E2338" s="71">
        <v>4418</v>
      </c>
      <c r="F2338" s="68"/>
      <c r="G2338" s="71">
        <v>4418</v>
      </c>
      <c r="H2338" s="511"/>
      <c r="I2338" s="73">
        <f>G2338*H2338</f>
        <v>0</v>
      </c>
      <c r="J2338" s="110"/>
      <c r="K2338" s="110">
        <f>G2338*J2338</f>
        <v>0</v>
      </c>
      <c r="L2338" s="110"/>
      <c r="M2338" s="110">
        <f>G2338*L2338</f>
        <v>0</v>
      </c>
      <c r="N2338" s="111">
        <v>21</v>
      </c>
      <c r="O2338" s="111">
        <f>I2338*(N2338/100)</f>
        <v>0</v>
      </c>
      <c r="P2338" s="111">
        <f>I2338+O2338</f>
        <v>0</v>
      </c>
      <c r="Q2338" s="183"/>
    </row>
    <row r="2339" spans="1:17" s="83" customFormat="1" ht="9.75" outlineLevel="5">
      <c r="A2339" s="76"/>
      <c r="B2339" s="78" t="s">
        <v>848</v>
      </c>
      <c r="C2339" s="79" t="s">
        <v>1463</v>
      </c>
      <c r="D2339" s="77"/>
      <c r="E2339" s="80"/>
      <c r="F2339" s="77"/>
      <c r="G2339" s="80">
        <v>0</v>
      </c>
      <c r="H2339" s="81"/>
      <c r="I2339" s="82"/>
      <c r="J2339" s="80"/>
      <c r="K2339" s="80"/>
      <c r="L2339" s="80"/>
      <c r="M2339" s="80"/>
      <c r="N2339" s="82"/>
      <c r="O2339" s="82"/>
      <c r="P2339" s="82"/>
      <c r="Q2339" s="80"/>
    </row>
    <row r="2340" spans="1:17" s="83" customFormat="1" ht="9.75" outlineLevel="5">
      <c r="A2340" s="76"/>
      <c r="B2340" s="78"/>
      <c r="C2340" s="79" t="s">
        <v>1464</v>
      </c>
      <c r="D2340" s="77"/>
      <c r="E2340" s="80"/>
      <c r="F2340" s="77"/>
      <c r="G2340" s="80">
        <v>4418</v>
      </c>
      <c r="H2340" s="81"/>
      <c r="I2340" s="82"/>
      <c r="J2340" s="80"/>
      <c r="K2340" s="80"/>
      <c r="L2340" s="80"/>
      <c r="M2340" s="80"/>
      <c r="N2340" s="82"/>
      <c r="O2340" s="82"/>
      <c r="P2340" s="82"/>
      <c r="Q2340" s="80"/>
    </row>
    <row r="2341" spans="1:17" s="83" customFormat="1" ht="7.5" customHeight="1" outlineLevel="5">
      <c r="A2341" s="84"/>
      <c r="B2341" s="86"/>
      <c r="C2341" s="87"/>
      <c r="D2341" s="85"/>
      <c r="E2341" s="88"/>
      <c r="F2341" s="85"/>
      <c r="G2341" s="88"/>
      <c r="H2341" s="89"/>
      <c r="I2341" s="90"/>
      <c r="J2341" s="91"/>
      <c r="K2341" s="91"/>
      <c r="L2341" s="91"/>
      <c r="M2341" s="91"/>
      <c r="N2341" s="90"/>
      <c r="O2341" s="90"/>
      <c r="P2341" s="90"/>
      <c r="Q2341" s="91"/>
    </row>
    <row r="2342" spans="1:17" s="75" customFormat="1" ht="12" outlineLevel="4">
      <c r="A2342" s="67">
        <v>11</v>
      </c>
      <c r="B2342" s="69" t="s">
        <v>1473</v>
      </c>
      <c r="C2342" s="70" t="s">
        <v>1474</v>
      </c>
      <c r="D2342" s="68" t="s">
        <v>9</v>
      </c>
      <c r="E2342" s="71">
        <v>751.06</v>
      </c>
      <c r="F2342" s="68"/>
      <c r="G2342" s="71">
        <v>751.06</v>
      </c>
      <c r="H2342" s="511"/>
      <c r="I2342" s="73">
        <f>G2342*H2342</f>
        <v>0</v>
      </c>
      <c r="J2342" s="110">
        <v>0.75</v>
      </c>
      <c r="K2342" s="110">
        <f>G2342*J2342</f>
        <v>563.29499999999996</v>
      </c>
      <c r="L2342" s="110"/>
      <c r="M2342" s="110">
        <f>G2342*L2342</f>
        <v>0</v>
      </c>
      <c r="N2342" s="111">
        <v>21</v>
      </c>
      <c r="O2342" s="111">
        <f>I2342*(N2342/100)</f>
        <v>0</v>
      </c>
      <c r="P2342" s="111">
        <f>I2342+O2342</f>
        <v>0</v>
      </c>
      <c r="Q2342" s="183"/>
    </row>
    <row r="2343" spans="1:17" s="83" customFormat="1" ht="9.75" outlineLevel="5">
      <c r="A2343" s="76"/>
      <c r="B2343" s="78" t="s">
        <v>848</v>
      </c>
      <c r="C2343" s="79" t="s">
        <v>1463</v>
      </c>
      <c r="D2343" s="77"/>
      <c r="E2343" s="80"/>
      <c r="F2343" s="77"/>
      <c r="G2343" s="80">
        <v>0</v>
      </c>
      <c r="H2343" s="81"/>
      <c r="I2343" s="82"/>
      <c r="J2343" s="80"/>
      <c r="K2343" s="80"/>
      <c r="L2343" s="80"/>
      <c r="M2343" s="80"/>
      <c r="N2343" s="82"/>
      <c r="O2343" s="82"/>
      <c r="P2343" s="82"/>
      <c r="Q2343" s="80"/>
    </row>
    <row r="2344" spans="1:17" s="83" customFormat="1" ht="9.75" outlineLevel="5">
      <c r="A2344" s="76"/>
      <c r="B2344" s="78"/>
      <c r="C2344" s="79" t="s">
        <v>1475</v>
      </c>
      <c r="D2344" s="77"/>
      <c r="E2344" s="80"/>
      <c r="F2344" s="77"/>
      <c r="G2344" s="80">
        <v>751.06</v>
      </c>
      <c r="H2344" s="81"/>
      <c r="I2344" s="82"/>
      <c r="J2344" s="80"/>
      <c r="K2344" s="80"/>
      <c r="L2344" s="80"/>
      <c r="M2344" s="80"/>
      <c r="N2344" s="82"/>
      <c r="O2344" s="82"/>
      <c r="P2344" s="82"/>
      <c r="Q2344" s="80"/>
    </row>
    <row r="2345" spans="1:17" s="83" customFormat="1" ht="7.5" customHeight="1" outlineLevel="5">
      <c r="A2345" s="84"/>
      <c r="B2345" s="86"/>
      <c r="C2345" s="87"/>
      <c r="D2345" s="85"/>
      <c r="E2345" s="88"/>
      <c r="F2345" s="85"/>
      <c r="G2345" s="88"/>
      <c r="H2345" s="89"/>
      <c r="I2345" s="90"/>
      <c r="J2345" s="91"/>
      <c r="K2345" s="91"/>
      <c r="L2345" s="91"/>
      <c r="M2345" s="91"/>
      <c r="N2345" s="90"/>
      <c r="O2345" s="90"/>
      <c r="P2345" s="90"/>
      <c r="Q2345" s="91"/>
    </row>
    <row r="2346" spans="1:17" s="75" customFormat="1" ht="24" outlineLevel="4">
      <c r="A2346" s="67">
        <v>12</v>
      </c>
      <c r="B2346" s="69" t="s">
        <v>1476</v>
      </c>
      <c r="C2346" s="70" t="s">
        <v>1477</v>
      </c>
      <c r="D2346" s="68" t="s">
        <v>8</v>
      </c>
      <c r="E2346" s="71">
        <v>4418</v>
      </c>
      <c r="F2346" s="68"/>
      <c r="G2346" s="71">
        <v>4418</v>
      </c>
      <c r="H2346" s="511"/>
      <c r="I2346" s="73">
        <f>G2346*H2346</f>
        <v>0</v>
      </c>
      <c r="J2346" s="110"/>
      <c r="K2346" s="110">
        <f>G2346*J2346</f>
        <v>0</v>
      </c>
      <c r="L2346" s="110"/>
      <c r="M2346" s="110">
        <f>G2346*L2346</f>
        <v>0</v>
      </c>
      <c r="N2346" s="111">
        <v>21</v>
      </c>
      <c r="O2346" s="111">
        <f>I2346*(N2346/100)</f>
        <v>0</v>
      </c>
      <c r="P2346" s="111">
        <f>I2346+O2346</f>
        <v>0</v>
      </c>
      <c r="Q2346" s="183"/>
    </row>
    <row r="2347" spans="1:17" s="83" customFormat="1" ht="9.75" outlineLevel="5">
      <c r="A2347" s="76"/>
      <c r="B2347" s="78" t="s">
        <v>848</v>
      </c>
      <c r="C2347" s="79" t="s">
        <v>1463</v>
      </c>
      <c r="D2347" s="77"/>
      <c r="E2347" s="80"/>
      <c r="F2347" s="77"/>
      <c r="G2347" s="80">
        <v>0</v>
      </c>
      <c r="H2347" s="81"/>
      <c r="I2347" s="82"/>
      <c r="J2347" s="80"/>
      <c r="K2347" s="80"/>
      <c r="L2347" s="80"/>
      <c r="M2347" s="80"/>
      <c r="N2347" s="82"/>
      <c r="O2347" s="82"/>
      <c r="P2347" s="82"/>
      <c r="Q2347" s="80"/>
    </row>
    <row r="2348" spans="1:17" s="83" customFormat="1" ht="9.75" outlineLevel="5">
      <c r="A2348" s="76"/>
      <c r="B2348" s="78"/>
      <c r="C2348" s="79" t="s">
        <v>1464</v>
      </c>
      <c r="D2348" s="77"/>
      <c r="E2348" s="80"/>
      <c r="F2348" s="77"/>
      <c r="G2348" s="80">
        <v>4418</v>
      </c>
      <c r="H2348" s="81"/>
      <c r="I2348" s="82"/>
      <c r="J2348" s="80"/>
      <c r="K2348" s="80"/>
      <c r="L2348" s="80"/>
      <c r="M2348" s="80"/>
      <c r="N2348" s="82"/>
      <c r="O2348" s="82"/>
      <c r="P2348" s="82"/>
      <c r="Q2348" s="80"/>
    </row>
    <row r="2349" spans="1:17" s="83" customFormat="1" ht="7.5" customHeight="1" outlineLevel="5">
      <c r="A2349" s="84"/>
      <c r="B2349" s="86"/>
      <c r="C2349" s="87"/>
      <c r="D2349" s="85"/>
      <c r="E2349" s="88"/>
      <c r="F2349" s="85"/>
      <c r="G2349" s="88"/>
      <c r="H2349" s="89"/>
      <c r="I2349" s="90"/>
      <c r="J2349" s="91"/>
      <c r="K2349" s="91"/>
      <c r="L2349" s="91"/>
      <c r="M2349" s="91"/>
      <c r="N2349" s="90"/>
      <c r="O2349" s="90"/>
      <c r="P2349" s="90"/>
      <c r="Q2349" s="91"/>
    </row>
    <row r="2350" spans="1:17" s="75" customFormat="1" ht="12" outlineLevel="4">
      <c r="A2350" s="67">
        <v>13</v>
      </c>
      <c r="B2350" s="69" t="s">
        <v>1478</v>
      </c>
      <c r="C2350" s="70" t="s">
        <v>1479</v>
      </c>
      <c r="D2350" s="68" t="s">
        <v>7</v>
      </c>
      <c r="E2350" s="71">
        <v>132.54</v>
      </c>
      <c r="F2350" s="68"/>
      <c r="G2350" s="71">
        <v>132.54</v>
      </c>
      <c r="H2350" s="511"/>
      <c r="I2350" s="73">
        <f>G2350*H2350</f>
        <v>0</v>
      </c>
      <c r="J2350" s="110">
        <v>1E-3</v>
      </c>
      <c r="K2350" s="110">
        <f>G2350*J2350</f>
        <v>0.13253999999999999</v>
      </c>
      <c r="L2350" s="110"/>
      <c r="M2350" s="110">
        <f>G2350*L2350</f>
        <v>0</v>
      </c>
      <c r="N2350" s="111">
        <v>21</v>
      </c>
      <c r="O2350" s="111">
        <f>I2350*(N2350/100)</f>
        <v>0</v>
      </c>
      <c r="P2350" s="111">
        <f>I2350+O2350</f>
        <v>0</v>
      </c>
      <c r="Q2350" s="184" t="s">
        <v>1881</v>
      </c>
    </row>
    <row r="2351" spans="1:17" s="83" customFormat="1" ht="9.75" outlineLevel="5">
      <c r="A2351" s="76"/>
      <c r="B2351" s="78" t="s">
        <v>848</v>
      </c>
      <c r="C2351" s="79" t="s">
        <v>1480</v>
      </c>
      <c r="D2351" s="77"/>
      <c r="E2351" s="80"/>
      <c r="F2351" s="77"/>
      <c r="G2351" s="80">
        <v>0</v>
      </c>
      <c r="H2351" s="81"/>
      <c r="I2351" s="82"/>
      <c r="J2351" s="80"/>
      <c r="K2351" s="80"/>
      <c r="L2351" s="80"/>
      <c r="M2351" s="80"/>
      <c r="N2351" s="82"/>
      <c r="O2351" s="82"/>
      <c r="P2351" s="82"/>
      <c r="Q2351" s="80"/>
    </row>
    <row r="2352" spans="1:17" s="83" customFormat="1" ht="9.75" outlineLevel="5">
      <c r="A2352" s="76"/>
      <c r="B2352" s="78"/>
      <c r="C2352" s="79" t="s">
        <v>1481</v>
      </c>
      <c r="D2352" s="77"/>
      <c r="E2352" s="80"/>
      <c r="F2352" s="77"/>
      <c r="G2352" s="80">
        <v>132.54</v>
      </c>
      <c r="H2352" s="81"/>
      <c r="I2352" s="82"/>
      <c r="J2352" s="80"/>
      <c r="K2352" s="80"/>
      <c r="L2352" s="80"/>
      <c r="M2352" s="80"/>
      <c r="N2352" s="82"/>
      <c r="O2352" s="82"/>
      <c r="P2352" s="82"/>
      <c r="Q2352" s="80"/>
    </row>
    <row r="2353" spans="1:17" s="83" customFormat="1" ht="7.5" customHeight="1" outlineLevel="5">
      <c r="A2353" s="84"/>
      <c r="B2353" s="86"/>
      <c r="C2353" s="87"/>
      <c r="D2353" s="85"/>
      <c r="E2353" s="88"/>
      <c r="F2353" s="85"/>
      <c r="G2353" s="88"/>
      <c r="H2353" s="89"/>
      <c r="I2353" s="90"/>
      <c r="J2353" s="91"/>
      <c r="K2353" s="91"/>
      <c r="L2353" s="91"/>
      <c r="M2353" s="91"/>
      <c r="N2353" s="90"/>
      <c r="O2353" s="90"/>
      <c r="P2353" s="90"/>
      <c r="Q2353" s="91"/>
    </row>
    <row r="2354" spans="1:17" s="75" customFormat="1" ht="12" outlineLevel="4">
      <c r="A2354" s="120"/>
      <c r="B2354" s="181"/>
      <c r="C2354" s="113"/>
      <c r="D2354" s="112"/>
      <c r="E2354" s="114"/>
      <c r="F2354" s="112"/>
      <c r="G2354" s="114"/>
      <c r="H2354" s="115"/>
      <c r="I2354" s="116"/>
      <c r="J2354" s="117"/>
      <c r="K2354" s="117">
        <f>G2354*J2354</f>
        <v>0</v>
      </c>
      <c r="L2354" s="117"/>
      <c r="M2354" s="117">
        <f>G2354*L2354</f>
        <v>0</v>
      </c>
      <c r="N2354" s="118">
        <v>21</v>
      </c>
      <c r="O2354" s="118">
        <f>I2354*(N2354/100)</f>
        <v>0</v>
      </c>
      <c r="P2354" s="118">
        <f>I2354+O2354</f>
        <v>0</v>
      </c>
      <c r="Q2354" s="117"/>
    </row>
    <row r="2355" spans="1:17" s="75" customFormat="1" ht="12" outlineLevel="4">
      <c r="A2355" s="119"/>
      <c r="B2355" s="103"/>
      <c r="C2355" s="104" t="s">
        <v>1482</v>
      </c>
      <c r="D2355" s="102"/>
      <c r="E2355" s="105"/>
      <c r="F2355" s="102"/>
      <c r="G2355" s="105"/>
      <c r="H2355" s="106"/>
      <c r="I2355" s="107"/>
      <c r="J2355" s="108"/>
      <c r="K2355" s="108">
        <f>G2355*J2355</f>
        <v>0</v>
      </c>
      <c r="L2355" s="108"/>
      <c r="M2355" s="108">
        <f>G2355*L2355</f>
        <v>0</v>
      </c>
      <c r="N2355" s="109">
        <v>21</v>
      </c>
      <c r="O2355" s="109">
        <f>I2355*(N2355/100)</f>
        <v>0</v>
      </c>
      <c r="P2355" s="109">
        <f>I2355+O2355</f>
        <v>0</v>
      </c>
      <c r="Q2355" s="108"/>
    </row>
    <row r="2356" spans="1:17" s="75" customFormat="1" ht="12" outlineLevel="4">
      <c r="A2356" s="67">
        <v>14</v>
      </c>
      <c r="B2356" s="69" t="s">
        <v>1483</v>
      </c>
      <c r="C2356" s="70" t="s">
        <v>1484</v>
      </c>
      <c r="D2356" s="68" t="s">
        <v>8</v>
      </c>
      <c r="E2356" s="71">
        <v>28.5</v>
      </c>
      <c r="F2356" s="68"/>
      <c r="G2356" s="71">
        <v>28.5</v>
      </c>
      <c r="H2356" s="511"/>
      <c r="I2356" s="73">
        <f>G2356*H2356</f>
        <v>0</v>
      </c>
      <c r="J2356" s="110"/>
      <c r="K2356" s="110">
        <f>G2356*J2356</f>
        <v>0</v>
      </c>
      <c r="L2356" s="110"/>
      <c r="M2356" s="110">
        <f>G2356*L2356</f>
        <v>0</v>
      </c>
      <c r="N2356" s="111">
        <v>21</v>
      </c>
      <c r="O2356" s="111">
        <f>I2356*(N2356/100)</f>
        <v>0</v>
      </c>
      <c r="P2356" s="111">
        <f>I2356+O2356</f>
        <v>0</v>
      </c>
      <c r="Q2356" s="183"/>
    </row>
    <row r="2357" spans="1:17" s="83" customFormat="1" ht="9.75" outlineLevel="5">
      <c r="A2357" s="76"/>
      <c r="B2357" s="78" t="s">
        <v>848</v>
      </c>
      <c r="C2357" s="79" t="s">
        <v>1485</v>
      </c>
      <c r="D2357" s="77"/>
      <c r="E2357" s="80"/>
      <c r="F2357" s="77"/>
      <c r="G2357" s="80">
        <v>0</v>
      </c>
      <c r="H2357" s="81"/>
      <c r="I2357" s="82"/>
      <c r="J2357" s="80"/>
      <c r="K2357" s="80"/>
      <c r="L2357" s="80"/>
      <c r="M2357" s="80"/>
      <c r="N2357" s="82"/>
      <c r="O2357" s="82"/>
      <c r="P2357" s="82"/>
      <c r="Q2357" s="80"/>
    </row>
    <row r="2358" spans="1:17" s="83" customFormat="1" ht="9.75" outlineLevel="5">
      <c r="A2358" s="76"/>
      <c r="B2358" s="78"/>
      <c r="C2358" s="79" t="s">
        <v>1486</v>
      </c>
      <c r="D2358" s="77"/>
      <c r="E2358" s="80"/>
      <c r="F2358" s="77"/>
      <c r="G2358" s="80">
        <v>28.5</v>
      </c>
      <c r="H2358" s="81"/>
      <c r="I2358" s="82"/>
      <c r="J2358" s="80"/>
      <c r="K2358" s="80"/>
      <c r="L2358" s="80"/>
      <c r="M2358" s="80"/>
      <c r="N2358" s="82"/>
      <c r="O2358" s="82"/>
      <c r="P2358" s="82"/>
      <c r="Q2358" s="80"/>
    </row>
    <row r="2359" spans="1:17" s="83" customFormat="1" ht="7.5" customHeight="1" outlineLevel="5">
      <c r="A2359" s="84"/>
      <c r="B2359" s="86"/>
      <c r="C2359" s="87"/>
      <c r="D2359" s="85"/>
      <c r="E2359" s="88"/>
      <c r="F2359" s="85"/>
      <c r="G2359" s="88"/>
      <c r="H2359" s="89"/>
      <c r="I2359" s="90"/>
      <c r="J2359" s="91"/>
      <c r="K2359" s="91"/>
      <c r="L2359" s="91"/>
      <c r="M2359" s="91"/>
      <c r="N2359" s="90"/>
      <c r="O2359" s="90"/>
      <c r="P2359" s="90"/>
      <c r="Q2359" s="91"/>
    </row>
    <row r="2360" spans="1:17" s="75" customFormat="1" ht="12" outlineLevel="4">
      <c r="A2360" s="67">
        <v>15</v>
      </c>
      <c r="B2360" s="69" t="s">
        <v>1461</v>
      </c>
      <c r="C2360" s="70" t="s">
        <v>1462</v>
      </c>
      <c r="D2360" s="68" t="s">
        <v>8</v>
      </c>
      <c r="E2360" s="71">
        <v>28.5</v>
      </c>
      <c r="F2360" s="68"/>
      <c r="G2360" s="71">
        <v>28.5</v>
      </c>
      <c r="H2360" s="511"/>
      <c r="I2360" s="73">
        <f>G2360*H2360</f>
        <v>0</v>
      </c>
      <c r="J2360" s="110">
        <v>4.6999999999999999E-4</v>
      </c>
      <c r="K2360" s="110">
        <f>G2360*J2360</f>
        <v>1.3394999999999999E-2</v>
      </c>
      <c r="L2360" s="110"/>
      <c r="M2360" s="110">
        <f>G2360*L2360</f>
        <v>0</v>
      </c>
      <c r="N2360" s="111">
        <v>21</v>
      </c>
      <c r="O2360" s="111">
        <f>I2360*(N2360/100)</f>
        <v>0</v>
      </c>
      <c r="P2360" s="111">
        <f>I2360+O2360</f>
        <v>0</v>
      </c>
      <c r="Q2360" s="184" t="s">
        <v>1881</v>
      </c>
    </row>
    <row r="2361" spans="1:17" s="83" customFormat="1" ht="9.75" outlineLevel="5">
      <c r="A2361" s="76"/>
      <c r="B2361" s="78" t="s">
        <v>848</v>
      </c>
      <c r="C2361" s="79" t="s">
        <v>1485</v>
      </c>
      <c r="D2361" s="77"/>
      <c r="E2361" s="80"/>
      <c r="F2361" s="77"/>
      <c r="G2361" s="80">
        <v>0</v>
      </c>
      <c r="H2361" s="81"/>
      <c r="I2361" s="82"/>
      <c r="J2361" s="80"/>
      <c r="K2361" s="80"/>
      <c r="L2361" s="80"/>
      <c r="M2361" s="80"/>
      <c r="N2361" s="82"/>
      <c r="O2361" s="82"/>
      <c r="P2361" s="82"/>
      <c r="Q2361" s="80"/>
    </row>
    <row r="2362" spans="1:17" s="83" customFormat="1" ht="9.75" outlineLevel="5">
      <c r="A2362" s="76"/>
      <c r="B2362" s="78"/>
      <c r="C2362" s="79" t="s">
        <v>1486</v>
      </c>
      <c r="D2362" s="77"/>
      <c r="E2362" s="80"/>
      <c r="F2362" s="77"/>
      <c r="G2362" s="80">
        <v>28.5</v>
      </c>
      <c r="H2362" s="81"/>
      <c r="I2362" s="82"/>
      <c r="J2362" s="80"/>
      <c r="K2362" s="80"/>
      <c r="L2362" s="80"/>
      <c r="M2362" s="80"/>
      <c r="N2362" s="82"/>
      <c r="O2362" s="82"/>
      <c r="P2362" s="82"/>
      <c r="Q2362" s="80"/>
    </row>
    <row r="2363" spans="1:17" s="83" customFormat="1" ht="7.5" customHeight="1" outlineLevel="5">
      <c r="A2363" s="84"/>
      <c r="B2363" s="86"/>
      <c r="C2363" s="87"/>
      <c r="D2363" s="85"/>
      <c r="E2363" s="88"/>
      <c r="F2363" s="85"/>
      <c r="G2363" s="88"/>
      <c r="H2363" s="89"/>
      <c r="I2363" s="90"/>
      <c r="J2363" s="91"/>
      <c r="K2363" s="91"/>
      <c r="L2363" s="91"/>
      <c r="M2363" s="91"/>
      <c r="N2363" s="90"/>
      <c r="O2363" s="90"/>
      <c r="P2363" s="90"/>
      <c r="Q2363" s="91"/>
    </row>
    <row r="2364" spans="1:17" s="75" customFormat="1" ht="12" outlineLevel="4">
      <c r="A2364" s="67">
        <v>16</v>
      </c>
      <c r="B2364" s="69" t="s">
        <v>1487</v>
      </c>
      <c r="C2364" s="70" t="s">
        <v>1488</v>
      </c>
      <c r="D2364" s="68" t="s">
        <v>9</v>
      </c>
      <c r="E2364" s="71">
        <v>8.2649999999999988</v>
      </c>
      <c r="F2364" s="68"/>
      <c r="G2364" s="71">
        <v>8.2649999999999988</v>
      </c>
      <c r="H2364" s="511"/>
      <c r="I2364" s="73">
        <f>G2364*H2364</f>
        <v>0</v>
      </c>
      <c r="J2364" s="110">
        <v>1.67</v>
      </c>
      <c r="K2364" s="110">
        <f>G2364*J2364</f>
        <v>13.802549999999997</v>
      </c>
      <c r="L2364" s="110"/>
      <c r="M2364" s="110">
        <f>G2364*L2364</f>
        <v>0</v>
      </c>
      <c r="N2364" s="111">
        <v>21</v>
      </c>
      <c r="O2364" s="111">
        <f>I2364*(N2364/100)</f>
        <v>0</v>
      </c>
      <c r="P2364" s="111">
        <f>I2364+O2364</f>
        <v>0</v>
      </c>
      <c r="Q2364" s="183"/>
    </row>
    <row r="2365" spans="1:17" s="83" customFormat="1" ht="9.75" outlineLevel="5">
      <c r="A2365" s="76"/>
      <c r="B2365" s="78" t="s">
        <v>848</v>
      </c>
      <c r="C2365" s="79" t="s">
        <v>1489</v>
      </c>
      <c r="D2365" s="77"/>
      <c r="E2365" s="80"/>
      <c r="F2365" s="77"/>
      <c r="G2365" s="80">
        <v>8.2649999999999988</v>
      </c>
      <c r="H2365" s="81"/>
      <c r="I2365" s="82"/>
      <c r="J2365" s="80"/>
      <c r="K2365" s="80"/>
      <c r="L2365" s="80"/>
      <c r="M2365" s="80"/>
      <c r="N2365" s="82"/>
      <c r="O2365" s="82"/>
      <c r="P2365" s="82"/>
      <c r="Q2365" s="80"/>
    </row>
    <row r="2366" spans="1:17" s="83" customFormat="1" ht="7.5" customHeight="1" outlineLevel="5">
      <c r="A2366" s="84"/>
      <c r="B2366" s="86"/>
      <c r="C2366" s="87"/>
      <c r="D2366" s="85"/>
      <c r="E2366" s="88"/>
      <c r="F2366" s="85"/>
      <c r="G2366" s="88"/>
      <c r="H2366" s="89"/>
      <c r="I2366" s="90"/>
      <c r="J2366" s="91"/>
      <c r="K2366" s="91"/>
      <c r="L2366" s="91"/>
      <c r="M2366" s="91"/>
      <c r="N2366" s="90"/>
      <c r="O2366" s="90"/>
      <c r="P2366" s="90"/>
      <c r="Q2366" s="91"/>
    </row>
    <row r="2367" spans="1:17" s="75" customFormat="1" ht="12" outlineLevel="4">
      <c r="A2367" s="120"/>
      <c r="B2367" s="181"/>
      <c r="C2367" s="113"/>
      <c r="D2367" s="112"/>
      <c r="E2367" s="114"/>
      <c r="F2367" s="112"/>
      <c r="G2367" s="114"/>
      <c r="H2367" s="115"/>
      <c r="I2367" s="116"/>
      <c r="J2367" s="117"/>
      <c r="K2367" s="117">
        <f>G2367*J2367</f>
        <v>0</v>
      </c>
      <c r="L2367" s="117"/>
      <c r="M2367" s="117">
        <f>G2367*L2367</f>
        <v>0</v>
      </c>
      <c r="N2367" s="118">
        <v>21</v>
      </c>
      <c r="O2367" s="118">
        <f>I2367*(N2367/100)</f>
        <v>0</v>
      </c>
      <c r="P2367" s="118">
        <f>I2367+O2367</f>
        <v>0</v>
      </c>
      <c r="Q2367" s="117"/>
    </row>
    <row r="2368" spans="1:17" s="75" customFormat="1" ht="12" outlineLevel="4">
      <c r="A2368" s="119"/>
      <c r="B2368" s="103"/>
      <c r="C2368" s="104" t="s">
        <v>1490</v>
      </c>
      <c r="D2368" s="102"/>
      <c r="E2368" s="105"/>
      <c r="F2368" s="102"/>
      <c r="G2368" s="105"/>
      <c r="H2368" s="106"/>
      <c r="I2368" s="107"/>
      <c r="J2368" s="108"/>
      <c r="K2368" s="108">
        <f>G2368*J2368</f>
        <v>0</v>
      </c>
      <c r="L2368" s="108"/>
      <c r="M2368" s="108">
        <f>G2368*L2368</f>
        <v>0</v>
      </c>
      <c r="N2368" s="109">
        <v>21</v>
      </c>
      <c r="O2368" s="109">
        <f>I2368*(N2368/100)</f>
        <v>0</v>
      </c>
      <c r="P2368" s="109">
        <f>I2368+O2368</f>
        <v>0</v>
      </c>
      <c r="Q2368" s="108"/>
    </row>
    <row r="2369" spans="1:17" s="75" customFormat="1" ht="12" outlineLevel="4">
      <c r="A2369" s="67">
        <v>17</v>
      </c>
      <c r="B2369" s="69" t="s">
        <v>1491</v>
      </c>
      <c r="C2369" s="70" t="s">
        <v>1492</v>
      </c>
      <c r="D2369" s="68" t="s">
        <v>8</v>
      </c>
      <c r="E2369" s="71">
        <v>662</v>
      </c>
      <c r="F2369" s="68"/>
      <c r="G2369" s="71">
        <v>662</v>
      </c>
      <c r="H2369" s="511"/>
      <c r="I2369" s="73">
        <f>G2369*H2369</f>
        <v>0</v>
      </c>
      <c r="J2369" s="110"/>
      <c r="K2369" s="110">
        <f>G2369*J2369</f>
        <v>0</v>
      </c>
      <c r="L2369" s="110"/>
      <c r="M2369" s="110">
        <f>G2369*L2369</f>
        <v>0</v>
      </c>
      <c r="N2369" s="111">
        <v>21</v>
      </c>
      <c r="O2369" s="111">
        <f>I2369*(N2369/100)</f>
        <v>0</v>
      </c>
      <c r="P2369" s="111">
        <f>I2369+O2369</f>
        <v>0</v>
      </c>
      <c r="Q2369" s="183"/>
    </row>
    <row r="2370" spans="1:17" s="83" customFormat="1" ht="9.75" outlineLevel="5">
      <c r="A2370" s="76"/>
      <c r="B2370" s="78" t="s">
        <v>848</v>
      </c>
      <c r="C2370" s="79" t="s">
        <v>1493</v>
      </c>
      <c r="D2370" s="77"/>
      <c r="E2370" s="80"/>
      <c r="F2370" s="77"/>
      <c r="G2370" s="80">
        <v>0</v>
      </c>
      <c r="H2370" s="81"/>
      <c r="I2370" s="82"/>
      <c r="J2370" s="80"/>
      <c r="K2370" s="80"/>
      <c r="L2370" s="80"/>
      <c r="M2370" s="80"/>
      <c r="N2370" s="82"/>
      <c r="O2370" s="82"/>
      <c r="P2370" s="82"/>
      <c r="Q2370" s="80"/>
    </row>
    <row r="2371" spans="1:17" s="83" customFormat="1" ht="9.75" outlineLevel="5">
      <c r="A2371" s="76"/>
      <c r="B2371" s="78"/>
      <c r="C2371" s="79" t="s">
        <v>1183</v>
      </c>
      <c r="D2371" s="77"/>
      <c r="E2371" s="80"/>
      <c r="F2371" s="77"/>
      <c r="G2371" s="80">
        <v>0</v>
      </c>
      <c r="H2371" s="81"/>
      <c r="I2371" s="82"/>
      <c r="J2371" s="80"/>
      <c r="K2371" s="80"/>
      <c r="L2371" s="80"/>
      <c r="M2371" s="80"/>
      <c r="N2371" s="82"/>
      <c r="O2371" s="82"/>
      <c r="P2371" s="82"/>
      <c r="Q2371" s="80"/>
    </row>
    <row r="2372" spans="1:17" s="83" customFormat="1" ht="9.75" outlineLevel="5">
      <c r="A2372" s="76"/>
      <c r="B2372" s="78"/>
      <c r="C2372" s="79" t="s">
        <v>1494</v>
      </c>
      <c r="D2372" s="77"/>
      <c r="E2372" s="80"/>
      <c r="F2372" s="77"/>
      <c r="G2372" s="80">
        <v>662</v>
      </c>
      <c r="H2372" s="81"/>
      <c r="I2372" s="82"/>
      <c r="J2372" s="80"/>
      <c r="K2372" s="80"/>
      <c r="L2372" s="80"/>
      <c r="M2372" s="80"/>
      <c r="N2372" s="82"/>
      <c r="O2372" s="82"/>
      <c r="P2372" s="82"/>
      <c r="Q2372" s="80"/>
    </row>
    <row r="2373" spans="1:17" s="83" customFormat="1" ht="7.5" customHeight="1" outlineLevel="5">
      <c r="A2373" s="84"/>
      <c r="B2373" s="86"/>
      <c r="C2373" s="87"/>
      <c r="D2373" s="85"/>
      <c r="E2373" s="88"/>
      <c r="F2373" s="85"/>
      <c r="G2373" s="88"/>
      <c r="H2373" s="89"/>
      <c r="I2373" s="90"/>
      <c r="J2373" s="91"/>
      <c r="K2373" s="91"/>
      <c r="L2373" s="91"/>
      <c r="M2373" s="91"/>
      <c r="N2373" s="90"/>
      <c r="O2373" s="90"/>
      <c r="P2373" s="90"/>
      <c r="Q2373" s="91"/>
    </row>
    <row r="2374" spans="1:17" s="75" customFormat="1" ht="24" outlineLevel="4">
      <c r="A2374" s="67">
        <v>18</v>
      </c>
      <c r="B2374" s="69" t="s">
        <v>1337</v>
      </c>
      <c r="C2374" s="70" t="s">
        <v>1338</v>
      </c>
      <c r="D2374" s="68" t="s">
        <v>8</v>
      </c>
      <c r="E2374" s="71">
        <v>662</v>
      </c>
      <c r="F2374" s="68"/>
      <c r="G2374" s="71">
        <v>662</v>
      </c>
      <c r="H2374" s="511"/>
      <c r="I2374" s="73">
        <f>G2374*H2374</f>
        <v>0</v>
      </c>
      <c r="J2374" s="110">
        <v>0.10100000000000001</v>
      </c>
      <c r="K2374" s="110">
        <f>G2374*J2374</f>
        <v>66.862000000000009</v>
      </c>
      <c r="L2374" s="110"/>
      <c r="M2374" s="110">
        <f>G2374*L2374</f>
        <v>0</v>
      </c>
      <c r="N2374" s="111">
        <v>21</v>
      </c>
      <c r="O2374" s="111">
        <f>I2374*(N2374/100)</f>
        <v>0</v>
      </c>
      <c r="P2374" s="111">
        <f>I2374+O2374</f>
        <v>0</v>
      </c>
      <c r="Q2374" s="184" t="s">
        <v>1881</v>
      </c>
    </row>
    <row r="2375" spans="1:17" s="75" customFormat="1" ht="12" outlineLevel="4">
      <c r="A2375" s="67">
        <v>19</v>
      </c>
      <c r="B2375" s="69" t="s">
        <v>1339</v>
      </c>
      <c r="C2375" s="70" t="s">
        <v>1340</v>
      </c>
      <c r="D2375" s="68" t="s">
        <v>8</v>
      </c>
      <c r="E2375" s="71">
        <v>695.1</v>
      </c>
      <c r="F2375" s="68"/>
      <c r="G2375" s="71">
        <v>695.1</v>
      </c>
      <c r="H2375" s="511"/>
      <c r="I2375" s="73">
        <f>G2375*H2375</f>
        <v>0</v>
      </c>
      <c r="J2375" s="110">
        <v>0.13100000000000001</v>
      </c>
      <c r="K2375" s="110">
        <f>G2375*J2375</f>
        <v>91.05810000000001</v>
      </c>
      <c r="L2375" s="110"/>
      <c r="M2375" s="110">
        <f>G2375*L2375</f>
        <v>0</v>
      </c>
      <c r="N2375" s="111">
        <v>21</v>
      </c>
      <c r="O2375" s="111">
        <f>I2375*(N2375/100)</f>
        <v>0</v>
      </c>
      <c r="P2375" s="111">
        <f>I2375+O2375</f>
        <v>0</v>
      </c>
      <c r="Q2375" s="184" t="s">
        <v>1881</v>
      </c>
    </row>
    <row r="2376" spans="1:17" s="83" customFormat="1" ht="9.75" outlineLevel="5">
      <c r="A2376" s="95"/>
      <c r="B2376" s="97" t="s">
        <v>894</v>
      </c>
      <c r="C2376" s="98">
        <v>5</v>
      </c>
      <c r="D2376" s="96"/>
      <c r="E2376" s="99"/>
      <c r="F2376" s="96"/>
      <c r="G2376" s="99">
        <v>33.1</v>
      </c>
      <c r="H2376" s="100"/>
      <c r="I2376" s="101"/>
      <c r="J2376" s="99"/>
      <c r="K2376" s="99"/>
      <c r="L2376" s="99"/>
      <c r="M2376" s="99"/>
      <c r="N2376" s="101"/>
      <c r="O2376" s="101"/>
      <c r="P2376" s="101"/>
      <c r="Q2376" s="99"/>
    </row>
    <row r="2377" spans="1:17" s="83" customFormat="1" ht="7.5" customHeight="1" outlineLevel="5">
      <c r="A2377" s="84"/>
      <c r="B2377" s="86"/>
      <c r="C2377" s="87"/>
      <c r="D2377" s="85"/>
      <c r="E2377" s="88"/>
      <c r="F2377" s="85"/>
      <c r="G2377" s="88"/>
      <c r="H2377" s="89"/>
      <c r="I2377" s="90"/>
      <c r="J2377" s="91"/>
      <c r="K2377" s="91"/>
      <c r="L2377" s="91"/>
      <c r="M2377" s="91"/>
      <c r="N2377" s="90"/>
      <c r="O2377" s="90"/>
      <c r="P2377" s="90"/>
      <c r="Q2377" s="91"/>
    </row>
    <row r="2378" spans="1:17" s="75" customFormat="1" ht="12" outlineLevel="4">
      <c r="A2378" s="121"/>
      <c r="B2378" s="123"/>
      <c r="C2378" s="124"/>
      <c r="D2378" s="122"/>
      <c r="E2378" s="125"/>
      <c r="F2378" s="122"/>
      <c r="G2378" s="125"/>
      <c r="H2378" s="126"/>
      <c r="I2378" s="127"/>
      <c r="J2378" s="128"/>
      <c r="K2378" s="128">
        <f>G2378*J2378</f>
        <v>0</v>
      </c>
      <c r="L2378" s="128"/>
      <c r="M2378" s="128">
        <f>G2378*L2378</f>
        <v>0</v>
      </c>
      <c r="N2378" s="129">
        <v>21</v>
      </c>
      <c r="O2378" s="129">
        <f>I2378*(N2378/100)</f>
        <v>0</v>
      </c>
      <c r="P2378" s="129">
        <f>I2378+O2378</f>
        <v>0</v>
      </c>
      <c r="Q2378" s="128"/>
    </row>
    <row r="2379" spans="1:17" s="75" customFormat="1" ht="24" outlineLevel="4">
      <c r="A2379" s="67">
        <v>20</v>
      </c>
      <c r="B2379" s="69" t="s">
        <v>1495</v>
      </c>
      <c r="C2379" s="70" t="s">
        <v>1496</v>
      </c>
      <c r="D2379" s="68" t="s">
        <v>4</v>
      </c>
      <c r="E2379" s="71">
        <v>649</v>
      </c>
      <c r="F2379" s="68"/>
      <c r="G2379" s="71">
        <v>649</v>
      </c>
      <c r="H2379" s="511"/>
      <c r="I2379" s="73">
        <f>G2379*H2379</f>
        <v>0</v>
      </c>
      <c r="J2379" s="110">
        <v>8.5309999999999997E-2</v>
      </c>
      <c r="K2379" s="110">
        <f>G2379*J2379</f>
        <v>55.366189999999996</v>
      </c>
      <c r="L2379" s="110"/>
      <c r="M2379" s="110">
        <f>G2379*L2379</f>
        <v>0</v>
      </c>
      <c r="N2379" s="111">
        <v>21</v>
      </c>
      <c r="O2379" s="111">
        <f>I2379*(N2379/100)</f>
        <v>0</v>
      </c>
      <c r="P2379" s="111">
        <f>I2379+O2379</f>
        <v>0</v>
      </c>
      <c r="Q2379" s="183"/>
    </row>
    <row r="2380" spans="1:17" s="83" customFormat="1" ht="9.75" outlineLevel="5">
      <c r="A2380" s="76"/>
      <c r="B2380" s="78" t="s">
        <v>848</v>
      </c>
      <c r="C2380" s="79" t="s">
        <v>1497</v>
      </c>
      <c r="D2380" s="77"/>
      <c r="E2380" s="80"/>
      <c r="F2380" s="77"/>
      <c r="G2380" s="80">
        <v>0</v>
      </c>
      <c r="H2380" s="81"/>
      <c r="I2380" s="82"/>
      <c r="J2380" s="80"/>
      <c r="K2380" s="80"/>
      <c r="L2380" s="80"/>
      <c r="M2380" s="80"/>
      <c r="N2380" s="82"/>
      <c r="O2380" s="82"/>
      <c r="P2380" s="82"/>
      <c r="Q2380" s="80"/>
    </row>
    <row r="2381" spans="1:17" s="83" customFormat="1" ht="9.75" outlineLevel="5">
      <c r="A2381" s="76"/>
      <c r="B2381" s="78"/>
      <c r="C2381" s="79" t="s">
        <v>1498</v>
      </c>
      <c r="D2381" s="77"/>
      <c r="E2381" s="80"/>
      <c r="F2381" s="77"/>
      <c r="G2381" s="80">
        <v>570</v>
      </c>
      <c r="H2381" s="81"/>
      <c r="I2381" s="82"/>
      <c r="J2381" s="80"/>
      <c r="K2381" s="80"/>
      <c r="L2381" s="80"/>
      <c r="M2381" s="80"/>
      <c r="N2381" s="82"/>
      <c r="O2381" s="82"/>
      <c r="P2381" s="82"/>
      <c r="Q2381" s="80"/>
    </row>
    <row r="2382" spans="1:17" s="83" customFormat="1" ht="9.75" outlineLevel="5">
      <c r="A2382" s="76"/>
      <c r="B2382" s="78"/>
      <c r="C2382" s="79" t="s">
        <v>1499</v>
      </c>
      <c r="D2382" s="77"/>
      <c r="E2382" s="80"/>
      <c r="F2382" s="77"/>
      <c r="G2382" s="80">
        <v>0</v>
      </c>
      <c r="H2382" s="81"/>
      <c r="I2382" s="82"/>
      <c r="J2382" s="80"/>
      <c r="K2382" s="80"/>
      <c r="L2382" s="80"/>
      <c r="M2382" s="80"/>
      <c r="N2382" s="82"/>
      <c r="O2382" s="82"/>
      <c r="P2382" s="82"/>
      <c r="Q2382" s="80"/>
    </row>
    <row r="2383" spans="1:17" s="83" customFormat="1" ht="9.75" outlineLevel="5">
      <c r="A2383" s="76"/>
      <c r="B2383" s="78"/>
      <c r="C2383" s="79" t="s">
        <v>1500</v>
      </c>
      <c r="D2383" s="77"/>
      <c r="E2383" s="80"/>
      <c r="F2383" s="77"/>
      <c r="G2383" s="80">
        <v>79</v>
      </c>
      <c r="H2383" s="81"/>
      <c r="I2383" s="82"/>
      <c r="J2383" s="80"/>
      <c r="K2383" s="80"/>
      <c r="L2383" s="80"/>
      <c r="M2383" s="80"/>
      <c r="N2383" s="82"/>
      <c r="O2383" s="82"/>
      <c r="P2383" s="82"/>
      <c r="Q2383" s="80"/>
    </row>
    <row r="2384" spans="1:17" s="83" customFormat="1" ht="7.5" customHeight="1" outlineLevel="5">
      <c r="A2384" s="84"/>
      <c r="B2384" s="86"/>
      <c r="C2384" s="87"/>
      <c r="D2384" s="85"/>
      <c r="E2384" s="88"/>
      <c r="F2384" s="85"/>
      <c r="G2384" s="88"/>
      <c r="H2384" s="89"/>
      <c r="I2384" s="90"/>
      <c r="J2384" s="91"/>
      <c r="K2384" s="91"/>
      <c r="L2384" s="91"/>
      <c r="M2384" s="91"/>
      <c r="N2384" s="90"/>
      <c r="O2384" s="90"/>
      <c r="P2384" s="90"/>
      <c r="Q2384" s="91"/>
    </row>
    <row r="2385" spans="1:17" s="75" customFormat="1" ht="12" outlineLevel="4">
      <c r="A2385" s="67">
        <v>21</v>
      </c>
      <c r="B2385" s="69" t="s">
        <v>1342</v>
      </c>
      <c r="C2385" s="70" t="s">
        <v>1343</v>
      </c>
      <c r="D2385" s="68" t="s">
        <v>4</v>
      </c>
      <c r="E2385" s="71">
        <v>82.95</v>
      </c>
      <c r="F2385" s="68"/>
      <c r="G2385" s="71">
        <v>82.95</v>
      </c>
      <c r="H2385" s="511"/>
      <c r="I2385" s="73">
        <f>G2385*H2385</f>
        <v>0</v>
      </c>
      <c r="J2385" s="110">
        <v>2.8000000000000001E-2</v>
      </c>
      <c r="K2385" s="110">
        <f>G2385*J2385</f>
        <v>2.3226</v>
      </c>
      <c r="L2385" s="110"/>
      <c r="M2385" s="110">
        <f>G2385*L2385</f>
        <v>0</v>
      </c>
      <c r="N2385" s="111">
        <v>21</v>
      </c>
      <c r="O2385" s="111">
        <f>I2385*(N2385/100)</f>
        <v>0</v>
      </c>
      <c r="P2385" s="111">
        <f>I2385+O2385</f>
        <v>0</v>
      </c>
      <c r="Q2385" s="184" t="s">
        <v>1881</v>
      </c>
    </row>
    <row r="2386" spans="1:17" s="83" customFormat="1" ht="9.75" outlineLevel="5">
      <c r="A2386" s="76"/>
      <c r="B2386" s="78" t="s">
        <v>848</v>
      </c>
      <c r="C2386" s="79" t="s">
        <v>1499</v>
      </c>
      <c r="D2386" s="77"/>
      <c r="E2386" s="80"/>
      <c r="F2386" s="77"/>
      <c r="G2386" s="80">
        <v>0</v>
      </c>
      <c r="H2386" s="81"/>
      <c r="I2386" s="82"/>
      <c r="J2386" s="80"/>
      <c r="K2386" s="80"/>
      <c r="L2386" s="80"/>
      <c r="M2386" s="80"/>
      <c r="N2386" s="82"/>
      <c r="O2386" s="82"/>
      <c r="P2386" s="82"/>
      <c r="Q2386" s="80"/>
    </row>
    <row r="2387" spans="1:17" s="83" customFormat="1" ht="9.75" outlineLevel="5">
      <c r="A2387" s="76"/>
      <c r="B2387" s="78"/>
      <c r="C2387" s="79" t="s">
        <v>1500</v>
      </c>
      <c r="D2387" s="77"/>
      <c r="E2387" s="80"/>
      <c r="F2387" s="77"/>
      <c r="G2387" s="80">
        <v>79</v>
      </c>
      <c r="H2387" s="81"/>
      <c r="I2387" s="82"/>
      <c r="J2387" s="80"/>
      <c r="K2387" s="80"/>
      <c r="L2387" s="80"/>
      <c r="M2387" s="80"/>
      <c r="N2387" s="82"/>
      <c r="O2387" s="82"/>
      <c r="P2387" s="82"/>
      <c r="Q2387" s="80"/>
    </row>
    <row r="2388" spans="1:17" s="83" customFormat="1" ht="9.75" outlineLevel="5">
      <c r="A2388" s="95"/>
      <c r="B2388" s="97" t="s">
        <v>894</v>
      </c>
      <c r="C2388" s="98">
        <v>5</v>
      </c>
      <c r="D2388" s="96"/>
      <c r="E2388" s="99"/>
      <c r="F2388" s="96"/>
      <c r="G2388" s="99">
        <v>3.95</v>
      </c>
      <c r="H2388" s="100"/>
      <c r="I2388" s="101"/>
      <c r="J2388" s="99"/>
      <c r="K2388" s="99"/>
      <c r="L2388" s="99"/>
      <c r="M2388" s="99"/>
      <c r="N2388" s="101"/>
      <c r="O2388" s="101"/>
      <c r="P2388" s="101"/>
      <c r="Q2388" s="99"/>
    </row>
    <row r="2389" spans="1:17" s="83" customFormat="1" ht="7.5" customHeight="1" outlineLevel="5">
      <c r="A2389" s="84"/>
      <c r="B2389" s="86"/>
      <c r="C2389" s="87"/>
      <c r="D2389" s="85"/>
      <c r="E2389" s="88"/>
      <c r="F2389" s="85"/>
      <c r="G2389" s="88"/>
      <c r="H2389" s="89"/>
      <c r="I2389" s="90"/>
      <c r="J2389" s="91"/>
      <c r="K2389" s="91"/>
      <c r="L2389" s="91"/>
      <c r="M2389" s="91"/>
      <c r="N2389" s="90"/>
      <c r="O2389" s="90"/>
      <c r="P2389" s="90"/>
      <c r="Q2389" s="91"/>
    </row>
    <row r="2390" spans="1:17" s="75" customFormat="1" ht="12" outlineLevel="4">
      <c r="A2390" s="67">
        <v>22</v>
      </c>
      <c r="B2390" s="69" t="s">
        <v>1501</v>
      </c>
      <c r="C2390" s="70" t="s">
        <v>1502</v>
      </c>
      <c r="D2390" s="68" t="s">
        <v>4</v>
      </c>
      <c r="E2390" s="71">
        <v>598.5</v>
      </c>
      <c r="F2390" s="68"/>
      <c r="G2390" s="71">
        <v>598.5</v>
      </c>
      <c r="H2390" s="511"/>
      <c r="I2390" s="73">
        <f>G2390*H2390</f>
        <v>0</v>
      </c>
      <c r="J2390" s="110">
        <v>2.8000000000000001E-2</v>
      </c>
      <c r="K2390" s="110">
        <f>G2390*J2390</f>
        <v>16.757999999999999</v>
      </c>
      <c r="L2390" s="110"/>
      <c r="M2390" s="110">
        <f>G2390*L2390</f>
        <v>0</v>
      </c>
      <c r="N2390" s="111">
        <v>21</v>
      </c>
      <c r="O2390" s="111">
        <f>I2390*(N2390/100)</f>
        <v>0</v>
      </c>
      <c r="P2390" s="111">
        <f>I2390+O2390</f>
        <v>0</v>
      </c>
      <c r="Q2390" s="183"/>
    </row>
    <row r="2391" spans="1:17" s="83" customFormat="1" ht="9.75" outlineLevel="5">
      <c r="A2391" s="76"/>
      <c r="B2391" s="78" t="s">
        <v>848</v>
      </c>
      <c r="C2391" s="79" t="s">
        <v>1497</v>
      </c>
      <c r="D2391" s="77"/>
      <c r="E2391" s="80"/>
      <c r="F2391" s="77"/>
      <c r="G2391" s="80">
        <v>0</v>
      </c>
      <c r="H2391" s="81"/>
      <c r="I2391" s="82"/>
      <c r="J2391" s="80"/>
      <c r="K2391" s="80"/>
      <c r="L2391" s="80"/>
      <c r="M2391" s="80"/>
      <c r="N2391" s="82"/>
      <c r="O2391" s="82"/>
      <c r="P2391" s="82"/>
      <c r="Q2391" s="80"/>
    </row>
    <row r="2392" spans="1:17" s="83" customFormat="1" ht="9.75" outlineLevel="5">
      <c r="A2392" s="76"/>
      <c r="B2392" s="78"/>
      <c r="C2392" s="79" t="s">
        <v>1498</v>
      </c>
      <c r="D2392" s="77"/>
      <c r="E2392" s="80"/>
      <c r="F2392" s="77"/>
      <c r="G2392" s="80">
        <v>570</v>
      </c>
      <c r="H2392" s="81"/>
      <c r="I2392" s="82"/>
      <c r="J2392" s="80"/>
      <c r="K2392" s="80"/>
      <c r="L2392" s="80"/>
      <c r="M2392" s="80"/>
      <c r="N2392" s="82"/>
      <c r="O2392" s="82"/>
      <c r="P2392" s="82"/>
      <c r="Q2392" s="80"/>
    </row>
    <row r="2393" spans="1:17" s="83" customFormat="1" ht="9.75" outlineLevel="5">
      <c r="A2393" s="95"/>
      <c r="B2393" s="97" t="s">
        <v>894</v>
      </c>
      <c r="C2393" s="98">
        <v>5</v>
      </c>
      <c r="D2393" s="96"/>
      <c r="E2393" s="99"/>
      <c r="F2393" s="96"/>
      <c r="G2393" s="99">
        <v>28.5</v>
      </c>
      <c r="H2393" s="100"/>
      <c r="I2393" s="101"/>
      <c r="J2393" s="99"/>
      <c r="K2393" s="99"/>
      <c r="L2393" s="99"/>
      <c r="M2393" s="99"/>
      <c r="N2393" s="101"/>
      <c r="O2393" s="101"/>
      <c r="P2393" s="101"/>
      <c r="Q2393" s="99"/>
    </row>
    <row r="2394" spans="1:17" s="83" customFormat="1" ht="7.5" customHeight="1" outlineLevel="5">
      <c r="A2394" s="84"/>
      <c r="B2394" s="86"/>
      <c r="C2394" s="87"/>
      <c r="D2394" s="85"/>
      <c r="E2394" s="88"/>
      <c r="F2394" s="85"/>
      <c r="G2394" s="88"/>
      <c r="H2394" s="89"/>
      <c r="I2394" s="90"/>
      <c r="J2394" s="91"/>
      <c r="K2394" s="91"/>
      <c r="L2394" s="91"/>
      <c r="M2394" s="91"/>
      <c r="N2394" s="90"/>
      <c r="O2394" s="90"/>
      <c r="P2394" s="90"/>
      <c r="Q2394" s="91"/>
    </row>
    <row r="2395" spans="1:17" s="83" customFormat="1" ht="8.25" outlineLevel="4">
      <c r="A2395" s="92"/>
      <c r="B2395" s="93"/>
      <c r="C2395" s="92"/>
      <c r="D2395" s="92"/>
      <c r="E2395" s="92"/>
      <c r="F2395" s="92"/>
      <c r="G2395" s="92"/>
      <c r="H2395" s="94"/>
      <c r="I2395" s="94"/>
      <c r="J2395" s="92"/>
      <c r="K2395" s="92"/>
      <c r="L2395" s="92"/>
      <c r="M2395" s="92"/>
      <c r="N2395" s="92"/>
      <c r="O2395" s="94"/>
      <c r="P2395" s="94"/>
      <c r="Q2395" s="92"/>
    </row>
    <row r="2396" spans="1:17" s="20" customFormat="1" ht="16.5" customHeight="1" outlineLevel="3">
      <c r="A2396" s="22"/>
      <c r="B2396" s="18"/>
      <c r="C2396" s="23" t="s">
        <v>1503</v>
      </c>
      <c r="D2396" s="24"/>
      <c r="E2396" s="23"/>
      <c r="F2396" s="24"/>
      <c r="G2396" s="23"/>
      <c r="H2396" s="24"/>
      <c r="I2396" s="25">
        <f>SUBTOTAL(9,I2397:I2429)</f>
        <v>0</v>
      </c>
      <c r="J2396" s="26"/>
      <c r="K2396" s="27">
        <f>SUBTOTAL(9,K2397:K2429)</f>
        <v>301.01435516000004</v>
      </c>
      <c r="L2396" s="24"/>
      <c r="M2396" s="27">
        <f>SUBTOTAL(9,M2397:M2429)</f>
        <v>0</v>
      </c>
      <c r="N2396" s="43"/>
      <c r="O2396" s="25">
        <f>SUBTOTAL(9,O2397:O2429)</f>
        <v>0</v>
      </c>
      <c r="P2396" s="25">
        <f>SUBTOTAL(9,P2397:P2429)</f>
        <v>0</v>
      </c>
      <c r="Q2396" s="26"/>
    </row>
    <row r="2397" spans="1:17" s="75" customFormat="1" ht="24" outlineLevel="4">
      <c r="A2397" s="67">
        <v>1</v>
      </c>
      <c r="B2397" s="69" t="s">
        <v>1504</v>
      </c>
      <c r="C2397" s="70" t="s">
        <v>1505</v>
      </c>
      <c r="D2397" s="68" t="s">
        <v>4</v>
      </c>
      <c r="E2397" s="71">
        <v>1608.13</v>
      </c>
      <c r="F2397" s="68"/>
      <c r="G2397" s="71">
        <v>1608.13</v>
      </c>
      <c r="H2397" s="511"/>
      <c r="I2397" s="73">
        <f>G2397*H2397</f>
        <v>0</v>
      </c>
      <c r="J2397" s="110">
        <v>0.17993000000000001</v>
      </c>
      <c r="K2397" s="110">
        <f>G2397*J2397</f>
        <v>289.35083090000001</v>
      </c>
      <c r="L2397" s="110"/>
      <c r="M2397" s="110">
        <f>G2397*L2397</f>
        <v>0</v>
      </c>
      <c r="N2397" s="111">
        <v>21</v>
      </c>
      <c r="O2397" s="111">
        <f>I2397*(N2397/100)</f>
        <v>0</v>
      </c>
      <c r="P2397" s="111">
        <f>I2397+O2397</f>
        <v>0</v>
      </c>
      <c r="Q2397" s="183"/>
    </row>
    <row r="2398" spans="1:17" s="83" customFormat="1" ht="19.5" outlineLevel="5">
      <c r="A2398" s="76"/>
      <c r="B2398" s="78" t="s">
        <v>848</v>
      </c>
      <c r="C2398" s="79" t="s">
        <v>1506</v>
      </c>
      <c r="D2398" s="77"/>
      <c r="E2398" s="80"/>
      <c r="F2398" s="77"/>
      <c r="G2398" s="80">
        <v>1608.13</v>
      </c>
      <c r="H2398" s="81"/>
      <c r="I2398" s="82"/>
      <c r="J2398" s="80"/>
      <c r="K2398" s="80"/>
      <c r="L2398" s="80"/>
      <c r="M2398" s="80"/>
      <c r="N2398" s="82"/>
      <c r="O2398" s="82"/>
      <c r="P2398" s="82"/>
      <c r="Q2398" s="80"/>
    </row>
    <row r="2399" spans="1:17" s="83" customFormat="1" ht="7.5" customHeight="1" outlineLevel="5">
      <c r="A2399" s="84"/>
      <c r="B2399" s="86"/>
      <c r="C2399" s="87"/>
      <c r="D2399" s="85"/>
      <c r="E2399" s="88"/>
      <c r="F2399" s="85"/>
      <c r="G2399" s="88"/>
      <c r="H2399" s="89"/>
      <c r="I2399" s="90"/>
      <c r="J2399" s="91"/>
      <c r="K2399" s="91"/>
      <c r="L2399" s="91"/>
      <c r="M2399" s="91"/>
      <c r="N2399" s="90"/>
      <c r="O2399" s="90"/>
      <c r="P2399" s="90"/>
      <c r="Q2399" s="91"/>
    </row>
    <row r="2400" spans="1:17" s="75" customFormat="1" ht="24" outlineLevel="4">
      <c r="A2400" s="67">
        <v>2</v>
      </c>
      <c r="B2400" s="69" t="s">
        <v>1507</v>
      </c>
      <c r="C2400" s="70" t="s">
        <v>1508</v>
      </c>
      <c r="D2400" s="68" t="s">
        <v>4</v>
      </c>
      <c r="E2400" s="71">
        <v>24.94</v>
      </c>
      <c r="F2400" s="68"/>
      <c r="G2400" s="71">
        <v>24.94</v>
      </c>
      <c r="H2400" s="511"/>
      <c r="I2400" s="73">
        <f>G2400*H2400</f>
        <v>0</v>
      </c>
      <c r="J2400" s="110">
        <v>0.20455000000000001</v>
      </c>
      <c r="K2400" s="110">
        <f>G2400*J2400</f>
        <v>5.1014770000000009</v>
      </c>
      <c r="L2400" s="110"/>
      <c r="M2400" s="110">
        <f>G2400*L2400</f>
        <v>0</v>
      </c>
      <c r="N2400" s="111">
        <v>21</v>
      </c>
      <c r="O2400" s="111">
        <f>I2400*(N2400/100)</f>
        <v>0</v>
      </c>
      <c r="P2400" s="111">
        <f>I2400+O2400</f>
        <v>0</v>
      </c>
      <c r="Q2400" s="183"/>
    </row>
    <row r="2401" spans="1:17" s="83" customFormat="1" ht="9.75" outlineLevel="5">
      <c r="A2401" s="76"/>
      <c r="B2401" s="78" t="s">
        <v>848</v>
      </c>
      <c r="C2401" s="79" t="s">
        <v>1509</v>
      </c>
      <c r="D2401" s="77"/>
      <c r="E2401" s="80"/>
      <c r="F2401" s="77"/>
      <c r="G2401" s="80">
        <v>24.94</v>
      </c>
      <c r="H2401" s="81"/>
      <c r="I2401" s="82"/>
      <c r="J2401" s="80"/>
      <c r="K2401" s="80"/>
      <c r="L2401" s="80"/>
      <c r="M2401" s="80"/>
      <c r="N2401" s="82"/>
      <c r="O2401" s="82"/>
      <c r="P2401" s="82"/>
      <c r="Q2401" s="80"/>
    </row>
    <row r="2402" spans="1:17" s="83" customFormat="1" ht="7.5" customHeight="1" outlineLevel="5">
      <c r="A2402" s="84"/>
      <c r="B2402" s="86"/>
      <c r="C2402" s="87"/>
      <c r="D2402" s="85"/>
      <c r="E2402" s="88"/>
      <c r="F2402" s="85"/>
      <c r="G2402" s="88"/>
      <c r="H2402" s="89"/>
      <c r="I2402" s="90"/>
      <c r="J2402" s="91"/>
      <c r="K2402" s="91"/>
      <c r="L2402" s="91"/>
      <c r="M2402" s="91"/>
      <c r="N2402" s="90"/>
      <c r="O2402" s="90"/>
      <c r="P2402" s="90"/>
      <c r="Q2402" s="91"/>
    </row>
    <row r="2403" spans="1:17" s="75" customFormat="1" ht="12" outlineLevel="4">
      <c r="A2403" s="67">
        <v>3</v>
      </c>
      <c r="B2403" s="69" t="s">
        <v>1510</v>
      </c>
      <c r="C2403" s="70" t="s">
        <v>1511</v>
      </c>
      <c r="D2403" s="68" t="s">
        <v>9</v>
      </c>
      <c r="E2403" s="71">
        <v>83.286569999999998</v>
      </c>
      <c r="F2403" s="68"/>
      <c r="G2403" s="71">
        <v>83.286569999999998</v>
      </c>
      <c r="H2403" s="511"/>
      <c r="I2403" s="73">
        <f>G2403*H2403</f>
        <v>0</v>
      </c>
      <c r="J2403" s="110"/>
      <c r="K2403" s="110">
        <f>G2403*J2403</f>
        <v>0</v>
      </c>
      <c r="L2403" s="110"/>
      <c r="M2403" s="110">
        <f>G2403*L2403</f>
        <v>0</v>
      </c>
      <c r="N2403" s="111">
        <v>21</v>
      </c>
      <c r="O2403" s="111">
        <f>I2403*(N2403/100)</f>
        <v>0</v>
      </c>
      <c r="P2403" s="111">
        <f>I2403+O2403</f>
        <v>0</v>
      </c>
      <c r="Q2403" s="184" t="s">
        <v>1881</v>
      </c>
    </row>
    <row r="2404" spans="1:17" s="83" customFormat="1" ht="29.25" outlineLevel="5">
      <c r="A2404" s="76"/>
      <c r="B2404" s="78" t="s">
        <v>848</v>
      </c>
      <c r="C2404" s="79" t="s">
        <v>1512</v>
      </c>
      <c r="D2404" s="77"/>
      <c r="E2404" s="80"/>
      <c r="F2404" s="77"/>
      <c r="G2404" s="80">
        <v>82.014629999999997</v>
      </c>
      <c r="H2404" s="81"/>
      <c r="I2404" s="82"/>
      <c r="J2404" s="80"/>
      <c r="K2404" s="80"/>
      <c r="L2404" s="80"/>
      <c r="M2404" s="80"/>
      <c r="N2404" s="82"/>
      <c r="O2404" s="82"/>
      <c r="P2404" s="82"/>
      <c r="Q2404" s="80"/>
    </row>
    <row r="2405" spans="1:17" s="83" customFormat="1" ht="9.75" outlineLevel="5">
      <c r="A2405" s="76"/>
      <c r="B2405" s="78"/>
      <c r="C2405" s="79" t="s">
        <v>1513</v>
      </c>
      <c r="D2405" s="77"/>
      <c r="E2405" s="80"/>
      <c r="F2405" s="77"/>
      <c r="G2405" s="80">
        <v>1.2719400000000001</v>
      </c>
      <c r="H2405" s="81"/>
      <c r="I2405" s="82"/>
      <c r="J2405" s="80"/>
      <c r="K2405" s="80"/>
      <c r="L2405" s="80"/>
      <c r="M2405" s="80"/>
      <c r="N2405" s="82"/>
      <c r="O2405" s="82"/>
      <c r="P2405" s="82"/>
      <c r="Q2405" s="80"/>
    </row>
    <row r="2406" spans="1:17" s="83" customFormat="1" ht="7.5" customHeight="1" outlineLevel="5">
      <c r="A2406" s="84"/>
      <c r="B2406" s="86"/>
      <c r="C2406" s="87"/>
      <c r="D2406" s="85"/>
      <c r="E2406" s="88"/>
      <c r="F2406" s="85"/>
      <c r="G2406" s="88"/>
      <c r="H2406" s="89"/>
      <c r="I2406" s="90"/>
      <c r="J2406" s="91"/>
      <c r="K2406" s="91"/>
      <c r="L2406" s="91"/>
      <c r="M2406" s="91"/>
      <c r="N2406" s="90"/>
      <c r="O2406" s="90"/>
      <c r="P2406" s="90"/>
      <c r="Q2406" s="91"/>
    </row>
    <row r="2407" spans="1:17" s="75" customFormat="1" ht="12" outlineLevel="4">
      <c r="A2407" s="67">
        <v>4</v>
      </c>
      <c r="B2407" s="69" t="s">
        <v>63</v>
      </c>
      <c r="C2407" s="70" t="s">
        <v>531</v>
      </c>
      <c r="D2407" s="68" t="s">
        <v>8</v>
      </c>
      <c r="E2407" s="71">
        <v>1959.684</v>
      </c>
      <c r="F2407" s="68"/>
      <c r="G2407" s="71">
        <v>1959.684</v>
      </c>
      <c r="H2407" s="511"/>
      <c r="I2407" s="73">
        <f>G2407*H2407</f>
        <v>0</v>
      </c>
      <c r="J2407" s="110">
        <v>1.7000000000000001E-4</v>
      </c>
      <c r="K2407" s="110">
        <f>G2407*J2407</f>
        <v>0.33314628000000002</v>
      </c>
      <c r="L2407" s="110"/>
      <c r="M2407" s="110">
        <f>G2407*L2407</f>
        <v>0</v>
      </c>
      <c r="N2407" s="111">
        <v>21</v>
      </c>
      <c r="O2407" s="111">
        <f>I2407*(N2407/100)</f>
        <v>0</v>
      </c>
      <c r="P2407" s="111">
        <f>I2407+O2407</f>
        <v>0</v>
      </c>
      <c r="Q2407" s="184" t="s">
        <v>1881</v>
      </c>
    </row>
    <row r="2408" spans="1:17" s="83" customFormat="1" ht="29.25" outlineLevel="5">
      <c r="A2408" s="76"/>
      <c r="B2408" s="78" t="s">
        <v>848</v>
      </c>
      <c r="C2408" s="79" t="s">
        <v>1514</v>
      </c>
      <c r="D2408" s="77"/>
      <c r="E2408" s="80"/>
      <c r="F2408" s="77"/>
      <c r="G2408" s="80">
        <v>1929.7559999999999</v>
      </c>
      <c r="H2408" s="81"/>
      <c r="I2408" s="82"/>
      <c r="J2408" s="80"/>
      <c r="K2408" s="80"/>
      <c r="L2408" s="80"/>
      <c r="M2408" s="80"/>
      <c r="N2408" s="82"/>
      <c r="O2408" s="82"/>
      <c r="P2408" s="82"/>
      <c r="Q2408" s="80"/>
    </row>
    <row r="2409" spans="1:17" s="83" customFormat="1" ht="9.75" outlineLevel="5">
      <c r="A2409" s="76"/>
      <c r="B2409" s="78"/>
      <c r="C2409" s="79" t="s">
        <v>1515</v>
      </c>
      <c r="D2409" s="77"/>
      <c r="E2409" s="80"/>
      <c r="F2409" s="77"/>
      <c r="G2409" s="80">
        <v>29.928000000000001</v>
      </c>
      <c r="H2409" s="81"/>
      <c r="I2409" s="82"/>
      <c r="J2409" s="80"/>
      <c r="K2409" s="80"/>
      <c r="L2409" s="80"/>
      <c r="M2409" s="80"/>
      <c r="N2409" s="82"/>
      <c r="O2409" s="82"/>
      <c r="P2409" s="82"/>
      <c r="Q2409" s="80"/>
    </row>
    <row r="2410" spans="1:17" s="83" customFormat="1" ht="7.5" customHeight="1" outlineLevel="5">
      <c r="A2410" s="84"/>
      <c r="B2410" s="86"/>
      <c r="C2410" s="87"/>
      <c r="D2410" s="85"/>
      <c r="E2410" s="88"/>
      <c r="F2410" s="85"/>
      <c r="G2410" s="88"/>
      <c r="H2410" s="89"/>
      <c r="I2410" s="90"/>
      <c r="J2410" s="91"/>
      <c r="K2410" s="91"/>
      <c r="L2410" s="91"/>
      <c r="M2410" s="91"/>
      <c r="N2410" s="90"/>
      <c r="O2410" s="90"/>
      <c r="P2410" s="90"/>
      <c r="Q2410" s="91"/>
    </row>
    <row r="2411" spans="1:17" s="75" customFormat="1" ht="12" outlineLevel="4">
      <c r="A2411" s="67">
        <v>5</v>
      </c>
      <c r="B2411" s="69" t="s">
        <v>1191</v>
      </c>
      <c r="C2411" s="70" t="s">
        <v>1192</v>
      </c>
      <c r="D2411" s="68" t="s">
        <v>8</v>
      </c>
      <c r="E2411" s="71">
        <v>2253.6365999999998</v>
      </c>
      <c r="F2411" s="68"/>
      <c r="G2411" s="71">
        <v>2253.6365999999998</v>
      </c>
      <c r="H2411" s="511"/>
      <c r="I2411" s="73">
        <f>G2411*H2411</f>
        <v>0</v>
      </c>
      <c r="J2411" s="110">
        <v>2.9999999999999997E-4</v>
      </c>
      <c r="K2411" s="110">
        <f>G2411*J2411</f>
        <v>0.6760909799999999</v>
      </c>
      <c r="L2411" s="110"/>
      <c r="M2411" s="110">
        <f>G2411*L2411</f>
        <v>0</v>
      </c>
      <c r="N2411" s="111">
        <v>21</v>
      </c>
      <c r="O2411" s="111">
        <f>I2411*(N2411/100)</f>
        <v>0</v>
      </c>
      <c r="P2411" s="111">
        <f>I2411+O2411</f>
        <v>0</v>
      </c>
      <c r="Q2411" s="184" t="s">
        <v>1881</v>
      </c>
    </row>
    <row r="2412" spans="1:17" s="83" customFormat="1" ht="9.75" outlineLevel="5">
      <c r="A2412" s="95"/>
      <c r="B2412" s="97" t="s">
        <v>894</v>
      </c>
      <c r="C2412" s="98">
        <v>15</v>
      </c>
      <c r="D2412" s="96"/>
      <c r="E2412" s="99"/>
      <c r="F2412" s="96"/>
      <c r="G2412" s="99">
        <v>293.95259999999996</v>
      </c>
      <c r="H2412" s="100"/>
      <c r="I2412" s="101"/>
      <c r="J2412" s="99"/>
      <c r="K2412" s="99"/>
      <c r="L2412" s="99"/>
      <c r="M2412" s="99"/>
      <c r="N2412" s="101"/>
      <c r="O2412" s="101"/>
      <c r="P2412" s="101"/>
      <c r="Q2412" s="99"/>
    </row>
    <row r="2413" spans="1:17" s="83" customFormat="1" ht="7.5" customHeight="1" outlineLevel="5">
      <c r="A2413" s="84"/>
      <c r="B2413" s="86"/>
      <c r="C2413" s="87"/>
      <c r="D2413" s="85"/>
      <c r="E2413" s="88"/>
      <c r="F2413" s="85"/>
      <c r="G2413" s="88"/>
      <c r="H2413" s="89"/>
      <c r="I2413" s="90"/>
      <c r="J2413" s="91"/>
      <c r="K2413" s="91"/>
      <c r="L2413" s="91"/>
      <c r="M2413" s="91"/>
      <c r="N2413" s="90"/>
      <c r="O2413" s="90"/>
      <c r="P2413" s="90"/>
      <c r="Q2413" s="91"/>
    </row>
    <row r="2414" spans="1:17" s="75" customFormat="1" ht="12" outlineLevel="4">
      <c r="A2414" s="67">
        <v>6</v>
      </c>
      <c r="B2414" s="69" t="s">
        <v>1516</v>
      </c>
      <c r="C2414" s="70" t="s">
        <v>1517</v>
      </c>
      <c r="D2414" s="68" t="s">
        <v>14</v>
      </c>
      <c r="E2414" s="71">
        <v>12</v>
      </c>
      <c r="F2414" s="68"/>
      <c r="G2414" s="71">
        <v>12</v>
      </c>
      <c r="H2414" s="511"/>
      <c r="I2414" s="73">
        <f>G2414*H2414</f>
        <v>0</v>
      </c>
      <c r="J2414" s="110">
        <v>0.17488999999999999</v>
      </c>
      <c r="K2414" s="110">
        <f>G2414*J2414</f>
        <v>2.0986799999999999</v>
      </c>
      <c r="L2414" s="110"/>
      <c r="M2414" s="110">
        <f>G2414*L2414</f>
        <v>0</v>
      </c>
      <c r="N2414" s="111">
        <v>21</v>
      </c>
      <c r="O2414" s="111">
        <f>I2414*(N2414/100)</f>
        <v>0</v>
      </c>
      <c r="P2414" s="111">
        <f>I2414+O2414</f>
        <v>0</v>
      </c>
      <c r="Q2414" s="183"/>
    </row>
    <row r="2415" spans="1:17" s="75" customFormat="1" ht="24" outlineLevel="4">
      <c r="A2415" s="67">
        <v>7</v>
      </c>
      <c r="B2415" s="69" t="s">
        <v>1518</v>
      </c>
      <c r="C2415" s="70" t="s">
        <v>1519</v>
      </c>
      <c r="D2415" s="68" t="s">
        <v>14</v>
      </c>
      <c r="E2415" s="71">
        <v>12</v>
      </c>
      <c r="F2415" s="68"/>
      <c r="G2415" s="71">
        <v>12</v>
      </c>
      <c r="H2415" s="511"/>
      <c r="I2415" s="73">
        <f>G2415*H2415</f>
        <v>0</v>
      </c>
      <c r="J2415" s="110">
        <v>8.0999999999999996E-3</v>
      </c>
      <c r="K2415" s="110">
        <f>G2415*J2415</f>
        <v>9.7199999999999995E-2</v>
      </c>
      <c r="L2415" s="110"/>
      <c r="M2415" s="110">
        <f>G2415*L2415</f>
        <v>0</v>
      </c>
      <c r="N2415" s="111">
        <v>21</v>
      </c>
      <c r="O2415" s="111">
        <f>I2415*(N2415/100)</f>
        <v>0</v>
      </c>
      <c r="P2415" s="111">
        <f>I2415+O2415</f>
        <v>0</v>
      </c>
      <c r="Q2415" s="183"/>
    </row>
    <row r="2416" spans="1:17" s="75" customFormat="1" ht="12" outlineLevel="4">
      <c r="A2416" s="67">
        <v>8</v>
      </c>
      <c r="B2416" s="69" t="s">
        <v>1520</v>
      </c>
      <c r="C2416" s="70" t="s">
        <v>1521</v>
      </c>
      <c r="D2416" s="68" t="s">
        <v>14</v>
      </c>
      <c r="E2416" s="71">
        <v>17</v>
      </c>
      <c r="F2416" s="68"/>
      <c r="G2416" s="71">
        <v>17</v>
      </c>
      <c r="H2416" s="511"/>
      <c r="I2416" s="73">
        <f>G2416*H2416</f>
        <v>0</v>
      </c>
      <c r="J2416" s="110">
        <v>0.17488999999999999</v>
      </c>
      <c r="K2416" s="110">
        <f>G2416*J2416</f>
        <v>2.9731299999999998</v>
      </c>
      <c r="L2416" s="110"/>
      <c r="M2416" s="110">
        <f>G2416*L2416</f>
        <v>0</v>
      </c>
      <c r="N2416" s="111">
        <v>21</v>
      </c>
      <c r="O2416" s="111">
        <f>I2416*(N2416/100)</f>
        <v>0</v>
      </c>
      <c r="P2416" s="111">
        <f>I2416+O2416</f>
        <v>0</v>
      </c>
      <c r="Q2416" s="184" t="s">
        <v>1881</v>
      </c>
    </row>
    <row r="2417" spans="1:17" s="83" customFormat="1" ht="9.75" outlineLevel="5">
      <c r="A2417" s="76"/>
      <c r="B2417" s="78" t="s">
        <v>848</v>
      </c>
      <c r="C2417" s="79" t="s">
        <v>1522</v>
      </c>
      <c r="D2417" s="77"/>
      <c r="E2417" s="80"/>
      <c r="F2417" s="77"/>
      <c r="G2417" s="80">
        <v>0</v>
      </c>
      <c r="H2417" s="81"/>
      <c r="I2417" s="82"/>
      <c r="J2417" s="80"/>
      <c r="K2417" s="80"/>
      <c r="L2417" s="80"/>
      <c r="M2417" s="80"/>
      <c r="N2417" s="82"/>
      <c r="O2417" s="82"/>
      <c r="P2417" s="82"/>
      <c r="Q2417" s="80"/>
    </row>
    <row r="2418" spans="1:17" s="83" customFormat="1" ht="9.75" outlineLevel="5">
      <c r="A2418" s="76"/>
      <c r="B2418" s="78"/>
      <c r="C2418" s="79" t="s">
        <v>1523</v>
      </c>
      <c r="D2418" s="77"/>
      <c r="E2418" s="80"/>
      <c r="F2418" s="77"/>
      <c r="G2418" s="80">
        <v>17</v>
      </c>
      <c r="H2418" s="81"/>
      <c r="I2418" s="82"/>
      <c r="J2418" s="80"/>
      <c r="K2418" s="80"/>
      <c r="L2418" s="80"/>
      <c r="M2418" s="80"/>
      <c r="N2418" s="82"/>
      <c r="O2418" s="82"/>
      <c r="P2418" s="82"/>
      <c r="Q2418" s="80"/>
    </row>
    <row r="2419" spans="1:17" s="83" customFormat="1" ht="7.5" customHeight="1" outlineLevel="5">
      <c r="A2419" s="84"/>
      <c r="B2419" s="86"/>
      <c r="C2419" s="87"/>
      <c r="D2419" s="85"/>
      <c r="E2419" s="88"/>
      <c r="F2419" s="85"/>
      <c r="G2419" s="88"/>
      <c r="H2419" s="89"/>
      <c r="I2419" s="90"/>
      <c r="J2419" s="91"/>
      <c r="K2419" s="91"/>
      <c r="L2419" s="91"/>
      <c r="M2419" s="91"/>
      <c r="N2419" s="90"/>
      <c r="O2419" s="90"/>
      <c r="P2419" s="90"/>
      <c r="Q2419" s="91"/>
    </row>
    <row r="2420" spans="1:17" s="75" customFormat="1" ht="12" outlineLevel="4">
      <c r="A2420" s="67">
        <v>9</v>
      </c>
      <c r="B2420" s="69" t="s">
        <v>1328</v>
      </c>
      <c r="C2420" s="70" t="s">
        <v>1524</v>
      </c>
      <c r="D2420" s="68" t="s">
        <v>14</v>
      </c>
      <c r="E2420" s="71">
        <v>17</v>
      </c>
      <c r="F2420" s="68"/>
      <c r="G2420" s="71">
        <v>17</v>
      </c>
      <c r="H2420" s="511"/>
      <c r="I2420" s="73">
        <f>G2420*H2420</f>
        <v>0</v>
      </c>
      <c r="J2420" s="110">
        <v>4.5999999999999999E-3</v>
      </c>
      <c r="K2420" s="110">
        <f>G2420*J2420</f>
        <v>7.8199999999999992E-2</v>
      </c>
      <c r="L2420" s="110"/>
      <c r="M2420" s="110">
        <f>G2420*L2420</f>
        <v>0</v>
      </c>
      <c r="N2420" s="111">
        <v>21</v>
      </c>
      <c r="O2420" s="111">
        <f>I2420*(N2420/100)</f>
        <v>0</v>
      </c>
      <c r="P2420" s="111">
        <f>I2420+O2420</f>
        <v>0</v>
      </c>
      <c r="Q2420" s="183"/>
    </row>
    <row r="2421" spans="1:17" s="75" customFormat="1" ht="12" outlineLevel="4">
      <c r="A2421" s="67">
        <v>10</v>
      </c>
      <c r="B2421" s="69" t="s">
        <v>1331</v>
      </c>
      <c r="C2421" s="70" t="s">
        <v>1332</v>
      </c>
      <c r="D2421" s="68" t="s">
        <v>4</v>
      </c>
      <c r="E2421" s="71">
        <v>38.549999999999997</v>
      </c>
      <c r="F2421" s="68"/>
      <c r="G2421" s="71">
        <v>38.549999999999997</v>
      </c>
      <c r="H2421" s="511"/>
      <c r="I2421" s="73">
        <f>G2421*H2421</f>
        <v>0</v>
      </c>
      <c r="J2421" s="110"/>
      <c r="K2421" s="110">
        <f>G2421*J2421</f>
        <v>0</v>
      </c>
      <c r="L2421" s="110"/>
      <c r="M2421" s="110">
        <f>G2421*L2421</f>
        <v>0</v>
      </c>
      <c r="N2421" s="111">
        <v>21</v>
      </c>
      <c r="O2421" s="111">
        <f>I2421*(N2421/100)</f>
        <v>0</v>
      </c>
      <c r="P2421" s="111">
        <f>I2421+O2421</f>
        <v>0</v>
      </c>
      <c r="Q2421" s="184" t="s">
        <v>1881</v>
      </c>
    </row>
    <row r="2422" spans="1:17" s="83" customFormat="1" ht="9.75" outlineLevel="5">
      <c r="A2422" s="76"/>
      <c r="B2422" s="78" t="s">
        <v>848</v>
      </c>
      <c r="C2422" s="79" t="s">
        <v>1522</v>
      </c>
      <c r="D2422" s="77"/>
      <c r="E2422" s="80"/>
      <c r="F2422" s="77"/>
      <c r="G2422" s="80">
        <v>0</v>
      </c>
      <c r="H2422" s="81"/>
      <c r="I2422" s="82"/>
      <c r="J2422" s="80"/>
      <c r="K2422" s="80"/>
      <c r="L2422" s="80"/>
      <c r="M2422" s="80"/>
      <c r="N2422" s="82"/>
      <c r="O2422" s="82"/>
      <c r="P2422" s="82"/>
      <c r="Q2422" s="80"/>
    </row>
    <row r="2423" spans="1:17" s="83" customFormat="1" ht="9.75" outlineLevel="5">
      <c r="A2423" s="76"/>
      <c r="B2423" s="78"/>
      <c r="C2423" s="79" t="s">
        <v>1525</v>
      </c>
      <c r="D2423" s="77"/>
      <c r="E2423" s="80"/>
      <c r="F2423" s="77"/>
      <c r="G2423" s="80">
        <v>38.549999999999997</v>
      </c>
      <c r="H2423" s="81"/>
      <c r="I2423" s="82"/>
      <c r="J2423" s="80"/>
      <c r="K2423" s="80"/>
      <c r="L2423" s="80"/>
      <c r="M2423" s="80"/>
      <c r="N2423" s="82"/>
      <c r="O2423" s="82"/>
      <c r="P2423" s="82"/>
      <c r="Q2423" s="80"/>
    </row>
    <row r="2424" spans="1:17" s="83" customFormat="1" ht="7.5" customHeight="1" outlineLevel="5">
      <c r="A2424" s="84"/>
      <c r="B2424" s="86"/>
      <c r="C2424" s="87"/>
      <c r="D2424" s="85"/>
      <c r="E2424" s="88"/>
      <c r="F2424" s="85"/>
      <c r="G2424" s="88"/>
      <c r="H2424" s="89"/>
      <c r="I2424" s="90"/>
      <c r="J2424" s="91"/>
      <c r="K2424" s="91"/>
      <c r="L2424" s="91"/>
      <c r="M2424" s="91"/>
      <c r="N2424" s="90"/>
      <c r="O2424" s="90"/>
      <c r="P2424" s="90"/>
      <c r="Q2424" s="91"/>
    </row>
    <row r="2425" spans="1:17" s="75" customFormat="1" ht="12" outlineLevel="4">
      <c r="A2425" s="67">
        <v>11</v>
      </c>
      <c r="B2425" s="69" t="s">
        <v>1526</v>
      </c>
      <c r="C2425" s="70" t="s">
        <v>1527</v>
      </c>
      <c r="D2425" s="68" t="s">
        <v>14</v>
      </c>
      <c r="E2425" s="71">
        <v>16</v>
      </c>
      <c r="F2425" s="68"/>
      <c r="G2425" s="71">
        <v>16</v>
      </c>
      <c r="H2425" s="511"/>
      <c r="I2425" s="73">
        <f>G2425*H2425</f>
        <v>0</v>
      </c>
      <c r="J2425" s="110">
        <v>1.9099999999999999E-2</v>
      </c>
      <c r="K2425" s="110">
        <f>G2425*J2425</f>
        <v>0.30559999999999998</v>
      </c>
      <c r="L2425" s="110"/>
      <c r="M2425" s="110">
        <f>G2425*L2425</f>
        <v>0</v>
      </c>
      <c r="N2425" s="111">
        <v>21</v>
      </c>
      <c r="O2425" s="111">
        <f>I2425*(N2425/100)</f>
        <v>0</v>
      </c>
      <c r="P2425" s="111">
        <f>I2425+O2425</f>
        <v>0</v>
      </c>
      <c r="Q2425" s="183"/>
    </row>
    <row r="2426" spans="1:17" s="83" customFormat="1" ht="9.75" outlineLevel="5">
      <c r="A2426" s="76"/>
      <c r="B2426" s="78" t="s">
        <v>848</v>
      </c>
      <c r="C2426" s="79" t="s">
        <v>1528</v>
      </c>
      <c r="D2426" s="77"/>
      <c r="E2426" s="80"/>
      <c r="F2426" s="77"/>
      <c r="G2426" s="80">
        <v>0</v>
      </c>
      <c r="H2426" s="81"/>
      <c r="I2426" s="82"/>
      <c r="J2426" s="80"/>
      <c r="K2426" s="80"/>
      <c r="L2426" s="80"/>
      <c r="M2426" s="80"/>
      <c r="N2426" s="82"/>
      <c r="O2426" s="82"/>
      <c r="P2426" s="82"/>
      <c r="Q2426" s="80"/>
    </row>
    <row r="2427" spans="1:17" s="83" customFormat="1" ht="9.75" outlineLevel="5">
      <c r="A2427" s="76"/>
      <c r="B2427" s="78"/>
      <c r="C2427" s="79" t="s">
        <v>1529</v>
      </c>
      <c r="D2427" s="77"/>
      <c r="E2427" s="80"/>
      <c r="F2427" s="77"/>
      <c r="G2427" s="80">
        <v>16</v>
      </c>
      <c r="H2427" s="81"/>
      <c r="I2427" s="82"/>
      <c r="J2427" s="80"/>
      <c r="K2427" s="80"/>
      <c r="L2427" s="80"/>
      <c r="M2427" s="80"/>
      <c r="N2427" s="82"/>
      <c r="O2427" s="82"/>
      <c r="P2427" s="82"/>
      <c r="Q2427" s="80"/>
    </row>
    <row r="2428" spans="1:17" s="83" customFormat="1" ht="7.5" customHeight="1" outlineLevel="5">
      <c r="A2428" s="84"/>
      <c r="B2428" s="86"/>
      <c r="C2428" s="87"/>
      <c r="D2428" s="85"/>
      <c r="E2428" s="88"/>
      <c r="F2428" s="85"/>
      <c r="G2428" s="88"/>
      <c r="H2428" s="89"/>
      <c r="I2428" s="90"/>
      <c r="J2428" s="91"/>
      <c r="K2428" s="91"/>
      <c r="L2428" s="91"/>
      <c r="M2428" s="91"/>
      <c r="N2428" s="90"/>
      <c r="O2428" s="90"/>
      <c r="P2428" s="90"/>
      <c r="Q2428" s="91"/>
    </row>
    <row r="2429" spans="1:17" s="83" customFormat="1" ht="8.25" outlineLevel="4">
      <c r="A2429" s="92"/>
      <c r="B2429" s="93"/>
      <c r="C2429" s="92"/>
      <c r="D2429" s="92"/>
      <c r="E2429" s="92"/>
      <c r="F2429" s="92"/>
      <c r="G2429" s="92"/>
      <c r="H2429" s="94"/>
      <c r="I2429" s="94"/>
      <c r="J2429" s="92"/>
      <c r="K2429" s="92"/>
      <c r="L2429" s="92"/>
      <c r="M2429" s="92"/>
      <c r="N2429" s="92"/>
      <c r="O2429" s="94"/>
      <c r="P2429" s="94"/>
      <c r="Q2429" s="92"/>
    </row>
    <row r="2430" spans="1:17" s="20" customFormat="1" ht="16.5" customHeight="1" outlineLevel="3">
      <c r="A2430" s="22"/>
      <c r="B2430" s="18"/>
      <c r="C2430" s="23" t="s">
        <v>1530</v>
      </c>
      <c r="D2430" s="24"/>
      <c r="E2430" s="23"/>
      <c r="F2430" s="24"/>
      <c r="G2430" s="23"/>
      <c r="H2430" s="24"/>
      <c r="I2430" s="25">
        <f>SUBTOTAL(9,I2431:I2432)</f>
        <v>0</v>
      </c>
      <c r="J2430" s="26"/>
      <c r="K2430" s="27">
        <f>SUBTOTAL(9,K2431:K2432)</f>
        <v>0</v>
      </c>
      <c r="L2430" s="24"/>
      <c r="M2430" s="27">
        <f>SUBTOTAL(9,M2431:M2432)</f>
        <v>0</v>
      </c>
      <c r="N2430" s="43"/>
      <c r="O2430" s="25">
        <f>SUBTOTAL(9,O2431:O2432)</f>
        <v>0</v>
      </c>
      <c r="P2430" s="25">
        <f>SUBTOTAL(9,P2431:P2432)</f>
        <v>0</v>
      </c>
      <c r="Q2430" s="26"/>
    </row>
    <row r="2431" spans="1:17" s="75" customFormat="1" ht="12" outlineLevel="4">
      <c r="A2431" s="67">
        <v>1</v>
      </c>
      <c r="B2431" s="69" t="s">
        <v>1333</v>
      </c>
      <c r="C2431" s="70" t="s">
        <v>1334</v>
      </c>
      <c r="D2431" s="68" t="s">
        <v>5</v>
      </c>
      <c r="E2431" s="71">
        <v>4620.1393651599992</v>
      </c>
      <c r="F2431" s="68"/>
      <c r="G2431" s="71">
        <v>4620.1393651599992</v>
      </c>
      <c r="H2431" s="511"/>
      <c r="I2431" s="73">
        <f>G2431*H2431</f>
        <v>0</v>
      </c>
      <c r="J2431" s="110"/>
      <c r="K2431" s="110">
        <f>G2431*J2431</f>
        <v>0</v>
      </c>
      <c r="L2431" s="110"/>
      <c r="M2431" s="110">
        <f>G2431*L2431</f>
        <v>0</v>
      </c>
      <c r="N2431" s="111">
        <v>21</v>
      </c>
      <c r="O2431" s="111">
        <f>I2431*(N2431/100)</f>
        <v>0</v>
      </c>
      <c r="P2431" s="111">
        <f>I2431+O2431</f>
        <v>0</v>
      </c>
      <c r="Q2431" s="183"/>
    </row>
    <row r="2432" spans="1:17" s="45" customFormat="1" ht="12.75" customHeight="1" outlineLevel="4">
      <c r="A2432" s="46"/>
      <c r="B2432" s="47"/>
      <c r="C2432" s="48"/>
      <c r="D2432" s="47"/>
      <c r="E2432" s="49"/>
      <c r="F2432" s="50"/>
      <c r="G2432" s="49"/>
      <c r="H2432" s="50"/>
      <c r="I2432" s="51"/>
      <c r="J2432" s="52"/>
      <c r="K2432" s="50"/>
      <c r="L2432" s="50"/>
      <c r="M2432" s="50"/>
      <c r="N2432" s="53" t="s">
        <v>3</v>
      </c>
      <c r="O2432" s="50"/>
      <c r="P2432" s="50"/>
      <c r="Q2432" s="52"/>
    </row>
    <row r="2433" spans="1:17" s="45" customFormat="1" ht="12.75" customHeight="1" outlineLevel="3">
      <c r="A2433" s="46"/>
      <c r="B2433" s="47"/>
      <c r="C2433" s="48"/>
      <c r="D2433" s="47"/>
      <c r="E2433" s="49"/>
      <c r="F2433" s="50"/>
      <c r="G2433" s="49"/>
      <c r="H2433" s="50"/>
      <c r="I2433" s="51"/>
      <c r="J2433" s="52"/>
      <c r="K2433" s="50"/>
      <c r="L2433" s="50"/>
      <c r="M2433" s="50"/>
      <c r="N2433" s="53" t="s">
        <v>3</v>
      </c>
      <c r="O2433" s="50"/>
      <c r="P2433" s="50"/>
      <c r="Q2433" s="52"/>
    </row>
    <row r="2434" spans="1:17" s="45" customFormat="1" ht="12.75" customHeight="1" outlineLevel="2">
      <c r="A2434" s="46"/>
      <c r="B2434" s="47"/>
      <c r="C2434" s="48"/>
      <c r="D2434" s="47"/>
      <c r="E2434" s="49"/>
      <c r="F2434" s="50"/>
      <c r="G2434" s="49"/>
      <c r="H2434" s="50"/>
      <c r="I2434" s="51"/>
      <c r="J2434" s="52"/>
      <c r="K2434" s="50"/>
      <c r="L2434" s="50"/>
      <c r="M2434" s="50"/>
      <c r="N2434" s="53" t="s">
        <v>3</v>
      </c>
      <c r="O2434" s="50"/>
      <c r="P2434" s="50"/>
      <c r="Q2434" s="52"/>
    </row>
    <row r="2435" spans="1:17" s="45" customFormat="1" ht="12.75" customHeight="1" outlineLevel="1">
      <c r="A2435" s="46"/>
      <c r="B2435" s="47"/>
      <c r="C2435" s="48"/>
      <c r="D2435" s="47"/>
      <c r="E2435" s="49"/>
      <c r="F2435" s="50"/>
      <c r="G2435" s="49"/>
      <c r="H2435" s="50"/>
      <c r="I2435" s="51"/>
      <c r="J2435" s="52"/>
      <c r="K2435" s="50"/>
      <c r="L2435" s="50"/>
      <c r="M2435" s="50"/>
      <c r="N2435" s="53" t="s">
        <v>3</v>
      </c>
      <c r="O2435" s="50"/>
      <c r="P2435" s="50"/>
      <c r="Q2435" s="52"/>
    </row>
    <row r="2436" spans="1:17" s="13" customFormat="1" ht="20.25" customHeight="1">
      <c r="A2436" s="152"/>
      <c r="B2436" s="153"/>
      <c r="C2436" s="152" t="s">
        <v>1970</v>
      </c>
      <c r="D2436" s="154"/>
      <c r="E2436" s="155"/>
      <c r="F2436" s="154"/>
      <c r="G2436" s="155"/>
      <c r="H2436" s="154"/>
      <c r="I2436" s="156">
        <f>SUBTOTAL(9,I2437:I2623)</f>
        <v>0</v>
      </c>
      <c r="J2436" s="157"/>
      <c r="K2436" s="158"/>
      <c r="L2436" s="154"/>
      <c r="M2436" s="158"/>
      <c r="N2436" s="159"/>
      <c r="O2436" s="156">
        <f>SUBTOTAL(9,O2437:O2623)</f>
        <v>0</v>
      </c>
      <c r="P2436" s="156">
        <f>SUBTOTAL(9,P2437:P2623)</f>
        <v>0</v>
      </c>
      <c r="Q2436" s="152"/>
    </row>
    <row r="2437" spans="1:17" s="169" customFormat="1" ht="19.5" customHeight="1" outlineLevel="1">
      <c r="A2437" s="160"/>
      <c r="B2437" s="161"/>
      <c r="C2437" s="161" t="s">
        <v>1884</v>
      </c>
      <c r="D2437" s="162"/>
      <c r="E2437" s="163"/>
      <c r="F2437" s="164"/>
      <c r="G2437" s="163"/>
      <c r="H2437" s="164"/>
      <c r="I2437" s="165">
        <f>SUBTOTAL(9,I2438:I2498)</f>
        <v>0</v>
      </c>
      <c r="J2437" s="166"/>
      <c r="K2437" s="167"/>
      <c r="L2437" s="164"/>
      <c r="M2437" s="167"/>
      <c r="N2437" s="168"/>
      <c r="O2437" s="165">
        <f>SUBTOTAL(9,O2438:O2498)</f>
        <v>0</v>
      </c>
      <c r="P2437" s="165">
        <f>SUBTOTAL(9,P2438:P2498)</f>
        <v>0</v>
      </c>
      <c r="Q2437" s="160"/>
    </row>
    <row r="2438" spans="1:17" s="63" customFormat="1" ht="18.75" customHeight="1" outlineLevel="2">
      <c r="A2438" s="55"/>
      <c r="B2438" s="56"/>
      <c r="C2438" s="57" t="s">
        <v>1885</v>
      </c>
      <c r="D2438" s="58"/>
      <c r="E2438" s="57"/>
      <c r="F2438" s="58"/>
      <c r="G2438" s="57"/>
      <c r="H2438" s="58"/>
      <c r="I2438" s="59">
        <f>SUBTOTAL(9,I2439:I2460)</f>
        <v>0</v>
      </c>
      <c r="J2438" s="60"/>
      <c r="K2438" s="61"/>
      <c r="L2438" s="58"/>
      <c r="M2438" s="61"/>
      <c r="N2438" s="62"/>
      <c r="O2438" s="59">
        <f t="shared" ref="O2438:P2438" si="66">SUBTOTAL(9,O2439:O2460)</f>
        <v>0</v>
      </c>
      <c r="P2438" s="59">
        <f t="shared" si="66"/>
        <v>0</v>
      </c>
      <c r="Q2438" s="55"/>
    </row>
    <row r="2439" spans="1:17" s="20" customFormat="1" ht="16.5" customHeight="1" outlineLevel="3">
      <c r="A2439" s="22"/>
      <c r="B2439" s="18"/>
      <c r="C2439" s="23" t="s">
        <v>1886</v>
      </c>
      <c r="D2439" s="24"/>
      <c r="E2439" s="23"/>
      <c r="F2439" s="24"/>
      <c r="G2439" s="23"/>
      <c r="H2439" s="24"/>
      <c r="I2439" s="25">
        <f>SUBTOTAL(9,I2440:I2450)</f>
        <v>0</v>
      </c>
      <c r="J2439" s="26"/>
      <c r="K2439" s="27"/>
      <c r="L2439" s="24"/>
      <c r="M2439" s="27"/>
      <c r="N2439" s="43"/>
      <c r="O2439" s="25">
        <f t="shared" ref="O2439:P2439" si="67">SUBTOTAL(9,O2440:O2450)</f>
        <v>0</v>
      </c>
      <c r="P2439" s="25">
        <f t="shared" si="67"/>
        <v>0</v>
      </c>
      <c r="Q2439" s="22"/>
    </row>
    <row r="2440" spans="1:17" s="64" customFormat="1" ht="24" outlineLevel="4" collapsed="1">
      <c r="A2440" s="11">
        <v>1</v>
      </c>
      <c r="B2440" s="29" t="s">
        <v>1887</v>
      </c>
      <c r="C2440" s="30" t="s">
        <v>1888</v>
      </c>
      <c r="D2440" s="12" t="s">
        <v>1889</v>
      </c>
      <c r="E2440" s="31"/>
      <c r="F2440" s="14"/>
      <c r="G2440" s="31">
        <v>12.72</v>
      </c>
      <c r="H2440" s="511"/>
      <c r="I2440" s="15">
        <f t="shared" ref="I2440:I2450" si="68">G2440*H2440</f>
        <v>0</v>
      </c>
      <c r="J2440" s="32"/>
      <c r="K2440" s="33"/>
      <c r="L2440" s="32"/>
      <c r="M2440" s="33"/>
      <c r="N2440" s="111">
        <v>21</v>
      </c>
      <c r="O2440" s="111">
        <f t="shared" ref="O2440:O2446" si="69">I2440*(N2440/100)</f>
        <v>0</v>
      </c>
      <c r="P2440" s="111">
        <f t="shared" ref="P2440:P2446" si="70">I2440+O2440</f>
        <v>0</v>
      </c>
      <c r="Q2440" s="184"/>
    </row>
    <row r="2441" spans="1:17" s="64" customFormat="1" ht="24" outlineLevel="4" collapsed="1">
      <c r="A2441" s="11">
        <v>2</v>
      </c>
      <c r="B2441" s="29" t="s">
        <v>1890</v>
      </c>
      <c r="C2441" s="30" t="s">
        <v>1891</v>
      </c>
      <c r="D2441" s="12" t="s">
        <v>1889</v>
      </c>
      <c r="E2441" s="31"/>
      <c r="F2441" s="14"/>
      <c r="G2441" s="31">
        <v>12.72</v>
      </c>
      <c r="H2441" s="511"/>
      <c r="I2441" s="15">
        <f t="shared" si="68"/>
        <v>0</v>
      </c>
      <c r="J2441" s="32"/>
      <c r="K2441" s="33"/>
      <c r="L2441" s="32"/>
      <c r="M2441" s="33"/>
      <c r="N2441" s="111">
        <v>21</v>
      </c>
      <c r="O2441" s="111">
        <f t="shared" si="69"/>
        <v>0</v>
      </c>
      <c r="P2441" s="111">
        <f t="shared" si="70"/>
        <v>0</v>
      </c>
      <c r="Q2441" s="184"/>
    </row>
    <row r="2442" spans="1:17" s="64" customFormat="1" ht="15" outlineLevel="4" collapsed="1">
      <c r="A2442" s="11">
        <v>3</v>
      </c>
      <c r="B2442" s="29">
        <v>181311103</v>
      </c>
      <c r="C2442" s="30" t="s">
        <v>1892</v>
      </c>
      <c r="D2442" s="12" t="s">
        <v>1889</v>
      </c>
      <c r="E2442" s="31"/>
      <c r="F2442" s="14"/>
      <c r="G2442" s="31">
        <v>12.72</v>
      </c>
      <c r="H2442" s="511"/>
      <c r="I2442" s="15">
        <f t="shared" si="68"/>
        <v>0</v>
      </c>
      <c r="J2442" s="32"/>
      <c r="K2442" s="33"/>
      <c r="L2442" s="32"/>
      <c r="M2442" s="33"/>
      <c r="N2442" s="111">
        <v>21</v>
      </c>
      <c r="O2442" s="111">
        <f t="shared" si="69"/>
        <v>0</v>
      </c>
      <c r="P2442" s="111">
        <f t="shared" si="70"/>
        <v>0</v>
      </c>
      <c r="Q2442" s="184"/>
    </row>
    <row r="2443" spans="1:17" s="64" customFormat="1" ht="15" outlineLevel="4" collapsed="1">
      <c r="A2443" s="11">
        <v>4</v>
      </c>
      <c r="B2443" s="29">
        <v>181311103</v>
      </c>
      <c r="C2443" s="30" t="s">
        <v>1893</v>
      </c>
      <c r="D2443" s="12" t="s">
        <v>1889</v>
      </c>
      <c r="E2443" s="31"/>
      <c r="F2443" s="14"/>
      <c r="G2443" s="31">
        <v>12.72</v>
      </c>
      <c r="H2443" s="511"/>
      <c r="I2443" s="15">
        <f t="shared" si="68"/>
        <v>0</v>
      </c>
      <c r="J2443" s="32"/>
      <c r="K2443" s="33"/>
      <c r="L2443" s="32"/>
      <c r="M2443" s="33"/>
      <c r="N2443" s="111">
        <v>21</v>
      </c>
      <c r="O2443" s="111">
        <f t="shared" si="69"/>
        <v>0</v>
      </c>
      <c r="P2443" s="111">
        <f t="shared" si="70"/>
        <v>0</v>
      </c>
      <c r="Q2443" s="184"/>
    </row>
    <row r="2444" spans="1:17" s="64" customFormat="1" ht="15" outlineLevel="4" collapsed="1">
      <c r="A2444" s="11">
        <v>5</v>
      </c>
      <c r="B2444" s="29" t="s">
        <v>1894</v>
      </c>
      <c r="C2444" s="30" t="s">
        <v>1895</v>
      </c>
      <c r="D2444" s="12" t="s">
        <v>1889</v>
      </c>
      <c r="E2444" s="31"/>
      <c r="F2444" s="14"/>
      <c r="G2444" s="31">
        <v>12.72</v>
      </c>
      <c r="H2444" s="511"/>
      <c r="I2444" s="15">
        <f t="shared" si="68"/>
        <v>0</v>
      </c>
      <c r="J2444" s="32"/>
      <c r="K2444" s="33"/>
      <c r="L2444" s="32"/>
      <c r="M2444" s="33"/>
      <c r="N2444" s="111">
        <v>21</v>
      </c>
      <c r="O2444" s="111">
        <f t="shared" si="69"/>
        <v>0</v>
      </c>
      <c r="P2444" s="111">
        <f t="shared" si="70"/>
        <v>0</v>
      </c>
      <c r="Q2444" s="184"/>
    </row>
    <row r="2445" spans="1:17" s="64" customFormat="1" ht="24" outlineLevel="4" collapsed="1">
      <c r="A2445" s="11">
        <v>6</v>
      </c>
      <c r="B2445" s="29">
        <v>184853511</v>
      </c>
      <c r="C2445" s="30" t="s">
        <v>1896</v>
      </c>
      <c r="D2445" s="12" t="s">
        <v>1889</v>
      </c>
      <c r="E2445" s="31"/>
      <c r="F2445" s="14"/>
      <c r="G2445" s="31">
        <v>12.72</v>
      </c>
      <c r="H2445" s="511"/>
      <c r="I2445" s="15">
        <f t="shared" si="68"/>
        <v>0</v>
      </c>
      <c r="J2445" s="32"/>
      <c r="K2445" s="33"/>
      <c r="L2445" s="32"/>
      <c r="M2445" s="33"/>
      <c r="N2445" s="111">
        <v>21</v>
      </c>
      <c r="O2445" s="111">
        <f t="shared" si="69"/>
        <v>0</v>
      </c>
      <c r="P2445" s="111">
        <f t="shared" si="70"/>
        <v>0</v>
      </c>
      <c r="Q2445" s="184"/>
    </row>
    <row r="2446" spans="1:17" s="64" customFormat="1" ht="24" outlineLevel="4" collapsed="1">
      <c r="A2446" s="11">
        <v>7</v>
      </c>
      <c r="B2446" s="29">
        <v>184853511</v>
      </c>
      <c r="C2446" s="30" t="s">
        <v>1897</v>
      </c>
      <c r="D2446" s="12" t="s">
        <v>1889</v>
      </c>
      <c r="E2446" s="31"/>
      <c r="F2446" s="14"/>
      <c r="G2446" s="31">
        <v>12.72</v>
      </c>
      <c r="H2446" s="511"/>
      <c r="I2446" s="15">
        <f t="shared" si="68"/>
        <v>0</v>
      </c>
      <c r="J2446" s="32"/>
      <c r="K2446" s="33"/>
      <c r="L2446" s="32"/>
      <c r="M2446" s="33"/>
      <c r="N2446" s="111">
        <v>21</v>
      </c>
      <c r="O2446" s="111">
        <f t="shared" si="69"/>
        <v>0</v>
      </c>
      <c r="P2446" s="111">
        <f t="shared" si="70"/>
        <v>0</v>
      </c>
      <c r="Q2446" s="184"/>
    </row>
    <row r="2447" spans="1:17" s="217" customFormat="1" ht="12" outlineLevel="4">
      <c r="A2447" s="208"/>
      <c r="B2447" s="209"/>
      <c r="C2447" s="210" t="s">
        <v>1898</v>
      </c>
      <c r="D2447" s="211"/>
      <c r="E2447" s="212"/>
      <c r="F2447" s="211"/>
      <c r="G2447" s="212"/>
      <c r="H2447" s="213"/>
      <c r="I2447" s="214">
        <f t="shared" si="68"/>
        <v>0</v>
      </c>
      <c r="J2447" s="215"/>
      <c r="K2447" s="215"/>
      <c r="L2447" s="215"/>
      <c r="M2447" s="215"/>
      <c r="N2447" s="216"/>
      <c r="O2447" s="216"/>
      <c r="P2447" s="216"/>
      <c r="Q2447" s="211"/>
    </row>
    <row r="2448" spans="1:17" s="64" customFormat="1" ht="24" outlineLevel="4" collapsed="1">
      <c r="A2448" s="11">
        <v>8</v>
      </c>
      <c r="B2448" s="29"/>
      <c r="C2448" s="30" t="s">
        <v>1899</v>
      </c>
      <c r="D2448" s="12" t="s">
        <v>1900</v>
      </c>
      <c r="E2448" s="31"/>
      <c r="F2448" s="14"/>
      <c r="G2448" s="31">
        <v>2.5440000000000005</v>
      </c>
      <c r="H2448" s="511"/>
      <c r="I2448" s="15">
        <f t="shared" si="68"/>
        <v>0</v>
      </c>
      <c r="J2448" s="32"/>
      <c r="K2448" s="33"/>
      <c r="L2448" s="32"/>
      <c r="M2448" s="33"/>
      <c r="N2448" s="111">
        <v>21</v>
      </c>
      <c r="O2448" s="111">
        <f t="shared" ref="O2448:O2450" si="71">I2448*(N2448/100)</f>
        <v>0</v>
      </c>
      <c r="P2448" s="111">
        <f t="shared" ref="P2448:P2450" si="72">I2448+O2448</f>
        <v>0</v>
      </c>
      <c r="Q2448" s="184"/>
    </row>
    <row r="2449" spans="1:17" s="64" customFormat="1" ht="12" outlineLevel="4" collapsed="1">
      <c r="A2449" s="11">
        <v>9</v>
      </c>
      <c r="B2449" s="29"/>
      <c r="C2449" s="30" t="s">
        <v>1901</v>
      </c>
      <c r="D2449" s="12" t="s">
        <v>5</v>
      </c>
      <c r="E2449" s="31"/>
      <c r="F2449" s="14"/>
      <c r="G2449" s="31">
        <v>0.25440000000000002</v>
      </c>
      <c r="H2449" s="511"/>
      <c r="I2449" s="15">
        <f t="shared" si="68"/>
        <v>0</v>
      </c>
      <c r="J2449" s="32"/>
      <c r="K2449" s="33"/>
      <c r="L2449" s="32"/>
      <c r="M2449" s="33"/>
      <c r="N2449" s="111">
        <v>21</v>
      </c>
      <c r="O2449" s="111">
        <f t="shared" si="71"/>
        <v>0</v>
      </c>
      <c r="P2449" s="111">
        <f t="shared" si="72"/>
        <v>0</v>
      </c>
      <c r="Q2449" s="184"/>
    </row>
    <row r="2450" spans="1:17" s="64" customFormat="1" ht="24" outlineLevel="4" collapsed="1">
      <c r="A2450" s="11">
        <v>10</v>
      </c>
      <c r="B2450" s="29"/>
      <c r="C2450" s="30" t="s">
        <v>1902</v>
      </c>
      <c r="D2450" s="12" t="s">
        <v>1900</v>
      </c>
      <c r="E2450" s="31"/>
      <c r="F2450" s="14"/>
      <c r="G2450" s="31">
        <v>2.5440000000000005</v>
      </c>
      <c r="H2450" s="511"/>
      <c r="I2450" s="15">
        <f t="shared" si="68"/>
        <v>0</v>
      </c>
      <c r="J2450" s="32"/>
      <c r="K2450" s="33"/>
      <c r="L2450" s="32"/>
      <c r="M2450" s="33"/>
      <c r="N2450" s="111">
        <v>21</v>
      </c>
      <c r="O2450" s="111">
        <f t="shared" si="71"/>
        <v>0</v>
      </c>
      <c r="P2450" s="111">
        <f t="shared" si="72"/>
        <v>0</v>
      </c>
      <c r="Q2450" s="184"/>
    </row>
    <row r="2451" spans="1:17" s="221" customFormat="1" ht="12" outlineLevel="4">
      <c r="A2451" s="218"/>
      <c r="B2451" s="219"/>
      <c r="C2451" s="218"/>
      <c r="D2451" s="218"/>
      <c r="E2451" s="218"/>
      <c r="F2451" s="218"/>
      <c r="G2451" s="218"/>
      <c r="H2451" s="220"/>
      <c r="I2451" s="220"/>
      <c r="J2451" s="218"/>
      <c r="K2451" s="218"/>
      <c r="L2451" s="218"/>
      <c r="M2451" s="218"/>
      <c r="N2451" s="218"/>
      <c r="O2451" s="220"/>
      <c r="P2451" s="220"/>
      <c r="Q2451" s="218"/>
    </row>
    <row r="2452" spans="1:17" s="20" customFormat="1" ht="16.5" customHeight="1" outlineLevel="3">
      <c r="A2452" s="22"/>
      <c r="B2452" s="18"/>
      <c r="C2452" s="23" t="s">
        <v>1903</v>
      </c>
      <c r="D2452" s="24"/>
      <c r="E2452" s="23"/>
      <c r="F2452" s="24"/>
      <c r="G2452" s="23"/>
      <c r="H2452" s="24"/>
      <c r="I2452" s="25">
        <f>SUBTOTAL(9,I2453:I2460)</f>
        <v>0</v>
      </c>
      <c r="J2452" s="26"/>
      <c r="K2452" s="27"/>
      <c r="L2452" s="24"/>
      <c r="M2452" s="27"/>
      <c r="N2452" s="43"/>
      <c r="O2452" s="25">
        <f t="shared" ref="O2452:P2452" si="73">SUBTOTAL(9,O2453:O2460)</f>
        <v>0</v>
      </c>
      <c r="P2452" s="25">
        <f t="shared" si="73"/>
        <v>0</v>
      </c>
      <c r="Q2452" s="22"/>
    </row>
    <row r="2453" spans="1:17" s="64" customFormat="1" ht="12" outlineLevel="4" collapsed="1">
      <c r="A2453" s="11">
        <v>10</v>
      </c>
      <c r="B2453" s="29" t="s">
        <v>1904</v>
      </c>
      <c r="C2453" s="30" t="s">
        <v>1905</v>
      </c>
      <c r="D2453" s="12" t="s">
        <v>1900</v>
      </c>
      <c r="E2453" s="31"/>
      <c r="F2453" s="14"/>
      <c r="G2453" s="31">
        <v>13.93</v>
      </c>
      <c r="H2453" s="511"/>
      <c r="I2453" s="15">
        <f t="shared" ref="I2453:I2460" si="74">G2453*H2453</f>
        <v>0</v>
      </c>
      <c r="J2453" s="32"/>
      <c r="K2453" s="33"/>
      <c r="L2453" s="32"/>
      <c r="M2453" s="33"/>
      <c r="N2453" s="111">
        <v>21</v>
      </c>
      <c r="O2453" s="111">
        <f t="shared" ref="O2453:O2455" si="75">I2453*(N2453/100)</f>
        <v>0</v>
      </c>
      <c r="P2453" s="111">
        <f t="shared" ref="P2453:P2455" si="76">I2453+O2453</f>
        <v>0</v>
      </c>
      <c r="Q2453" s="184"/>
    </row>
    <row r="2454" spans="1:17" s="64" customFormat="1" ht="12" outlineLevel="4" collapsed="1">
      <c r="A2454" s="11">
        <v>11</v>
      </c>
      <c r="B2454" s="29" t="s">
        <v>1904</v>
      </c>
      <c r="C2454" s="30" t="s">
        <v>1906</v>
      </c>
      <c r="D2454" s="12" t="s">
        <v>1900</v>
      </c>
      <c r="E2454" s="31"/>
      <c r="F2454" s="14"/>
      <c r="G2454" s="31">
        <v>13.93</v>
      </c>
      <c r="H2454" s="511"/>
      <c r="I2454" s="15">
        <f t="shared" si="74"/>
        <v>0</v>
      </c>
      <c r="J2454" s="32"/>
      <c r="K2454" s="33"/>
      <c r="L2454" s="32"/>
      <c r="M2454" s="33"/>
      <c r="N2454" s="111">
        <v>21</v>
      </c>
      <c r="O2454" s="111">
        <f t="shared" si="75"/>
        <v>0</v>
      </c>
      <c r="P2454" s="111">
        <f t="shared" si="76"/>
        <v>0</v>
      </c>
      <c r="Q2454" s="184"/>
    </row>
    <row r="2455" spans="1:17" s="64" customFormat="1" ht="12" outlineLevel="4" collapsed="1">
      <c r="A2455" s="11">
        <v>12</v>
      </c>
      <c r="B2455" s="29" t="s">
        <v>1904</v>
      </c>
      <c r="C2455" s="30" t="s">
        <v>1907</v>
      </c>
      <c r="D2455" s="12" t="s">
        <v>1908</v>
      </c>
      <c r="E2455" s="31"/>
      <c r="F2455" s="14"/>
      <c r="G2455" s="31">
        <v>2</v>
      </c>
      <c r="H2455" s="511"/>
      <c r="I2455" s="15">
        <f t="shared" si="74"/>
        <v>0</v>
      </c>
      <c r="J2455" s="32"/>
      <c r="K2455" s="33"/>
      <c r="L2455" s="32"/>
      <c r="M2455" s="33"/>
      <c r="N2455" s="111">
        <v>21</v>
      </c>
      <c r="O2455" s="111">
        <f t="shared" si="75"/>
        <v>0</v>
      </c>
      <c r="P2455" s="111">
        <f t="shared" si="76"/>
        <v>0</v>
      </c>
      <c r="Q2455" s="184"/>
    </row>
    <row r="2456" spans="1:17" s="217" customFormat="1" ht="12" outlineLevel="4">
      <c r="A2456" s="208"/>
      <c r="B2456" s="209"/>
      <c r="C2456" s="210" t="s">
        <v>1898</v>
      </c>
      <c r="D2456" s="211"/>
      <c r="E2456" s="212"/>
      <c r="F2456" s="211"/>
      <c r="G2456" s="212"/>
      <c r="H2456" s="213"/>
      <c r="I2456" s="214">
        <f t="shared" si="74"/>
        <v>0</v>
      </c>
      <c r="J2456" s="215"/>
      <c r="K2456" s="215"/>
      <c r="L2456" s="215"/>
      <c r="M2456" s="215"/>
      <c r="N2456" s="216"/>
      <c r="O2456" s="216"/>
      <c r="P2456" s="216"/>
      <c r="Q2456" s="211"/>
    </row>
    <row r="2457" spans="1:17" s="64" customFormat="1" ht="12" outlineLevel="4" collapsed="1">
      <c r="A2457" s="11">
        <v>13</v>
      </c>
      <c r="B2457" s="29"/>
      <c r="C2457" s="30" t="s">
        <v>1909</v>
      </c>
      <c r="D2457" s="12" t="s">
        <v>1900</v>
      </c>
      <c r="E2457" s="31"/>
      <c r="F2457" s="14"/>
      <c r="G2457" s="31">
        <v>13.33</v>
      </c>
      <c r="H2457" s="511"/>
      <c r="I2457" s="15">
        <f t="shared" si="74"/>
        <v>0</v>
      </c>
      <c r="J2457" s="32"/>
      <c r="K2457" s="33"/>
      <c r="L2457" s="32"/>
      <c r="M2457" s="33"/>
      <c r="N2457" s="111">
        <v>21</v>
      </c>
      <c r="O2457" s="111">
        <f t="shared" ref="O2457:O2460" si="77">I2457*(N2457/100)</f>
        <v>0</v>
      </c>
      <c r="P2457" s="111">
        <f t="shared" ref="P2457:P2460" si="78">I2457+O2457</f>
        <v>0</v>
      </c>
      <c r="Q2457" s="184"/>
    </row>
    <row r="2458" spans="1:17" s="64" customFormat="1" ht="12" outlineLevel="4" collapsed="1">
      <c r="A2458" s="11">
        <v>14</v>
      </c>
      <c r="B2458" s="29"/>
      <c r="C2458" s="30" t="s">
        <v>1910</v>
      </c>
      <c r="D2458" s="12" t="s">
        <v>1900</v>
      </c>
      <c r="E2458" s="31"/>
      <c r="F2458" s="14"/>
      <c r="G2458" s="31">
        <v>0.6</v>
      </c>
      <c r="H2458" s="511"/>
      <c r="I2458" s="15">
        <f t="shared" si="74"/>
        <v>0</v>
      </c>
      <c r="J2458" s="32"/>
      <c r="K2458" s="33"/>
      <c r="L2458" s="32"/>
      <c r="M2458" s="33"/>
      <c r="N2458" s="111">
        <v>21</v>
      </c>
      <c r="O2458" s="111">
        <f t="shared" si="77"/>
        <v>0</v>
      </c>
      <c r="P2458" s="111">
        <f t="shared" si="78"/>
        <v>0</v>
      </c>
      <c r="Q2458" s="184"/>
    </row>
    <row r="2459" spans="1:17" s="64" customFormat="1" ht="36" outlineLevel="4" collapsed="1">
      <c r="A2459" s="11">
        <v>15</v>
      </c>
      <c r="B2459" s="29"/>
      <c r="C2459" s="30" t="s">
        <v>1911</v>
      </c>
      <c r="D2459" s="12" t="s">
        <v>1908</v>
      </c>
      <c r="E2459" s="31"/>
      <c r="F2459" s="14"/>
      <c r="G2459" s="31">
        <v>2</v>
      </c>
      <c r="H2459" s="511"/>
      <c r="I2459" s="15">
        <f t="shared" si="74"/>
        <v>0</v>
      </c>
      <c r="J2459" s="32"/>
      <c r="K2459" s="33"/>
      <c r="L2459" s="32"/>
      <c r="M2459" s="33"/>
      <c r="N2459" s="111">
        <v>21</v>
      </c>
      <c r="O2459" s="111">
        <f t="shared" si="77"/>
        <v>0</v>
      </c>
      <c r="P2459" s="111">
        <f t="shared" si="78"/>
        <v>0</v>
      </c>
      <c r="Q2459" s="184"/>
    </row>
    <row r="2460" spans="1:17" s="64" customFormat="1" outlineLevel="4" collapsed="1">
      <c r="A2460" s="11">
        <v>16</v>
      </c>
      <c r="B2460" s="29"/>
      <c r="C2460" s="30" t="s">
        <v>1912</v>
      </c>
      <c r="D2460" s="12" t="s">
        <v>1908</v>
      </c>
      <c r="E2460" s="31"/>
      <c r="F2460" s="14"/>
      <c r="G2460" s="31">
        <v>2</v>
      </c>
      <c r="H2460" s="511"/>
      <c r="I2460" s="15">
        <f t="shared" si="74"/>
        <v>0</v>
      </c>
      <c r="J2460" s="32"/>
      <c r="K2460" s="33"/>
      <c r="L2460" s="32"/>
      <c r="M2460" s="33"/>
      <c r="N2460" s="111">
        <v>21</v>
      </c>
      <c r="O2460" s="111">
        <f t="shared" si="77"/>
        <v>0</v>
      </c>
      <c r="P2460" s="111">
        <f t="shared" si="78"/>
        <v>0</v>
      </c>
      <c r="Q2460" s="184"/>
    </row>
    <row r="2461" spans="1:17" s="221" customFormat="1" ht="12" outlineLevel="4">
      <c r="A2461" s="218"/>
      <c r="B2461" s="219"/>
      <c r="C2461" s="218"/>
      <c r="D2461" s="218"/>
      <c r="E2461" s="218"/>
      <c r="F2461" s="218"/>
      <c r="G2461" s="218"/>
      <c r="H2461" s="220"/>
      <c r="I2461" s="220"/>
      <c r="J2461" s="218"/>
      <c r="K2461" s="218"/>
      <c r="L2461" s="218"/>
      <c r="M2461" s="218"/>
      <c r="N2461" s="218"/>
      <c r="O2461" s="220"/>
      <c r="P2461" s="220"/>
      <c r="Q2461" s="218"/>
    </row>
    <row r="2462" spans="1:17" s="63" customFormat="1" ht="18.75" customHeight="1" outlineLevel="2">
      <c r="A2462" s="55"/>
      <c r="B2462" s="56"/>
      <c r="C2462" s="57" t="s">
        <v>1913</v>
      </c>
      <c r="D2462" s="58"/>
      <c r="E2462" s="57"/>
      <c r="F2462" s="58"/>
      <c r="G2462" s="57"/>
      <c r="H2462" s="58"/>
      <c r="I2462" s="59">
        <f>SUBTOTAL(9,I2463:I2471)</f>
        <v>0</v>
      </c>
      <c r="J2462" s="60"/>
      <c r="K2462" s="61"/>
      <c r="L2462" s="58"/>
      <c r="M2462" s="61"/>
      <c r="N2462" s="62"/>
      <c r="O2462" s="59">
        <f t="shared" ref="O2462:P2462" si="79">SUBTOTAL(9,O2463:O2471)</f>
        <v>0</v>
      </c>
      <c r="P2462" s="59">
        <f t="shared" si="79"/>
        <v>0</v>
      </c>
      <c r="Q2462" s="55"/>
    </row>
    <row r="2463" spans="1:17" s="20" customFormat="1" ht="16.5" customHeight="1" outlineLevel="3">
      <c r="A2463" s="22"/>
      <c r="B2463" s="18"/>
      <c r="C2463" s="23" t="s">
        <v>1914</v>
      </c>
      <c r="D2463" s="24"/>
      <c r="E2463" s="23"/>
      <c r="F2463" s="24"/>
      <c r="G2463" s="23"/>
      <c r="H2463" s="24"/>
      <c r="I2463" s="25">
        <f>SUBTOTAL(9,I2464:I2471)</f>
        <v>0</v>
      </c>
      <c r="J2463" s="26"/>
      <c r="K2463" s="27"/>
      <c r="L2463" s="24"/>
      <c r="M2463" s="27"/>
      <c r="N2463" s="43"/>
      <c r="O2463" s="25">
        <f t="shared" ref="O2463:P2463" si="80">SUBTOTAL(9,O2464:O2471)</f>
        <v>0</v>
      </c>
      <c r="P2463" s="25">
        <f t="shared" si="80"/>
        <v>0</v>
      </c>
      <c r="Q2463" s="22"/>
    </row>
    <row r="2464" spans="1:17" s="64" customFormat="1" ht="12" outlineLevel="4" collapsed="1">
      <c r="A2464" s="11">
        <v>17</v>
      </c>
      <c r="B2464" s="29" t="s">
        <v>1915</v>
      </c>
      <c r="C2464" s="30" t="s">
        <v>1916</v>
      </c>
      <c r="D2464" s="12" t="s">
        <v>1917</v>
      </c>
      <c r="E2464" s="31"/>
      <c r="F2464" s="14"/>
      <c r="G2464" s="31">
        <v>12.72</v>
      </c>
      <c r="H2464" s="511"/>
      <c r="I2464" s="15">
        <f t="shared" ref="I2464:I2471" si="81">G2464*H2464</f>
        <v>0</v>
      </c>
      <c r="J2464" s="32"/>
      <c r="K2464" s="33"/>
      <c r="L2464" s="32"/>
      <c r="M2464" s="33"/>
      <c r="N2464" s="111">
        <v>21</v>
      </c>
      <c r="O2464" s="111">
        <f t="shared" ref="O2464:O2468" si="82">I2464*(N2464/100)</f>
        <v>0</v>
      </c>
      <c r="P2464" s="111">
        <f t="shared" ref="P2464:P2468" si="83">I2464+O2464</f>
        <v>0</v>
      </c>
      <c r="Q2464" s="184"/>
    </row>
    <row r="2465" spans="1:17" s="64" customFormat="1" ht="12" outlineLevel="4" collapsed="1">
      <c r="A2465" s="11">
        <v>18</v>
      </c>
      <c r="B2465" s="29" t="s">
        <v>1918</v>
      </c>
      <c r="C2465" s="30" t="s">
        <v>1919</v>
      </c>
      <c r="D2465" s="12" t="s">
        <v>1917</v>
      </c>
      <c r="E2465" s="31"/>
      <c r="F2465" s="14"/>
      <c r="G2465" s="31">
        <v>12.72</v>
      </c>
      <c r="H2465" s="511"/>
      <c r="I2465" s="15">
        <f t="shared" si="81"/>
        <v>0</v>
      </c>
      <c r="J2465" s="32"/>
      <c r="K2465" s="33"/>
      <c r="L2465" s="32"/>
      <c r="M2465" s="33"/>
      <c r="N2465" s="111">
        <v>21</v>
      </c>
      <c r="O2465" s="111">
        <f t="shared" si="82"/>
        <v>0</v>
      </c>
      <c r="P2465" s="111">
        <f t="shared" si="83"/>
        <v>0</v>
      </c>
      <c r="Q2465" s="184"/>
    </row>
    <row r="2466" spans="1:17" s="64" customFormat="1" ht="12" outlineLevel="4" collapsed="1">
      <c r="A2466" s="11">
        <v>19</v>
      </c>
      <c r="B2466" s="29" t="s">
        <v>1920</v>
      </c>
      <c r="C2466" s="30" t="s">
        <v>1921</v>
      </c>
      <c r="D2466" s="12" t="s">
        <v>1917</v>
      </c>
      <c r="E2466" s="31"/>
      <c r="F2466" s="14"/>
      <c r="G2466" s="31">
        <v>12.72</v>
      </c>
      <c r="H2466" s="511"/>
      <c r="I2466" s="15">
        <f t="shared" si="81"/>
        <v>0</v>
      </c>
      <c r="J2466" s="32"/>
      <c r="K2466" s="33"/>
      <c r="L2466" s="32"/>
      <c r="M2466" s="33"/>
      <c r="N2466" s="111">
        <v>21</v>
      </c>
      <c r="O2466" s="111">
        <f t="shared" si="82"/>
        <v>0</v>
      </c>
      <c r="P2466" s="111">
        <f t="shared" si="83"/>
        <v>0</v>
      </c>
      <c r="Q2466" s="184"/>
    </row>
    <row r="2467" spans="1:17" s="64" customFormat="1" ht="12" outlineLevel="4" collapsed="1">
      <c r="A2467" s="11">
        <v>20</v>
      </c>
      <c r="B2467" s="29" t="s">
        <v>1922</v>
      </c>
      <c r="C2467" s="30" t="s">
        <v>1923</v>
      </c>
      <c r="D2467" s="12" t="s">
        <v>1900</v>
      </c>
      <c r="E2467" s="31"/>
      <c r="F2467" s="14"/>
      <c r="G2467" s="31">
        <v>0.25440000000000002</v>
      </c>
      <c r="H2467" s="511"/>
      <c r="I2467" s="15">
        <f t="shared" si="81"/>
        <v>0</v>
      </c>
      <c r="J2467" s="32"/>
      <c r="K2467" s="33"/>
      <c r="L2467" s="32"/>
      <c r="M2467" s="33"/>
      <c r="N2467" s="111">
        <v>21</v>
      </c>
      <c r="O2467" s="111">
        <f t="shared" si="82"/>
        <v>0</v>
      </c>
      <c r="P2467" s="111">
        <f t="shared" si="83"/>
        <v>0</v>
      </c>
      <c r="Q2467" s="184"/>
    </row>
    <row r="2468" spans="1:17" s="64" customFormat="1" ht="24" outlineLevel="4" collapsed="1">
      <c r="A2468" s="11">
        <v>21</v>
      </c>
      <c r="B2468" s="29" t="s">
        <v>1924</v>
      </c>
      <c r="C2468" s="30" t="s">
        <v>1925</v>
      </c>
      <c r="D2468" s="12" t="s">
        <v>1917</v>
      </c>
      <c r="E2468" s="31"/>
      <c r="F2468" s="14"/>
      <c r="G2468" s="31">
        <v>12.72</v>
      </c>
      <c r="H2468" s="511"/>
      <c r="I2468" s="15">
        <f t="shared" si="81"/>
        <v>0</v>
      </c>
      <c r="J2468" s="32"/>
      <c r="K2468" s="33"/>
      <c r="L2468" s="32"/>
      <c r="M2468" s="33"/>
      <c r="N2468" s="111">
        <v>21</v>
      </c>
      <c r="O2468" s="111">
        <f t="shared" si="82"/>
        <v>0</v>
      </c>
      <c r="P2468" s="111">
        <f t="shared" si="83"/>
        <v>0</v>
      </c>
      <c r="Q2468" s="184"/>
    </row>
    <row r="2469" spans="1:17" s="217" customFormat="1" ht="12" outlineLevel="4">
      <c r="A2469" s="208"/>
      <c r="B2469" s="209"/>
      <c r="C2469" s="210" t="s">
        <v>1898</v>
      </c>
      <c r="D2469" s="211"/>
      <c r="E2469" s="212"/>
      <c r="F2469" s="211"/>
      <c r="G2469" s="212"/>
      <c r="H2469" s="213"/>
      <c r="I2469" s="214">
        <f t="shared" si="81"/>
        <v>0</v>
      </c>
      <c r="J2469" s="215"/>
      <c r="K2469" s="215"/>
      <c r="L2469" s="215"/>
      <c r="M2469" s="215"/>
      <c r="N2469" s="216"/>
      <c r="O2469" s="216"/>
      <c r="P2469" s="216"/>
      <c r="Q2469" s="211"/>
    </row>
    <row r="2470" spans="1:17" s="64" customFormat="1" ht="12" outlineLevel="4" collapsed="1">
      <c r="A2470" s="11">
        <v>22</v>
      </c>
      <c r="B2470" s="29"/>
      <c r="C2470" s="30" t="s">
        <v>1926</v>
      </c>
      <c r="D2470" s="12" t="s">
        <v>7</v>
      </c>
      <c r="E2470" s="31"/>
      <c r="F2470" s="14"/>
      <c r="G2470" s="31">
        <v>0.25440000000000002</v>
      </c>
      <c r="H2470" s="511"/>
      <c r="I2470" s="15">
        <f t="shared" si="81"/>
        <v>0</v>
      </c>
      <c r="J2470" s="32"/>
      <c r="K2470" s="33"/>
      <c r="L2470" s="32"/>
      <c r="M2470" s="33"/>
      <c r="N2470" s="111">
        <v>21</v>
      </c>
      <c r="O2470" s="111">
        <f t="shared" ref="O2470:O2471" si="84">I2470*(N2470/100)</f>
        <v>0</v>
      </c>
      <c r="P2470" s="111">
        <f t="shared" ref="P2470:P2471" si="85">I2470+O2470</f>
        <v>0</v>
      </c>
      <c r="Q2470" s="184"/>
    </row>
    <row r="2471" spans="1:17" s="64" customFormat="1" ht="12" outlineLevel="4" collapsed="1">
      <c r="A2471" s="11">
        <v>23</v>
      </c>
      <c r="B2471" s="29"/>
      <c r="C2471" s="30" t="s">
        <v>1927</v>
      </c>
      <c r="D2471" s="12" t="s">
        <v>1900</v>
      </c>
      <c r="E2471" s="31"/>
      <c r="F2471" s="14"/>
      <c r="G2471" s="31">
        <v>0.25440000000000002</v>
      </c>
      <c r="H2471" s="511"/>
      <c r="I2471" s="15">
        <f t="shared" si="81"/>
        <v>0</v>
      </c>
      <c r="J2471" s="32"/>
      <c r="K2471" s="33"/>
      <c r="L2471" s="32"/>
      <c r="M2471" s="33"/>
      <c r="N2471" s="111">
        <v>21</v>
      </c>
      <c r="O2471" s="111">
        <f t="shared" si="84"/>
        <v>0</v>
      </c>
      <c r="P2471" s="111">
        <f t="shared" si="85"/>
        <v>0</v>
      </c>
      <c r="Q2471" s="184"/>
    </row>
    <row r="2472" spans="1:17" s="221" customFormat="1" ht="12" outlineLevel="4">
      <c r="A2472" s="218"/>
      <c r="B2472" s="219"/>
      <c r="C2472" s="218"/>
      <c r="D2472" s="218"/>
      <c r="E2472" s="218"/>
      <c r="F2472" s="218"/>
      <c r="G2472" s="218"/>
      <c r="H2472" s="220"/>
      <c r="I2472" s="220"/>
      <c r="J2472" s="218"/>
      <c r="K2472" s="218"/>
      <c r="L2472" s="218"/>
      <c r="M2472" s="218"/>
      <c r="N2472" s="218"/>
      <c r="O2472" s="220"/>
      <c r="P2472" s="220"/>
      <c r="Q2472" s="218"/>
    </row>
    <row r="2473" spans="1:17" s="63" customFormat="1" ht="18.75" customHeight="1" outlineLevel="2">
      <c r="A2473" s="55"/>
      <c r="B2473" s="56"/>
      <c r="C2473" s="57" t="s">
        <v>1928</v>
      </c>
      <c r="D2473" s="58"/>
      <c r="E2473" s="57"/>
      <c r="F2473" s="58"/>
      <c r="G2473" s="57"/>
      <c r="H2473" s="58"/>
      <c r="I2473" s="59">
        <f>SUBTOTAL(9,I2474:I2498)</f>
        <v>0</v>
      </c>
      <c r="J2473" s="60"/>
      <c r="K2473" s="61"/>
      <c r="L2473" s="58"/>
      <c r="M2473" s="61"/>
      <c r="N2473" s="62"/>
      <c r="O2473" s="59">
        <f>SUBTOTAL(9,O2474:O2498)</f>
        <v>0</v>
      </c>
      <c r="P2473" s="59">
        <f>SUBTOTAL(9,P2474:P2498)</f>
        <v>0</v>
      </c>
      <c r="Q2473" s="55"/>
    </row>
    <row r="2474" spans="1:17" s="20" customFormat="1" ht="16.5" customHeight="1" outlineLevel="3">
      <c r="A2474" s="22"/>
      <c r="B2474" s="18"/>
      <c r="C2474" s="23" t="s">
        <v>1929</v>
      </c>
      <c r="D2474" s="24"/>
      <c r="E2474" s="23"/>
      <c r="F2474" s="24"/>
      <c r="G2474" s="23"/>
      <c r="H2474" s="24"/>
      <c r="I2474" s="25">
        <f>SUBTOTAL(9,I2475:I2497)</f>
        <v>0</v>
      </c>
      <c r="J2474" s="26"/>
      <c r="K2474" s="27"/>
      <c r="L2474" s="24"/>
      <c r="M2474" s="27"/>
      <c r="N2474" s="43"/>
      <c r="O2474" s="25">
        <f>SUBTOTAL(9,O2475:O2497)</f>
        <v>0</v>
      </c>
      <c r="P2474" s="25">
        <f>SUBTOTAL(9,P2475:P2497)</f>
        <v>0</v>
      </c>
      <c r="Q2474" s="22"/>
    </row>
    <row r="2475" spans="1:17" s="64" customFormat="1" ht="24" outlineLevel="4" collapsed="1">
      <c r="A2475" s="11">
        <v>24</v>
      </c>
      <c r="B2475" s="29">
        <v>183101121</v>
      </c>
      <c r="C2475" s="30" t="s">
        <v>1930</v>
      </c>
      <c r="D2475" s="12" t="s">
        <v>1908</v>
      </c>
      <c r="E2475" s="31"/>
      <c r="F2475" s="14"/>
      <c r="G2475" s="31">
        <v>2</v>
      </c>
      <c r="H2475" s="511"/>
      <c r="I2475" s="15">
        <f t="shared" ref="I2475:I2497" si="86">G2475*H2475</f>
        <v>0</v>
      </c>
      <c r="J2475" s="32"/>
      <c r="K2475" s="33"/>
      <c r="L2475" s="32"/>
      <c r="M2475" s="33"/>
      <c r="N2475" s="111">
        <v>21</v>
      </c>
      <c r="O2475" s="111">
        <f t="shared" ref="O2475:O2484" si="87">I2475*(N2475/100)</f>
        <v>0</v>
      </c>
      <c r="P2475" s="111">
        <f t="shared" ref="P2475:P2484" si="88">I2475+O2475</f>
        <v>0</v>
      </c>
      <c r="Q2475" s="184"/>
    </row>
    <row r="2476" spans="1:17" s="64" customFormat="1" ht="24" outlineLevel="4" collapsed="1">
      <c r="A2476" s="11">
        <v>25</v>
      </c>
      <c r="B2476" s="29" t="s">
        <v>1931</v>
      </c>
      <c r="C2476" s="30" t="s">
        <v>1932</v>
      </c>
      <c r="D2476" s="12" t="s">
        <v>1908</v>
      </c>
      <c r="E2476" s="31"/>
      <c r="F2476" s="14"/>
      <c r="G2476" s="31">
        <v>2</v>
      </c>
      <c r="H2476" s="511"/>
      <c r="I2476" s="15">
        <f t="shared" si="86"/>
        <v>0</v>
      </c>
      <c r="J2476" s="32"/>
      <c r="K2476" s="33"/>
      <c r="L2476" s="32"/>
      <c r="M2476" s="33"/>
      <c r="N2476" s="111">
        <v>21</v>
      </c>
      <c r="O2476" s="111">
        <f t="shared" si="87"/>
        <v>0</v>
      </c>
      <c r="P2476" s="111">
        <f t="shared" si="88"/>
        <v>0</v>
      </c>
      <c r="Q2476" s="184"/>
    </row>
    <row r="2477" spans="1:17" s="64" customFormat="1" ht="12" outlineLevel="4" collapsed="1">
      <c r="A2477" s="11">
        <v>26</v>
      </c>
      <c r="B2477" s="29" t="s">
        <v>1904</v>
      </c>
      <c r="C2477" s="30" t="s">
        <v>1933</v>
      </c>
      <c r="D2477" s="12" t="s">
        <v>1908</v>
      </c>
      <c r="E2477" s="31"/>
      <c r="F2477" s="14"/>
      <c r="G2477" s="31">
        <v>2</v>
      </c>
      <c r="H2477" s="511"/>
      <c r="I2477" s="15">
        <f t="shared" si="86"/>
        <v>0</v>
      </c>
      <c r="J2477" s="32"/>
      <c r="K2477" s="33"/>
      <c r="L2477" s="32"/>
      <c r="M2477" s="33"/>
      <c r="N2477" s="111">
        <v>21</v>
      </c>
      <c r="O2477" s="111">
        <f t="shared" si="87"/>
        <v>0</v>
      </c>
      <c r="P2477" s="111">
        <f t="shared" si="88"/>
        <v>0</v>
      </c>
      <c r="Q2477" s="184"/>
    </row>
    <row r="2478" spans="1:17" s="64" customFormat="1" ht="12" outlineLevel="4" collapsed="1">
      <c r="A2478" s="11">
        <v>27</v>
      </c>
      <c r="B2478" s="29">
        <v>184501141</v>
      </c>
      <c r="C2478" s="30" t="s">
        <v>1934</v>
      </c>
      <c r="D2478" s="12" t="s">
        <v>1908</v>
      </c>
      <c r="E2478" s="31"/>
      <c r="F2478" s="14"/>
      <c r="G2478" s="31">
        <v>2</v>
      </c>
      <c r="H2478" s="511"/>
      <c r="I2478" s="15">
        <f t="shared" si="86"/>
        <v>0</v>
      </c>
      <c r="J2478" s="32"/>
      <c r="K2478" s="33"/>
      <c r="L2478" s="32"/>
      <c r="M2478" s="33"/>
      <c r="N2478" s="111">
        <v>21</v>
      </c>
      <c r="O2478" s="111">
        <f t="shared" si="87"/>
        <v>0</v>
      </c>
      <c r="P2478" s="111">
        <f t="shared" si="88"/>
        <v>0</v>
      </c>
      <c r="Q2478" s="184"/>
    </row>
    <row r="2479" spans="1:17" s="64" customFormat="1" ht="24" outlineLevel="4" collapsed="1">
      <c r="A2479" s="11">
        <v>28</v>
      </c>
      <c r="B2479" s="29" t="s">
        <v>1935</v>
      </c>
      <c r="C2479" s="30" t="s">
        <v>1936</v>
      </c>
      <c r="D2479" s="12" t="s">
        <v>1908</v>
      </c>
      <c r="E2479" s="31"/>
      <c r="F2479" s="14"/>
      <c r="G2479" s="31">
        <v>2</v>
      </c>
      <c r="H2479" s="511"/>
      <c r="I2479" s="15">
        <f t="shared" si="86"/>
        <v>0</v>
      </c>
      <c r="J2479" s="32"/>
      <c r="K2479" s="33"/>
      <c r="L2479" s="32"/>
      <c r="M2479" s="33"/>
      <c r="N2479" s="111">
        <v>21</v>
      </c>
      <c r="O2479" s="111">
        <f t="shared" si="87"/>
        <v>0</v>
      </c>
      <c r="P2479" s="111">
        <f t="shared" si="88"/>
        <v>0</v>
      </c>
      <c r="Q2479" s="184"/>
    </row>
    <row r="2480" spans="1:17" s="64" customFormat="1" ht="24" outlineLevel="4" collapsed="1">
      <c r="A2480" s="11">
        <v>29</v>
      </c>
      <c r="B2480" s="29" t="s">
        <v>1937</v>
      </c>
      <c r="C2480" s="30" t="s">
        <v>1938</v>
      </c>
      <c r="D2480" s="12" t="s">
        <v>1908</v>
      </c>
      <c r="E2480" s="31"/>
      <c r="F2480" s="14"/>
      <c r="G2480" s="31">
        <v>16</v>
      </c>
      <c r="H2480" s="511"/>
      <c r="I2480" s="15">
        <f t="shared" si="86"/>
        <v>0</v>
      </c>
      <c r="J2480" s="32"/>
      <c r="K2480" s="33"/>
      <c r="L2480" s="32"/>
      <c r="M2480" s="33"/>
      <c r="N2480" s="111">
        <v>21</v>
      </c>
      <c r="O2480" s="111">
        <f t="shared" si="87"/>
        <v>0</v>
      </c>
      <c r="P2480" s="111">
        <f t="shared" si="88"/>
        <v>0</v>
      </c>
      <c r="Q2480" s="184"/>
    </row>
    <row r="2481" spans="1:17" s="64" customFormat="1" ht="12" outlineLevel="4" collapsed="1">
      <c r="A2481" s="11">
        <v>30</v>
      </c>
      <c r="B2481" s="29" t="s">
        <v>1939</v>
      </c>
      <c r="C2481" s="30" t="s">
        <v>1940</v>
      </c>
      <c r="D2481" s="12" t="s">
        <v>1908</v>
      </c>
      <c r="E2481" s="31"/>
      <c r="F2481" s="14"/>
      <c r="G2481" s="31">
        <v>2</v>
      </c>
      <c r="H2481" s="511"/>
      <c r="I2481" s="15">
        <f t="shared" si="86"/>
        <v>0</v>
      </c>
      <c r="J2481" s="32"/>
      <c r="K2481" s="33"/>
      <c r="L2481" s="32"/>
      <c r="M2481" s="33"/>
      <c r="N2481" s="111">
        <v>21</v>
      </c>
      <c r="O2481" s="111">
        <f t="shared" si="87"/>
        <v>0</v>
      </c>
      <c r="P2481" s="111">
        <f t="shared" si="88"/>
        <v>0</v>
      </c>
      <c r="Q2481" s="184"/>
    </row>
    <row r="2482" spans="1:17" s="64" customFormat="1" ht="12" outlineLevel="4" collapsed="1">
      <c r="A2482" s="11">
        <v>31</v>
      </c>
      <c r="B2482" s="29" t="s">
        <v>1941</v>
      </c>
      <c r="C2482" s="30" t="s">
        <v>1942</v>
      </c>
      <c r="D2482" s="12" t="s">
        <v>1917</v>
      </c>
      <c r="E2482" s="31"/>
      <c r="F2482" s="14"/>
      <c r="G2482" s="31">
        <v>2</v>
      </c>
      <c r="H2482" s="511"/>
      <c r="I2482" s="15">
        <f t="shared" si="86"/>
        <v>0</v>
      </c>
      <c r="J2482" s="32"/>
      <c r="K2482" s="33"/>
      <c r="L2482" s="32"/>
      <c r="M2482" s="33"/>
      <c r="N2482" s="111">
        <v>21</v>
      </c>
      <c r="O2482" s="111">
        <f t="shared" si="87"/>
        <v>0</v>
      </c>
      <c r="P2482" s="111">
        <f t="shared" si="88"/>
        <v>0</v>
      </c>
      <c r="Q2482" s="184"/>
    </row>
    <row r="2483" spans="1:17" s="64" customFormat="1" ht="12" outlineLevel="4" collapsed="1">
      <c r="A2483" s="11">
        <v>32</v>
      </c>
      <c r="B2483" s="29" t="s">
        <v>1904</v>
      </c>
      <c r="C2483" s="30" t="s">
        <v>1943</v>
      </c>
      <c r="D2483" s="12" t="s">
        <v>1908</v>
      </c>
      <c r="E2483" s="31"/>
      <c r="F2483" s="14"/>
      <c r="G2483" s="31">
        <v>2</v>
      </c>
      <c r="H2483" s="511"/>
      <c r="I2483" s="15">
        <f t="shared" si="86"/>
        <v>0</v>
      </c>
      <c r="J2483" s="32"/>
      <c r="K2483" s="33"/>
      <c r="L2483" s="32"/>
      <c r="M2483" s="33"/>
      <c r="N2483" s="111">
        <v>21</v>
      </c>
      <c r="O2483" s="111">
        <f t="shared" si="87"/>
        <v>0</v>
      </c>
      <c r="P2483" s="111">
        <f t="shared" si="88"/>
        <v>0</v>
      </c>
      <c r="Q2483" s="184"/>
    </row>
    <row r="2484" spans="1:17" s="64" customFormat="1" ht="12" outlineLevel="4" collapsed="1">
      <c r="A2484" s="11">
        <v>33</v>
      </c>
      <c r="B2484" s="29" t="s">
        <v>1922</v>
      </c>
      <c r="C2484" s="30" t="s">
        <v>1944</v>
      </c>
      <c r="D2484" s="12" t="s">
        <v>1900</v>
      </c>
      <c r="E2484" s="31"/>
      <c r="F2484" s="14"/>
      <c r="G2484" s="31">
        <v>0.1</v>
      </c>
      <c r="H2484" s="511"/>
      <c r="I2484" s="15">
        <f t="shared" si="86"/>
        <v>0</v>
      </c>
      <c r="J2484" s="32"/>
      <c r="K2484" s="33"/>
      <c r="L2484" s="32"/>
      <c r="M2484" s="33"/>
      <c r="N2484" s="111">
        <v>21</v>
      </c>
      <c r="O2484" s="111">
        <f t="shared" si="87"/>
        <v>0</v>
      </c>
      <c r="P2484" s="111">
        <f t="shared" si="88"/>
        <v>0</v>
      </c>
      <c r="Q2484" s="184"/>
    </row>
    <row r="2485" spans="1:17" s="217" customFormat="1" ht="12" outlineLevel="4">
      <c r="A2485" s="208"/>
      <c r="B2485" s="209"/>
      <c r="C2485" s="210" t="s">
        <v>1945</v>
      </c>
      <c r="D2485" s="211"/>
      <c r="E2485" s="212"/>
      <c r="F2485" s="211"/>
      <c r="G2485" s="212"/>
      <c r="H2485" s="213"/>
      <c r="I2485" s="214">
        <f t="shared" si="86"/>
        <v>0</v>
      </c>
      <c r="J2485" s="215"/>
      <c r="K2485" s="215"/>
      <c r="L2485" s="215"/>
      <c r="M2485" s="215"/>
      <c r="N2485" s="216"/>
      <c r="O2485" s="216"/>
      <c r="P2485" s="216"/>
      <c r="Q2485" s="211"/>
    </row>
    <row r="2486" spans="1:17" s="64" customFormat="1" ht="12" outlineLevel="4" collapsed="1">
      <c r="A2486" s="11">
        <v>34</v>
      </c>
      <c r="B2486" s="29"/>
      <c r="C2486" s="30" t="s">
        <v>1946</v>
      </c>
      <c r="D2486" s="12" t="s">
        <v>1908</v>
      </c>
      <c r="E2486" s="31"/>
      <c r="F2486" s="14"/>
      <c r="G2486" s="31">
        <v>1</v>
      </c>
      <c r="H2486" s="511"/>
      <c r="I2486" s="15">
        <f t="shared" si="86"/>
        <v>0</v>
      </c>
      <c r="J2486" s="32"/>
      <c r="K2486" s="33"/>
      <c r="L2486" s="32"/>
      <c r="M2486" s="33"/>
      <c r="N2486" s="111">
        <v>21</v>
      </c>
      <c r="O2486" s="111">
        <f t="shared" ref="O2486:O2487" si="89">I2486*(N2486/100)</f>
        <v>0</v>
      </c>
      <c r="P2486" s="111">
        <f t="shared" ref="P2486:P2487" si="90">I2486+O2486</f>
        <v>0</v>
      </c>
      <c r="Q2486" s="184"/>
    </row>
    <row r="2487" spans="1:17" s="64" customFormat="1" ht="12" outlineLevel="4" collapsed="1">
      <c r="A2487" s="11">
        <v>35</v>
      </c>
      <c r="B2487" s="29"/>
      <c r="C2487" s="30" t="s">
        <v>1947</v>
      </c>
      <c r="D2487" s="12" t="s">
        <v>1908</v>
      </c>
      <c r="E2487" s="31"/>
      <c r="F2487" s="14"/>
      <c r="G2487" s="31">
        <v>1</v>
      </c>
      <c r="H2487" s="511"/>
      <c r="I2487" s="15">
        <f t="shared" si="86"/>
        <v>0</v>
      </c>
      <c r="J2487" s="32"/>
      <c r="K2487" s="33"/>
      <c r="L2487" s="32"/>
      <c r="M2487" s="33"/>
      <c r="N2487" s="111">
        <v>21</v>
      </c>
      <c r="O2487" s="111">
        <f t="shared" si="89"/>
        <v>0</v>
      </c>
      <c r="P2487" s="111">
        <f t="shared" si="90"/>
        <v>0</v>
      </c>
      <c r="Q2487" s="184"/>
    </row>
    <row r="2488" spans="1:17" s="217" customFormat="1" ht="12" outlineLevel="4">
      <c r="A2488" s="208"/>
      <c r="B2488" s="209"/>
      <c r="C2488" s="210" t="s">
        <v>1898</v>
      </c>
      <c r="D2488" s="211"/>
      <c r="E2488" s="212"/>
      <c r="F2488" s="211"/>
      <c r="G2488" s="212"/>
      <c r="H2488" s="213"/>
      <c r="I2488" s="214">
        <f t="shared" si="86"/>
        <v>0</v>
      </c>
      <c r="J2488" s="215"/>
      <c r="K2488" s="215"/>
      <c r="L2488" s="215"/>
      <c r="M2488" s="215"/>
      <c r="N2488" s="216"/>
      <c r="O2488" s="216"/>
      <c r="P2488" s="216"/>
      <c r="Q2488" s="211"/>
    </row>
    <row r="2489" spans="1:17" s="64" customFormat="1" ht="12" outlineLevel="4" collapsed="1">
      <c r="A2489" s="11">
        <v>36</v>
      </c>
      <c r="B2489" s="29"/>
      <c r="C2489" s="30" t="s">
        <v>1948</v>
      </c>
      <c r="D2489" s="12" t="s">
        <v>1949</v>
      </c>
      <c r="E2489" s="31"/>
      <c r="F2489" s="14"/>
      <c r="G2489" s="31">
        <v>0.4</v>
      </c>
      <c r="H2489" s="511"/>
      <c r="I2489" s="15">
        <f t="shared" si="86"/>
        <v>0</v>
      </c>
      <c r="J2489" s="32"/>
      <c r="K2489" s="33"/>
      <c r="L2489" s="32"/>
      <c r="M2489" s="33"/>
      <c r="N2489" s="111">
        <v>21</v>
      </c>
      <c r="O2489" s="111">
        <f t="shared" ref="O2489:O2497" si="91">I2489*(N2489/100)</f>
        <v>0</v>
      </c>
      <c r="P2489" s="111">
        <f t="shared" ref="P2489:P2497" si="92">I2489+O2489</f>
        <v>0</v>
      </c>
      <c r="Q2489" s="184"/>
    </row>
    <row r="2490" spans="1:17" s="64" customFormat="1" ht="12" outlineLevel="4" collapsed="1">
      <c r="A2490" s="11">
        <v>37</v>
      </c>
      <c r="B2490" s="29"/>
      <c r="C2490" s="30" t="s">
        <v>1950</v>
      </c>
      <c r="D2490" s="12" t="s">
        <v>7</v>
      </c>
      <c r="E2490" s="31"/>
      <c r="F2490" s="14"/>
      <c r="G2490" s="31">
        <v>0.6</v>
      </c>
      <c r="H2490" s="511"/>
      <c r="I2490" s="15">
        <f t="shared" si="86"/>
        <v>0</v>
      </c>
      <c r="J2490" s="32"/>
      <c r="K2490" s="33"/>
      <c r="L2490" s="32"/>
      <c r="M2490" s="33"/>
      <c r="N2490" s="111">
        <v>21</v>
      </c>
      <c r="O2490" s="111">
        <f t="shared" si="91"/>
        <v>0</v>
      </c>
      <c r="P2490" s="111">
        <f t="shared" si="92"/>
        <v>0</v>
      </c>
      <c r="Q2490" s="184"/>
    </row>
    <row r="2491" spans="1:17" s="64" customFormat="1" ht="24" outlineLevel="4" collapsed="1">
      <c r="A2491" s="11">
        <v>38</v>
      </c>
      <c r="B2491" s="29"/>
      <c r="C2491" s="30" t="s">
        <v>1951</v>
      </c>
      <c r="D2491" s="12" t="s">
        <v>1908</v>
      </c>
      <c r="E2491" s="31"/>
      <c r="F2491" s="14"/>
      <c r="G2491" s="31">
        <v>6</v>
      </c>
      <c r="H2491" s="511"/>
      <c r="I2491" s="15">
        <f t="shared" si="86"/>
        <v>0</v>
      </c>
      <c r="J2491" s="32"/>
      <c r="K2491" s="33"/>
      <c r="L2491" s="32"/>
      <c r="M2491" s="33"/>
      <c r="N2491" s="111">
        <v>21</v>
      </c>
      <c r="O2491" s="111">
        <f t="shared" si="91"/>
        <v>0</v>
      </c>
      <c r="P2491" s="111">
        <f t="shared" si="92"/>
        <v>0</v>
      </c>
      <c r="Q2491" s="184"/>
    </row>
    <row r="2492" spans="1:17" s="64" customFormat="1" ht="24" outlineLevel="4" collapsed="1">
      <c r="A2492" s="11">
        <v>39</v>
      </c>
      <c r="B2492" s="29"/>
      <c r="C2492" s="30" t="s">
        <v>1952</v>
      </c>
      <c r="D2492" s="12" t="s">
        <v>1908</v>
      </c>
      <c r="E2492" s="31"/>
      <c r="F2492" s="14"/>
      <c r="G2492" s="31">
        <v>12</v>
      </c>
      <c r="H2492" s="511"/>
      <c r="I2492" s="15">
        <f t="shared" si="86"/>
        <v>0</v>
      </c>
      <c r="J2492" s="32"/>
      <c r="K2492" s="33"/>
      <c r="L2492" s="32"/>
      <c r="M2492" s="33"/>
      <c r="N2492" s="111">
        <v>21</v>
      </c>
      <c r="O2492" s="111">
        <f t="shared" si="91"/>
        <v>0</v>
      </c>
      <c r="P2492" s="111">
        <f t="shared" si="92"/>
        <v>0</v>
      </c>
      <c r="Q2492" s="184"/>
    </row>
    <row r="2493" spans="1:17" s="64" customFormat="1" ht="12" outlineLevel="4" collapsed="1">
      <c r="A2493" s="11">
        <v>40</v>
      </c>
      <c r="B2493" s="29"/>
      <c r="C2493" s="30" t="s">
        <v>1953</v>
      </c>
      <c r="D2493" s="12" t="s">
        <v>1908</v>
      </c>
      <c r="E2493" s="31"/>
      <c r="F2493" s="14"/>
      <c r="G2493" s="31">
        <v>6</v>
      </c>
      <c r="H2493" s="511"/>
      <c r="I2493" s="15">
        <f t="shared" si="86"/>
        <v>0</v>
      </c>
      <c r="J2493" s="32"/>
      <c r="K2493" s="33"/>
      <c r="L2493" s="32"/>
      <c r="M2493" s="33"/>
      <c r="N2493" s="111">
        <v>21</v>
      </c>
      <c r="O2493" s="111">
        <f t="shared" si="91"/>
        <v>0</v>
      </c>
      <c r="P2493" s="111">
        <f t="shared" si="92"/>
        <v>0</v>
      </c>
      <c r="Q2493" s="184"/>
    </row>
    <row r="2494" spans="1:17" s="64" customFormat="1" ht="12" outlineLevel="4" collapsed="1">
      <c r="A2494" s="11">
        <v>41</v>
      </c>
      <c r="B2494" s="29"/>
      <c r="C2494" s="30" t="s">
        <v>1954</v>
      </c>
      <c r="D2494" s="12" t="s">
        <v>1908</v>
      </c>
      <c r="E2494" s="31"/>
      <c r="F2494" s="14"/>
      <c r="G2494" s="31">
        <v>2</v>
      </c>
      <c r="H2494" s="511"/>
      <c r="I2494" s="15">
        <f t="shared" si="86"/>
        <v>0</v>
      </c>
      <c r="J2494" s="32"/>
      <c r="K2494" s="33"/>
      <c r="L2494" s="32"/>
      <c r="M2494" s="33"/>
      <c r="N2494" s="111">
        <v>21</v>
      </c>
      <c r="O2494" s="111">
        <f t="shared" si="91"/>
        <v>0</v>
      </c>
      <c r="P2494" s="111">
        <f t="shared" si="92"/>
        <v>0</v>
      </c>
      <c r="Q2494" s="184"/>
    </row>
    <row r="2495" spans="1:17" s="64" customFormat="1" ht="12" outlineLevel="4" collapsed="1">
      <c r="A2495" s="11">
        <v>42</v>
      </c>
      <c r="B2495" s="29"/>
      <c r="C2495" s="30" t="s">
        <v>1955</v>
      </c>
      <c r="D2495" s="12" t="s">
        <v>1908</v>
      </c>
      <c r="E2495" s="31"/>
      <c r="F2495" s="14"/>
      <c r="G2495" s="31">
        <v>16</v>
      </c>
      <c r="H2495" s="511"/>
      <c r="I2495" s="15">
        <f t="shared" si="86"/>
        <v>0</v>
      </c>
      <c r="J2495" s="32"/>
      <c r="K2495" s="33"/>
      <c r="L2495" s="32"/>
      <c r="M2495" s="33"/>
      <c r="N2495" s="111">
        <v>21</v>
      </c>
      <c r="O2495" s="111">
        <f t="shared" si="91"/>
        <v>0</v>
      </c>
      <c r="P2495" s="111">
        <f t="shared" si="92"/>
        <v>0</v>
      </c>
      <c r="Q2495" s="184"/>
    </row>
    <row r="2496" spans="1:17" s="64" customFormat="1" ht="12" outlineLevel="4" collapsed="1">
      <c r="A2496" s="11">
        <v>43</v>
      </c>
      <c r="B2496" s="29"/>
      <c r="C2496" s="30" t="s">
        <v>1956</v>
      </c>
      <c r="D2496" s="12" t="s">
        <v>1900</v>
      </c>
      <c r="E2496" s="31"/>
      <c r="F2496" s="14"/>
      <c r="G2496" s="31">
        <v>0.2</v>
      </c>
      <c r="H2496" s="511"/>
      <c r="I2496" s="15">
        <f t="shared" si="86"/>
        <v>0</v>
      </c>
      <c r="J2496" s="32"/>
      <c r="K2496" s="33"/>
      <c r="L2496" s="32"/>
      <c r="M2496" s="33"/>
      <c r="N2496" s="111">
        <v>21</v>
      </c>
      <c r="O2496" s="111">
        <f t="shared" si="91"/>
        <v>0</v>
      </c>
      <c r="P2496" s="111">
        <f t="shared" si="92"/>
        <v>0</v>
      </c>
      <c r="Q2496" s="184"/>
    </row>
    <row r="2497" spans="1:17" s="64" customFormat="1" ht="12" outlineLevel="4" collapsed="1">
      <c r="A2497" s="11">
        <v>44</v>
      </c>
      <c r="B2497" s="29"/>
      <c r="C2497" s="30" t="s">
        <v>1957</v>
      </c>
      <c r="D2497" s="12" t="s">
        <v>1900</v>
      </c>
      <c r="E2497" s="31"/>
      <c r="F2497" s="14"/>
      <c r="G2497" s="31">
        <v>0.7</v>
      </c>
      <c r="H2497" s="511"/>
      <c r="I2497" s="15">
        <f t="shared" si="86"/>
        <v>0</v>
      </c>
      <c r="J2497" s="32"/>
      <c r="K2497" s="33"/>
      <c r="L2497" s="32"/>
      <c r="M2497" s="33"/>
      <c r="N2497" s="111">
        <v>21</v>
      </c>
      <c r="O2497" s="111">
        <f t="shared" si="91"/>
        <v>0</v>
      </c>
      <c r="P2497" s="111">
        <f t="shared" si="92"/>
        <v>0</v>
      </c>
      <c r="Q2497" s="184"/>
    </row>
    <row r="2498" spans="1:17" s="221" customFormat="1" ht="12" outlineLevel="4">
      <c r="A2498" s="218"/>
      <c r="B2498" s="219"/>
      <c r="C2498" s="218"/>
      <c r="D2498" s="218"/>
      <c r="E2498" s="218"/>
      <c r="F2498" s="218"/>
      <c r="G2498" s="218"/>
      <c r="H2498" s="220"/>
      <c r="I2498" s="220"/>
      <c r="J2498" s="218"/>
      <c r="K2498" s="218"/>
      <c r="L2498" s="218"/>
      <c r="M2498" s="218"/>
      <c r="N2498" s="218"/>
      <c r="O2498" s="220"/>
      <c r="P2498" s="220"/>
      <c r="Q2498" s="218"/>
    </row>
    <row r="2499" spans="1:17" s="169" customFormat="1" ht="19.5" customHeight="1" outlineLevel="1">
      <c r="A2499" s="160"/>
      <c r="B2499" s="161"/>
      <c r="C2499" s="161" t="s">
        <v>1958</v>
      </c>
      <c r="D2499" s="162"/>
      <c r="E2499" s="163"/>
      <c r="F2499" s="164"/>
      <c r="G2499" s="163"/>
      <c r="H2499" s="164"/>
      <c r="I2499" s="165">
        <f>SUBTOTAL(9,I2500:I2557)</f>
        <v>0</v>
      </c>
      <c r="J2499" s="166"/>
      <c r="K2499" s="167"/>
      <c r="L2499" s="164"/>
      <c r="M2499" s="167"/>
      <c r="N2499" s="168"/>
      <c r="O2499" s="165">
        <f>SUBTOTAL(9,O2500:O2557)</f>
        <v>0</v>
      </c>
      <c r="P2499" s="165">
        <f>SUBTOTAL(9,P2500:P2557)</f>
        <v>0</v>
      </c>
      <c r="Q2499" s="160"/>
    </row>
    <row r="2500" spans="1:17" s="63" customFormat="1" ht="18.75" customHeight="1" outlineLevel="2">
      <c r="A2500" s="55"/>
      <c r="B2500" s="56"/>
      <c r="C2500" s="57" t="s">
        <v>1885</v>
      </c>
      <c r="D2500" s="58"/>
      <c r="E2500" s="57"/>
      <c r="F2500" s="58"/>
      <c r="G2500" s="57"/>
      <c r="H2500" s="58"/>
      <c r="I2500" s="59">
        <f>SUBTOTAL(9,I2501:I2512)</f>
        <v>0</v>
      </c>
      <c r="J2500" s="60"/>
      <c r="K2500" s="61"/>
      <c r="L2500" s="58"/>
      <c r="M2500" s="61"/>
      <c r="N2500" s="62"/>
      <c r="O2500" s="59">
        <f>SUBTOTAL(9,O2501:O2512)</f>
        <v>0</v>
      </c>
      <c r="P2500" s="59">
        <f>SUBTOTAL(9,P2501:P2512)</f>
        <v>0</v>
      </c>
      <c r="Q2500" s="55"/>
    </row>
    <row r="2501" spans="1:17" s="20" customFormat="1" ht="16.5" customHeight="1" outlineLevel="3">
      <c r="A2501" s="22"/>
      <c r="B2501" s="18"/>
      <c r="C2501" s="23" t="s">
        <v>1959</v>
      </c>
      <c r="D2501" s="24"/>
      <c r="E2501" s="23"/>
      <c r="F2501" s="24"/>
      <c r="G2501" s="23"/>
      <c r="H2501" s="24"/>
      <c r="I2501" s="25">
        <f>SUBTOTAL(9,I2502:I2512)</f>
        <v>0</v>
      </c>
      <c r="J2501" s="26"/>
      <c r="K2501" s="27"/>
      <c r="L2501" s="24"/>
      <c r="M2501" s="27"/>
      <c r="N2501" s="43"/>
      <c r="O2501" s="25">
        <f>SUBTOTAL(9,O2502:O2512)</f>
        <v>0</v>
      </c>
      <c r="P2501" s="25">
        <f>SUBTOTAL(9,P2502:P2512)</f>
        <v>0</v>
      </c>
      <c r="Q2501" s="22"/>
    </row>
    <row r="2502" spans="1:17" s="64" customFormat="1" ht="24" outlineLevel="4" collapsed="1">
      <c r="A2502" s="11">
        <v>1</v>
      </c>
      <c r="B2502" s="29" t="s">
        <v>1887</v>
      </c>
      <c r="C2502" s="30" t="s">
        <v>1888</v>
      </c>
      <c r="D2502" s="12" t="s">
        <v>1889</v>
      </c>
      <c r="E2502" s="31"/>
      <c r="F2502" s="14"/>
      <c r="G2502" s="31">
        <v>595.88</v>
      </c>
      <c r="H2502" s="511"/>
      <c r="I2502" s="15">
        <f>G2502*H2502</f>
        <v>0</v>
      </c>
      <c r="J2502" s="32"/>
      <c r="K2502" s="33"/>
      <c r="L2502" s="32"/>
      <c r="M2502" s="33"/>
      <c r="N2502" s="111">
        <v>21</v>
      </c>
      <c r="O2502" s="111">
        <f t="shared" ref="O2502:O2512" si="93">I2502*(N2502/100)</f>
        <v>0</v>
      </c>
      <c r="P2502" s="111">
        <f t="shared" ref="P2502:P2512" si="94">I2502+O2502</f>
        <v>0</v>
      </c>
      <c r="Q2502" s="184"/>
    </row>
    <row r="2503" spans="1:17" s="64" customFormat="1" ht="24" outlineLevel="4" collapsed="1">
      <c r="A2503" s="11">
        <v>2</v>
      </c>
      <c r="B2503" s="29" t="s">
        <v>1890</v>
      </c>
      <c r="C2503" s="30" t="s">
        <v>1891</v>
      </c>
      <c r="D2503" s="12" t="s">
        <v>1889</v>
      </c>
      <c r="E2503" s="31"/>
      <c r="F2503" s="14"/>
      <c r="G2503" s="31">
        <v>595.88</v>
      </c>
      <c r="H2503" s="511"/>
      <c r="I2503" s="15">
        <f t="shared" ref="I2503:I2512" si="95">G2503*H2503</f>
        <v>0</v>
      </c>
      <c r="J2503" s="32"/>
      <c r="K2503" s="33"/>
      <c r="L2503" s="32"/>
      <c r="M2503" s="33"/>
      <c r="N2503" s="111">
        <v>21</v>
      </c>
      <c r="O2503" s="111">
        <f t="shared" si="93"/>
        <v>0</v>
      </c>
      <c r="P2503" s="111">
        <f t="shared" si="94"/>
        <v>0</v>
      </c>
      <c r="Q2503" s="184"/>
    </row>
    <row r="2504" spans="1:17" s="64" customFormat="1" ht="15" outlineLevel="4" collapsed="1">
      <c r="A2504" s="11">
        <v>3</v>
      </c>
      <c r="B2504" s="29">
        <v>181311103</v>
      </c>
      <c r="C2504" s="30" t="s">
        <v>1892</v>
      </c>
      <c r="D2504" s="12" t="s">
        <v>1889</v>
      </c>
      <c r="E2504" s="31"/>
      <c r="F2504" s="14"/>
      <c r="G2504" s="31">
        <v>595.88</v>
      </c>
      <c r="H2504" s="511"/>
      <c r="I2504" s="15">
        <f t="shared" si="95"/>
        <v>0</v>
      </c>
      <c r="J2504" s="32"/>
      <c r="K2504" s="33"/>
      <c r="L2504" s="32"/>
      <c r="M2504" s="33"/>
      <c r="N2504" s="111">
        <v>21</v>
      </c>
      <c r="O2504" s="111">
        <f t="shared" si="93"/>
        <v>0</v>
      </c>
      <c r="P2504" s="111">
        <f t="shared" si="94"/>
        <v>0</v>
      </c>
      <c r="Q2504" s="184"/>
    </row>
    <row r="2505" spans="1:17" s="64" customFormat="1" ht="15" outlineLevel="4" collapsed="1">
      <c r="A2505" s="11">
        <v>4</v>
      </c>
      <c r="B2505" s="29">
        <v>181311103</v>
      </c>
      <c r="C2505" s="30" t="s">
        <v>1893</v>
      </c>
      <c r="D2505" s="12" t="s">
        <v>1889</v>
      </c>
      <c r="E2505" s="31"/>
      <c r="F2505" s="14"/>
      <c r="G2505" s="31">
        <v>595.88</v>
      </c>
      <c r="H2505" s="511"/>
      <c r="I2505" s="15">
        <f t="shared" si="95"/>
        <v>0</v>
      </c>
      <c r="J2505" s="32"/>
      <c r="K2505" s="33"/>
      <c r="L2505" s="32"/>
      <c r="M2505" s="33"/>
      <c r="N2505" s="111">
        <v>21</v>
      </c>
      <c r="O2505" s="111">
        <f t="shared" si="93"/>
        <v>0</v>
      </c>
      <c r="P2505" s="111">
        <f t="shared" si="94"/>
        <v>0</v>
      </c>
      <c r="Q2505" s="184"/>
    </row>
    <row r="2506" spans="1:17" s="64" customFormat="1" ht="15" outlineLevel="4" collapsed="1">
      <c r="A2506" s="11">
        <v>5</v>
      </c>
      <c r="B2506" s="29" t="s">
        <v>1894</v>
      </c>
      <c r="C2506" s="30" t="s">
        <v>1895</v>
      </c>
      <c r="D2506" s="12" t="s">
        <v>1889</v>
      </c>
      <c r="E2506" s="31"/>
      <c r="F2506" s="14"/>
      <c r="G2506" s="31">
        <v>595.88</v>
      </c>
      <c r="H2506" s="511"/>
      <c r="I2506" s="15">
        <f t="shared" si="95"/>
        <v>0</v>
      </c>
      <c r="J2506" s="32"/>
      <c r="K2506" s="33"/>
      <c r="L2506" s="32"/>
      <c r="M2506" s="33"/>
      <c r="N2506" s="111">
        <v>21</v>
      </c>
      <c r="O2506" s="111">
        <f t="shared" si="93"/>
        <v>0</v>
      </c>
      <c r="P2506" s="111">
        <f t="shared" si="94"/>
        <v>0</v>
      </c>
      <c r="Q2506" s="184"/>
    </row>
    <row r="2507" spans="1:17" s="64" customFormat="1" ht="24" outlineLevel="4" collapsed="1">
      <c r="A2507" s="11">
        <v>6</v>
      </c>
      <c r="B2507" s="29">
        <v>184853511</v>
      </c>
      <c r="C2507" s="30" t="s">
        <v>1896</v>
      </c>
      <c r="D2507" s="12" t="s">
        <v>1889</v>
      </c>
      <c r="E2507" s="31"/>
      <c r="F2507" s="14"/>
      <c r="G2507" s="31">
        <v>595.88</v>
      </c>
      <c r="H2507" s="511"/>
      <c r="I2507" s="15">
        <f t="shared" si="95"/>
        <v>0</v>
      </c>
      <c r="J2507" s="32"/>
      <c r="K2507" s="33"/>
      <c r="L2507" s="32"/>
      <c r="M2507" s="33"/>
      <c r="N2507" s="111">
        <v>21</v>
      </c>
      <c r="O2507" s="111">
        <f t="shared" si="93"/>
        <v>0</v>
      </c>
      <c r="P2507" s="111">
        <f t="shared" si="94"/>
        <v>0</v>
      </c>
      <c r="Q2507" s="184"/>
    </row>
    <row r="2508" spans="1:17" s="64" customFormat="1" ht="24" outlineLevel="4" collapsed="1">
      <c r="A2508" s="11">
        <v>7</v>
      </c>
      <c r="B2508" s="29">
        <v>184853511</v>
      </c>
      <c r="C2508" s="30" t="s">
        <v>1897</v>
      </c>
      <c r="D2508" s="12" t="s">
        <v>1889</v>
      </c>
      <c r="E2508" s="31"/>
      <c r="F2508" s="14"/>
      <c r="G2508" s="31">
        <v>595.88</v>
      </c>
      <c r="H2508" s="511"/>
      <c r="I2508" s="15">
        <f t="shared" si="95"/>
        <v>0</v>
      </c>
      <c r="J2508" s="32"/>
      <c r="K2508" s="33"/>
      <c r="L2508" s="32"/>
      <c r="M2508" s="33"/>
      <c r="N2508" s="111">
        <v>21</v>
      </c>
      <c r="O2508" s="111">
        <f t="shared" si="93"/>
        <v>0</v>
      </c>
      <c r="P2508" s="111">
        <f t="shared" si="94"/>
        <v>0</v>
      </c>
      <c r="Q2508" s="184"/>
    </row>
    <row r="2509" spans="1:17" s="217" customFormat="1" ht="12" outlineLevel="4">
      <c r="A2509" s="208"/>
      <c r="B2509" s="209"/>
      <c r="C2509" s="210" t="s">
        <v>1898</v>
      </c>
      <c r="D2509" s="211"/>
      <c r="E2509" s="212"/>
      <c r="F2509" s="211"/>
      <c r="G2509" s="212"/>
      <c r="H2509" s="213"/>
      <c r="I2509" s="214">
        <f t="shared" si="95"/>
        <v>0</v>
      </c>
      <c r="J2509" s="215"/>
      <c r="K2509" s="215"/>
      <c r="L2509" s="215"/>
      <c r="M2509" s="215"/>
      <c r="N2509" s="216"/>
      <c r="O2509" s="216"/>
      <c r="P2509" s="216"/>
      <c r="Q2509" s="211"/>
    </row>
    <row r="2510" spans="1:17" s="64" customFormat="1" ht="24" outlineLevel="4" collapsed="1">
      <c r="A2510" s="11">
        <v>8</v>
      </c>
      <c r="B2510" s="29"/>
      <c r="C2510" s="30" t="s">
        <v>1899</v>
      </c>
      <c r="D2510" s="12" t="s">
        <v>1900</v>
      </c>
      <c r="E2510" s="31"/>
      <c r="F2510" s="14"/>
      <c r="G2510" s="31">
        <v>119.176</v>
      </c>
      <c r="H2510" s="511"/>
      <c r="I2510" s="15">
        <f t="shared" si="95"/>
        <v>0</v>
      </c>
      <c r="J2510" s="32"/>
      <c r="K2510" s="33"/>
      <c r="L2510" s="32"/>
      <c r="M2510" s="33"/>
      <c r="N2510" s="111">
        <v>21</v>
      </c>
      <c r="O2510" s="111">
        <f t="shared" si="93"/>
        <v>0</v>
      </c>
      <c r="P2510" s="111">
        <f t="shared" si="94"/>
        <v>0</v>
      </c>
      <c r="Q2510" s="184"/>
    </row>
    <row r="2511" spans="1:17" s="64" customFormat="1" ht="12" outlineLevel="4" collapsed="1">
      <c r="A2511" s="11">
        <v>9</v>
      </c>
      <c r="B2511" s="29"/>
      <c r="C2511" s="30" t="s">
        <v>1901</v>
      </c>
      <c r="D2511" s="12" t="s">
        <v>5</v>
      </c>
      <c r="E2511" s="31"/>
      <c r="F2511" s="14"/>
      <c r="G2511" s="31">
        <f t="shared" ref="G2511" si="96">G2505*0.02</f>
        <v>11.9176</v>
      </c>
      <c r="H2511" s="511"/>
      <c r="I2511" s="15">
        <f t="shared" si="95"/>
        <v>0</v>
      </c>
      <c r="J2511" s="32"/>
      <c r="K2511" s="33"/>
      <c r="L2511" s="32"/>
      <c r="M2511" s="33"/>
      <c r="N2511" s="111">
        <v>21</v>
      </c>
      <c r="O2511" s="111">
        <f t="shared" si="93"/>
        <v>0</v>
      </c>
      <c r="P2511" s="111">
        <f t="shared" si="94"/>
        <v>0</v>
      </c>
      <c r="Q2511" s="184"/>
    </row>
    <row r="2512" spans="1:17" s="64" customFormat="1" ht="24" outlineLevel="4" collapsed="1">
      <c r="A2512" s="11">
        <v>10</v>
      </c>
      <c r="B2512" s="29"/>
      <c r="C2512" s="30" t="s">
        <v>1902</v>
      </c>
      <c r="D2512" s="12" t="s">
        <v>1900</v>
      </c>
      <c r="E2512" s="31"/>
      <c r="F2512" s="14"/>
      <c r="G2512" s="31">
        <f t="shared" ref="G2512" si="97">G2504*0.2</f>
        <v>119.176</v>
      </c>
      <c r="H2512" s="511"/>
      <c r="I2512" s="15">
        <f t="shared" si="95"/>
        <v>0</v>
      </c>
      <c r="J2512" s="32"/>
      <c r="K2512" s="33"/>
      <c r="L2512" s="32"/>
      <c r="M2512" s="33"/>
      <c r="N2512" s="111">
        <v>21</v>
      </c>
      <c r="O2512" s="111">
        <f t="shared" si="93"/>
        <v>0</v>
      </c>
      <c r="P2512" s="111">
        <f t="shared" si="94"/>
        <v>0</v>
      </c>
      <c r="Q2512" s="184"/>
    </row>
    <row r="2513" spans="1:17" s="221" customFormat="1" ht="12" outlineLevel="4">
      <c r="A2513" s="218"/>
      <c r="B2513" s="219"/>
      <c r="C2513" s="218"/>
      <c r="D2513" s="218"/>
      <c r="E2513" s="218"/>
      <c r="F2513" s="218"/>
      <c r="G2513" s="218"/>
      <c r="H2513" s="220"/>
      <c r="I2513" s="220"/>
      <c r="J2513" s="218"/>
      <c r="K2513" s="218"/>
      <c r="L2513" s="218"/>
      <c r="M2513" s="218"/>
      <c r="N2513" s="218"/>
      <c r="O2513" s="220"/>
      <c r="P2513" s="220"/>
      <c r="Q2513" s="218"/>
    </row>
    <row r="2514" spans="1:17" s="63" customFormat="1" ht="18.75" customHeight="1" outlineLevel="2">
      <c r="A2514" s="55"/>
      <c r="B2514" s="56"/>
      <c r="C2514" s="57" t="s">
        <v>1913</v>
      </c>
      <c r="D2514" s="58"/>
      <c r="E2514" s="57"/>
      <c r="F2514" s="58"/>
      <c r="G2514" s="57"/>
      <c r="H2514" s="58"/>
      <c r="I2514" s="59">
        <f>SUBTOTAL(9,I2515:I2523)</f>
        <v>0</v>
      </c>
      <c r="J2514" s="60"/>
      <c r="K2514" s="61"/>
      <c r="L2514" s="58"/>
      <c r="M2514" s="61"/>
      <c r="N2514" s="62"/>
      <c r="O2514" s="59">
        <f>SUBTOTAL(9,O2515:O2523)</f>
        <v>0</v>
      </c>
      <c r="P2514" s="59">
        <f>SUBTOTAL(9,P2515:P2523)</f>
        <v>0</v>
      </c>
      <c r="Q2514" s="55"/>
    </row>
    <row r="2515" spans="1:17" s="20" customFormat="1" ht="16.5" customHeight="1" outlineLevel="3">
      <c r="A2515" s="22"/>
      <c r="B2515" s="18"/>
      <c r="C2515" s="23" t="s">
        <v>1960</v>
      </c>
      <c r="D2515" s="24"/>
      <c r="E2515" s="23"/>
      <c r="F2515" s="24"/>
      <c r="G2515" s="23"/>
      <c r="H2515" s="24"/>
      <c r="I2515" s="25">
        <f>SUBTOTAL(9,I2516:I2523)</f>
        <v>0</v>
      </c>
      <c r="J2515" s="26"/>
      <c r="K2515" s="27"/>
      <c r="L2515" s="24"/>
      <c r="M2515" s="27"/>
      <c r="N2515" s="43"/>
      <c r="O2515" s="25">
        <f>SUBTOTAL(9,O2516:O2523)</f>
        <v>0</v>
      </c>
      <c r="P2515" s="25">
        <f>SUBTOTAL(9,P2516:P2523)</f>
        <v>0</v>
      </c>
      <c r="Q2515" s="22"/>
    </row>
    <row r="2516" spans="1:17" s="64" customFormat="1" ht="12" outlineLevel="4" collapsed="1">
      <c r="A2516" s="11">
        <v>11</v>
      </c>
      <c r="B2516" s="29" t="s">
        <v>1915</v>
      </c>
      <c r="C2516" s="30" t="s">
        <v>1916</v>
      </c>
      <c r="D2516" s="12" t="s">
        <v>1917</v>
      </c>
      <c r="E2516" s="31"/>
      <c r="F2516" s="14"/>
      <c r="G2516" s="31">
        <v>595.88</v>
      </c>
      <c r="H2516" s="511"/>
      <c r="I2516" s="15">
        <f>G2516*H2516</f>
        <v>0</v>
      </c>
      <c r="J2516" s="32"/>
      <c r="K2516" s="33"/>
      <c r="L2516" s="32"/>
      <c r="M2516" s="33"/>
      <c r="N2516" s="111">
        <v>21</v>
      </c>
      <c r="O2516" s="111">
        <f t="shared" ref="O2516:O2520" si="98">I2516*(N2516/100)</f>
        <v>0</v>
      </c>
      <c r="P2516" s="111">
        <f t="shared" ref="P2516:P2520" si="99">I2516+O2516</f>
        <v>0</v>
      </c>
      <c r="Q2516" s="184"/>
    </row>
    <row r="2517" spans="1:17" s="64" customFormat="1" ht="12" outlineLevel="4" collapsed="1">
      <c r="A2517" s="11">
        <v>12</v>
      </c>
      <c r="B2517" s="29" t="s">
        <v>1918</v>
      </c>
      <c r="C2517" s="30" t="s">
        <v>1919</v>
      </c>
      <c r="D2517" s="12" t="s">
        <v>1917</v>
      </c>
      <c r="E2517" s="31"/>
      <c r="F2517" s="14"/>
      <c r="G2517" s="31">
        <v>595.88</v>
      </c>
      <c r="H2517" s="511"/>
      <c r="I2517" s="15">
        <f t="shared" ref="I2517:I2523" si="100">G2517*H2517</f>
        <v>0</v>
      </c>
      <c r="J2517" s="32"/>
      <c r="K2517" s="33"/>
      <c r="L2517" s="32"/>
      <c r="M2517" s="33"/>
      <c r="N2517" s="111">
        <v>21</v>
      </c>
      <c r="O2517" s="111">
        <f t="shared" si="98"/>
        <v>0</v>
      </c>
      <c r="P2517" s="111">
        <f t="shared" si="99"/>
        <v>0</v>
      </c>
      <c r="Q2517" s="184"/>
    </row>
    <row r="2518" spans="1:17" s="64" customFormat="1" ht="12" outlineLevel="4" collapsed="1">
      <c r="A2518" s="11">
        <v>13</v>
      </c>
      <c r="B2518" s="29" t="s">
        <v>1920</v>
      </c>
      <c r="C2518" s="30" t="s">
        <v>1921</v>
      </c>
      <c r="D2518" s="12" t="s">
        <v>1917</v>
      </c>
      <c r="E2518" s="31"/>
      <c r="F2518" s="14"/>
      <c r="G2518" s="31">
        <v>595.88</v>
      </c>
      <c r="H2518" s="511"/>
      <c r="I2518" s="15">
        <f t="shared" si="100"/>
        <v>0</v>
      </c>
      <c r="J2518" s="32"/>
      <c r="K2518" s="33"/>
      <c r="L2518" s="32"/>
      <c r="M2518" s="33"/>
      <c r="N2518" s="111">
        <v>21</v>
      </c>
      <c r="O2518" s="111">
        <f t="shared" si="98"/>
        <v>0</v>
      </c>
      <c r="P2518" s="111">
        <f t="shared" si="99"/>
        <v>0</v>
      </c>
      <c r="Q2518" s="184"/>
    </row>
    <row r="2519" spans="1:17" s="64" customFormat="1" ht="12" outlineLevel="4" collapsed="1">
      <c r="A2519" s="11">
        <v>14</v>
      </c>
      <c r="B2519" s="29" t="s">
        <v>1922</v>
      </c>
      <c r="C2519" s="30" t="s">
        <v>1923</v>
      </c>
      <c r="D2519" s="12" t="s">
        <v>1900</v>
      </c>
      <c r="E2519" s="31"/>
      <c r="F2519" s="14"/>
      <c r="G2519" s="31">
        <v>11.9176</v>
      </c>
      <c r="H2519" s="511"/>
      <c r="I2519" s="15">
        <f t="shared" si="100"/>
        <v>0</v>
      </c>
      <c r="J2519" s="32"/>
      <c r="K2519" s="33"/>
      <c r="L2519" s="32"/>
      <c r="M2519" s="33"/>
      <c r="N2519" s="111">
        <v>21</v>
      </c>
      <c r="O2519" s="111">
        <f t="shared" si="98"/>
        <v>0</v>
      </c>
      <c r="P2519" s="111">
        <f t="shared" si="99"/>
        <v>0</v>
      </c>
      <c r="Q2519" s="184"/>
    </row>
    <row r="2520" spans="1:17" s="64" customFormat="1" ht="24" outlineLevel="4" collapsed="1">
      <c r="A2520" s="11">
        <v>15</v>
      </c>
      <c r="B2520" s="29" t="s">
        <v>1924</v>
      </c>
      <c r="C2520" s="30" t="s">
        <v>1925</v>
      </c>
      <c r="D2520" s="12" t="s">
        <v>1917</v>
      </c>
      <c r="E2520" s="31"/>
      <c r="F2520" s="14"/>
      <c r="G2520" s="31">
        <v>595.88</v>
      </c>
      <c r="H2520" s="511"/>
      <c r="I2520" s="15">
        <f t="shared" si="100"/>
        <v>0</v>
      </c>
      <c r="J2520" s="32"/>
      <c r="K2520" s="33"/>
      <c r="L2520" s="32"/>
      <c r="M2520" s="33"/>
      <c r="N2520" s="111">
        <v>21</v>
      </c>
      <c r="O2520" s="111">
        <f t="shared" si="98"/>
        <v>0</v>
      </c>
      <c r="P2520" s="111">
        <f t="shared" si="99"/>
        <v>0</v>
      </c>
      <c r="Q2520" s="184"/>
    </row>
    <row r="2521" spans="1:17" s="217" customFormat="1" ht="12" outlineLevel="4">
      <c r="A2521" s="208"/>
      <c r="B2521" s="209"/>
      <c r="C2521" s="210" t="s">
        <v>1898</v>
      </c>
      <c r="D2521" s="211"/>
      <c r="E2521" s="212"/>
      <c r="F2521" s="211"/>
      <c r="G2521" s="212"/>
      <c r="H2521" s="213"/>
      <c r="I2521" s="214">
        <f t="shared" si="100"/>
        <v>0</v>
      </c>
      <c r="J2521" s="215"/>
      <c r="K2521" s="215"/>
      <c r="L2521" s="215"/>
      <c r="M2521" s="215"/>
      <c r="N2521" s="216"/>
      <c r="O2521" s="216"/>
      <c r="P2521" s="216"/>
      <c r="Q2521" s="211"/>
    </row>
    <row r="2522" spans="1:17" s="64" customFormat="1" ht="12" outlineLevel="4" collapsed="1">
      <c r="A2522" s="11">
        <v>16</v>
      </c>
      <c r="B2522" s="29"/>
      <c r="C2522" s="30" t="s">
        <v>1926</v>
      </c>
      <c r="D2522" s="12" t="s">
        <v>7</v>
      </c>
      <c r="E2522" s="31"/>
      <c r="F2522" s="14"/>
      <c r="G2522" s="31">
        <f t="shared" ref="G2522" si="101">G2517*0.005</f>
        <v>2.9794</v>
      </c>
      <c r="H2522" s="511"/>
      <c r="I2522" s="15">
        <f t="shared" si="100"/>
        <v>0</v>
      </c>
      <c r="J2522" s="32"/>
      <c r="K2522" s="33"/>
      <c r="L2522" s="32"/>
      <c r="M2522" s="33"/>
      <c r="N2522" s="111">
        <v>21</v>
      </c>
      <c r="O2522" s="111">
        <f t="shared" ref="O2522:O2523" si="102">I2522*(N2522/100)</f>
        <v>0</v>
      </c>
      <c r="P2522" s="111">
        <f t="shared" ref="P2522:P2523" si="103">I2522+O2522</f>
        <v>0</v>
      </c>
      <c r="Q2522" s="184"/>
    </row>
    <row r="2523" spans="1:17" s="64" customFormat="1" ht="12" outlineLevel="4" collapsed="1">
      <c r="A2523" s="11">
        <v>17</v>
      </c>
      <c r="B2523" s="29"/>
      <c r="C2523" s="30" t="s">
        <v>1927</v>
      </c>
      <c r="D2523" s="12" t="s">
        <v>1900</v>
      </c>
      <c r="E2523" s="31"/>
      <c r="F2523" s="14"/>
      <c r="G2523" s="31">
        <f t="shared" ref="G2523" si="104" xml:space="preserve"> (G2520 * 20)/1000</f>
        <v>11.9176</v>
      </c>
      <c r="H2523" s="511"/>
      <c r="I2523" s="15">
        <f t="shared" si="100"/>
        <v>0</v>
      </c>
      <c r="J2523" s="32"/>
      <c r="K2523" s="33"/>
      <c r="L2523" s="32"/>
      <c r="M2523" s="33"/>
      <c r="N2523" s="111">
        <v>21</v>
      </c>
      <c r="O2523" s="111">
        <f t="shared" si="102"/>
        <v>0</v>
      </c>
      <c r="P2523" s="111">
        <f t="shared" si="103"/>
        <v>0</v>
      </c>
      <c r="Q2523" s="184"/>
    </row>
    <row r="2524" spans="1:17" s="221" customFormat="1" ht="12" outlineLevel="4">
      <c r="A2524" s="218"/>
      <c r="B2524" s="219"/>
      <c r="C2524" s="218"/>
      <c r="D2524" s="218"/>
      <c r="E2524" s="218"/>
      <c r="F2524" s="218"/>
      <c r="G2524" s="218"/>
      <c r="H2524" s="220"/>
      <c r="I2524" s="220"/>
      <c r="J2524" s="218"/>
      <c r="K2524" s="218"/>
      <c r="L2524" s="218"/>
      <c r="M2524" s="218"/>
      <c r="N2524" s="218"/>
      <c r="O2524" s="220"/>
      <c r="P2524" s="220"/>
      <c r="Q2524" s="218"/>
    </row>
    <row r="2525" spans="1:17" s="63" customFormat="1" ht="18.75" customHeight="1" outlineLevel="2">
      <c r="A2525" s="55"/>
      <c r="B2525" s="56"/>
      <c r="C2525" s="57" t="s">
        <v>1928</v>
      </c>
      <c r="D2525" s="58"/>
      <c r="E2525" s="57"/>
      <c r="F2525" s="58"/>
      <c r="G2525" s="57"/>
      <c r="H2525" s="58"/>
      <c r="I2525" s="59">
        <f>SUBTOTAL(9,I2526:I2549)</f>
        <v>0</v>
      </c>
      <c r="J2525" s="60"/>
      <c r="K2525" s="61"/>
      <c r="L2525" s="58"/>
      <c r="M2525" s="61"/>
      <c r="N2525" s="62"/>
      <c r="O2525" s="59">
        <f>SUBTOTAL(9,O2526:O2549)</f>
        <v>0</v>
      </c>
      <c r="P2525" s="59">
        <f>SUBTOTAL(9,P2526:P2549)</f>
        <v>0</v>
      </c>
      <c r="Q2525" s="55"/>
    </row>
    <row r="2526" spans="1:17" s="20" customFormat="1" ht="16.5" customHeight="1" outlineLevel="3">
      <c r="A2526" s="22"/>
      <c r="B2526" s="18"/>
      <c r="C2526" s="23" t="s">
        <v>1961</v>
      </c>
      <c r="D2526" s="24"/>
      <c r="E2526" s="23"/>
      <c r="F2526" s="24"/>
      <c r="G2526" s="23"/>
      <c r="H2526" s="24"/>
      <c r="I2526" s="25">
        <f>SUBTOTAL(9,I2527:I2549)</f>
        <v>0</v>
      </c>
      <c r="J2526" s="26"/>
      <c r="K2526" s="27"/>
      <c r="L2526" s="24"/>
      <c r="M2526" s="27"/>
      <c r="N2526" s="43"/>
      <c r="O2526" s="25">
        <f>SUBTOTAL(9,O2527:O2549)</f>
        <v>0</v>
      </c>
      <c r="P2526" s="25">
        <f>SUBTOTAL(9,P2527:P2549)</f>
        <v>0</v>
      </c>
      <c r="Q2526" s="22"/>
    </row>
    <row r="2527" spans="1:17" s="64" customFormat="1" ht="24" outlineLevel="4" collapsed="1">
      <c r="A2527" s="11">
        <v>18</v>
      </c>
      <c r="B2527" s="29">
        <v>183101121</v>
      </c>
      <c r="C2527" s="30" t="s">
        <v>1930</v>
      </c>
      <c r="D2527" s="12" t="s">
        <v>1908</v>
      </c>
      <c r="E2527" s="31"/>
      <c r="F2527" s="14"/>
      <c r="G2527" s="31">
        <f>SUM(G2538:G2539)</f>
        <v>8</v>
      </c>
      <c r="H2527" s="511"/>
      <c r="I2527" s="15">
        <f t="shared" ref="I2527:I2549" si="105">G2527*H2527</f>
        <v>0</v>
      </c>
      <c r="J2527" s="32"/>
      <c r="K2527" s="33"/>
      <c r="L2527" s="32"/>
      <c r="M2527" s="33"/>
      <c r="N2527" s="111">
        <v>21</v>
      </c>
      <c r="O2527" s="111">
        <f t="shared" ref="O2527:O2536" si="106">I2527*(N2527/100)</f>
        <v>0</v>
      </c>
      <c r="P2527" s="111">
        <f t="shared" ref="P2527:P2536" si="107">I2527+O2527</f>
        <v>0</v>
      </c>
      <c r="Q2527" s="184"/>
    </row>
    <row r="2528" spans="1:17" s="64" customFormat="1" ht="24" outlineLevel="4" collapsed="1">
      <c r="A2528" s="11">
        <v>19</v>
      </c>
      <c r="B2528" s="29" t="s">
        <v>1931</v>
      </c>
      <c r="C2528" s="30" t="s">
        <v>1932</v>
      </c>
      <c r="D2528" s="12" t="s">
        <v>1908</v>
      </c>
      <c r="E2528" s="31"/>
      <c r="F2528" s="14"/>
      <c r="G2528" s="31">
        <v>8</v>
      </c>
      <c r="H2528" s="511"/>
      <c r="I2528" s="15">
        <f t="shared" si="105"/>
        <v>0</v>
      </c>
      <c r="J2528" s="32"/>
      <c r="K2528" s="33"/>
      <c r="L2528" s="32"/>
      <c r="M2528" s="33"/>
      <c r="N2528" s="111">
        <v>21</v>
      </c>
      <c r="O2528" s="111">
        <f t="shared" si="106"/>
        <v>0</v>
      </c>
      <c r="P2528" s="111">
        <f t="shared" si="107"/>
        <v>0</v>
      </c>
      <c r="Q2528" s="184"/>
    </row>
    <row r="2529" spans="1:17" s="64" customFormat="1" ht="12" outlineLevel="4" collapsed="1">
      <c r="A2529" s="11">
        <v>20</v>
      </c>
      <c r="B2529" s="29" t="s">
        <v>1904</v>
      </c>
      <c r="C2529" s="30" t="s">
        <v>1933</v>
      </c>
      <c r="D2529" s="12" t="s">
        <v>1908</v>
      </c>
      <c r="E2529" s="31"/>
      <c r="F2529" s="14"/>
      <c r="G2529" s="31">
        <v>8</v>
      </c>
      <c r="H2529" s="511"/>
      <c r="I2529" s="15">
        <f t="shared" si="105"/>
        <v>0</v>
      </c>
      <c r="J2529" s="32"/>
      <c r="K2529" s="33"/>
      <c r="L2529" s="32"/>
      <c r="M2529" s="33"/>
      <c r="N2529" s="111">
        <v>21</v>
      </c>
      <c r="O2529" s="111">
        <f t="shared" si="106"/>
        <v>0</v>
      </c>
      <c r="P2529" s="111">
        <f t="shared" si="107"/>
        <v>0</v>
      </c>
      <c r="Q2529" s="184"/>
    </row>
    <row r="2530" spans="1:17" s="64" customFormat="1" ht="12" outlineLevel="4" collapsed="1">
      <c r="A2530" s="11">
        <v>21</v>
      </c>
      <c r="B2530" s="29">
        <v>184501141</v>
      </c>
      <c r="C2530" s="30" t="s">
        <v>1934</v>
      </c>
      <c r="D2530" s="12" t="s">
        <v>1908</v>
      </c>
      <c r="E2530" s="31"/>
      <c r="F2530" s="14"/>
      <c r="G2530" s="31">
        <v>8</v>
      </c>
      <c r="H2530" s="511"/>
      <c r="I2530" s="15">
        <f t="shared" si="105"/>
        <v>0</v>
      </c>
      <c r="J2530" s="32"/>
      <c r="K2530" s="33"/>
      <c r="L2530" s="32"/>
      <c r="M2530" s="33"/>
      <c r="N2530" s="111">
        <v>21</v>
      </c>
      <c r="O2530" s="111">
        <f t="shared" si="106"/>
        <v>0</v>
      </c>
      <c r="P2530" s="111">
        <f t="shared" si="107"/>
        <v>0</v>
      </c>
      <c r="Q2530" s="184"/>
    </row>
    <row r="2531" spans="1:17" s="64" customFormat="1" ht="24" outlineLevel="4" collapsed="1">
      <c r="A2531" s="11">
        <v>22</v>
      </c>
      <c r="B2531" s="29" t="s">
        <v>1935</v>
      </c>
      <c r="C2531" s="30" t="s">
        <v>1936</v>
      </c>
      <c r="D2531" s="12" t="s">
        <v>1908</v>
      </c>
      <c r="E2531" s="31"/>
      <c r="F2531" s="14"/>
      <c r="G2531" s="31">
        <v>8</v>
      </c>
      <c r="H2531" s="511"/>
      <c r="I2531" s="15">
        <f t="shared" si="105"/>
        <v>0</v>
      </c>
      <c r="J2531" s="32"/>
      <c r="K2531" s="33"/>
      <c r="L2531" s="32"/>
      <c r="M2531" s="33"/>
      <c r="N2531" s="111">
        <v>21</v>
      </c>
      <c r="O2531" s="111">
        <f t="shared" si="106"/>
        <v>0</v>
      </c>
      <c r="P2531" s="111">
        <f t="shared" si="107"/>
        <v>0</v>
      </c>
      <c r="Q2531" s="184"/>
    </row>
    <row r="2532" spans="1:17" s="64" customFormat="1" ht="24" outlineLevel="4" collapsed="1">
      <c r="A2532" s="11">
        <v>23</v>
      </c>
      <c r="B2532" s="29" t="s">
        <v>1937</v>
      </c>
      <c r="C2532" s="30" t="s">
        <v>1938</v>
      </c>
      <c r="D2532" s="12" t="s">
        <v>1908</v>
      </c>
      <c r="E2532" s="31"/>
      <c r="F2532" s="14"/>
      <c r="G2532" s="31">
        <v>64</v>
      </c>
      <c r="H2532" s="511"/>
      <c r="I2532" s="15">
        <f t="shared" si="105"/>
        <v>0</v>
      </c>
      <c r="J2532" s="32"/>
      <c r="K2532" s="33"/>
      <c r="L2532" s="32"/>
      <c r="M2532" s="33"/>
      <c r="N2532" s="111">
        <v>21</v>
      </c>
      <c r="O2532" s="111">
        <f t="shared" si="106"/>
        <v>0</v>
      </c>
      <c r="P2532" s="111">
        <f t="shared" si="107"/>
        <v>0</v>
      </c>
      <c r="Q2532" s="184"/>
    </row>
    <row r="2533" spans="1:17" s="64" customFormat="1" ht="12" outlineLevel="4" collapsed="1">
      <c r="A2533" s="11">
        <v>24</v>
      </c>
      <c r="B2533" s="29" t="s">
        <v>1939</v>
      </c>
      <c r="C2533" s="30" t="s">
        <v>1940</v>
      </c>
      <c r="D2533" s="12" t="s">
        <v>1908</v>
      </c>
      <c r="E2533" s="31"/>
      <c r="F2533" s="14"/>
      <c r="G2533" s="31">
        <v>8</v>
      </c>
      <c r="H2533" s="511"/>
      <c r="I2533" s="15">
        <f t="shared" si="105"/>
        <v>0</v>
      </c>
      <c r="J2533" s="32"/>
      <c r="K2533" s="33"/>
      <c r="L2533" s="32"/>
      <c r="M2533" s="33"/>
      <c r="N2533" s="111">
        <v>21</v>
      </c>
      <c r="O2533" s="111">
        <f t="shared" si="106"/>
        <v>0</v>
      </c>
      <c r="P2533" s="111">
        <f t="shared" si="107"/>
        <v>0</v>
      </c>
      <c r="Q2533" s="184"/>
    </row>
    <row r="2534" spans="1:17" s="64" customFormat="1" ht="12" outlineLevel="4" collapsed="1">
      <c r="A2534" s="11">
        <v>25</v>
      </c>
      <c r="B2534" s="29" t="s">
        <v>1941</v>
      </c>
      <c r="C2534" s="30" t="s">
        <v>1942</v>
      </c>
      <c r="D2534" s="12" t="s">
        <v>1917</v>
      </c>
      <c r="E2534" s="31"/>
      <c r="F2534" s="14"/>
      <c r="G2534" s="31">
        <v>8</v>
      </c>
      <c r="H2534" s="511"/>
      <c r="I2534" s="15">
        <f t="shared" si="105"/>
        <v>0</v>
      </c>
      <c r="J2534" s="32"/>
      <c r="K2534" s="33"/>
      <c r="L2534" s="32"/>
      <c r="M2534" s="33"/>
      <c r="N2534" s="111">
        <v>21</v>
      </c>
      <c r="O2534" s="111">
        <f t="shared" si="106"/>
        <v>0</v>
      </c>
      <c r="P2534" s="111">
        <f t="shared" si="107"/>
        <v>0</v>
      </c>
      <c r="Q2534" s="184"/>
    </row>
    <row r="2535" spans="1:17" s="64" customFormat="1" ht="12" outlineLevel="4" collapsed="1">
      <c r="A2535" s="11">
        <v>26</v>
      </c>
      <c r="B2535" s="29" t="s">
        <v>1904</v>
      </c>
      <c r="C2535" s="30" t="s">
        <v>1943</v>
      </c>
      <c r="D2535" s="12" t="s">
        <v>1908</v>
      </c>
      <c r="E2535" s="31"/>
      <c r="F2535" s="14"/>
      <c r="G2535" s="31">
        <v>8</v>
      </c>
      <c r="H2535" s="511"/>
      <c r="I2535" s="15">
        <f t="shared" si="105"/>
        <v>0</v>
      </c>
      <c r="J2535" s="32"/>
      <c r="K2535" s="33"/>
      <c r="L2535" s="32"/>
      <c r="M2535" s="33"/>
      <c r="N2535" s="111">
        <v>21</v>
      </c>
      <c r="O2535" s="111">
        <f t="shared" si="106"/>
        <v>0</v>
      </c>
      <c r="P2535" s="111">
        <f t="shared" si="107"/>
        <v>0</v>
      </c>
      <c r="Q2535" s="184"/>
    </row>
    <row r="2536" spans="1:17" s="64" customFormat="1" ht="12" outlineLevel="4" collapsed="1">
      <c r="A2536" s="11">
        <v>27</v>
      </c>
      <c r="B2536" s="29" t="s">
        <v>1922</v>
      </c>
      <c r="C2536" s="30" t="s">
        <v>1944</v>
      </c>
      <c r="D2536" s="12" t="s">
        <v>1900</v>
      </c>
      <c r="E2536" s="31"/>
      <c r="F2536" s="14"/>
      <c r="G2536" s="31">
        <f>(G2535 * 50)*0.001</f>
        <v>0.4</v>
      </c>
      <c r="H2536" s="511"/>
      <c r="I2536" s="15">
        <f t="shared" si="105"/>
        <v>0</v>
      </c>
      <c r="J2536" s="32"/>
      <c r="K2536" s="33"/>
      <c r="L2536" s="32"/>
      <c r="M2536" s="33"/>
      <c r="N2536" s="111">
        <v>21</v>
      </c>
      <c r="O2536" s="111">
        <f t="shared" si="106"/>
        <v>0</v>
      </c>
      <c r="P2536" s="111">
        <f t="shared" si="107"/>
        <v>0</v>
      </c>
      <c r="Q2536" s="184"/>
    </row>
    <row r="2537" spans="1:17" s="217" customFormat="1" ht="12" outlineLevel="4">
      <c r="A2537" s="208"/>
      <c r="B2537" s="209"/>
      <c r="C2537" s="210" t="s">
        <v>1945</v>
      </c>
      <c r="D2537" s="211"/>
      <c r="E2537" s="212"/>
      <c r="F2537" s="211"/>
      <c r="G2537" s="212"/>
      <c r="H2537" s="213"/>
      <c r="I2537" s="214">
        <f t="shared" si="105"/>
        <v>0</v>
      </c>
      <c r="J2537" s="215"/>
      <c r="K2537" s="215"/>
      <c r="L2537" s="215"/>
      <c r="M2537" s="215"/>
      <c r="N2537" s="216"/>
      <c r="O2537" s="216"/>
      <c r="P2537" s="216"/>
      <c r="Q2537" s="211"/>
    </row>
    <row r="2538" spans="1:17" s="64" customFormat="1" ht="12" outlineLevel="4" collapsed="1">
      <c r="A2538" s="11">
        <v>28</v>
      </c>
      <c r="B2538" s="29"/>
      <c r="C2538" s="30" t="s">
        <v>1947</v>
      </c>
      <c r="D2538" s="12" t="s">
        <v>1908</v>
      </c>
      <c r="E2538" s="31"/>
      <c r="F2538" s="14"/>
      <c r="G2538" s="31">
        <v>5</v>
      </c>
      <c r="H2538" s="511"/>
      <c r="I2538" s="15">
        <f t="shared" si="105"/>
        <v>0</v>
      </c>
      <c r="J2538" s="32"/>
      <c r="K2538" s="33"/>
      <c r="L2538" s="32"/>
      <c r="M2538" s="33"/>
      <c r="N2538" s="111">
        <v>21</v>
      </c>
      <c r="O2538" s="111">
        <f t="shared" ref="O2538:O2539" si="108">I2538*(N2538/100)</f>
        <v>0</v>
      </c>
      <c r="P2538" s="111">
        <f t="shared" ref="P2538:P2539" si="109">I2538+O2538</f>
        <v>0</v>
      </c>
      <c r="Q2538" s="184"/>
    </row>
    <row r="2539" spans="1:17" s="64" customFormat="1" ht="12" outlineLevel="4" collapsed="1">
      <c r="A2539" s="11">
        <v>29</v>
      </c>
      <c r="B2539" s="29"/>
      <c r="C2539" s="30" t="s">
        <v>1962</v>
      </c>
      <c r="D2539" s="12" t="s">
        <v>1908</v>
      </c>
      <c r="E2539" s="31"/>
      <c r="F2539" s="14"/>
      <c r="G2539" s="31">
        <v>3</v>
      </c>
      <c r="H2539" s="511"/>
      <c r="I2539" s="15">
        <f t="shared" si="105"/>
        <v>0</v>
      </c>
      <c r="J2539" s="32"/>
      <c r="K2539" s="33"/>
      <c r="L2539" s="32"/>
      <c r="M2539" s="33"/>
      <c r="N2539" s="111">
        <v>21</v>
      </c>
      <c r="O2539" s="111">
        <f t="shared" si="108"/>
        <v>0</v>
      </c>
      <c r="P2539" s="111">
        <f t="shared" si="109"/>
        <v>0</v>
      </c>
      <c r="Q2539" s="184"/>
    </row>
    <row r="2540" spans="1:17" s="217" customFormat="1" ht="12" outlineLevel="4">
      <c r="A2540" s="208"/>
      <c r="B2540" s="209"/>
      <c r="C2540" s="210" t="s">
        <v>1898</v>
      </c>
      <c r="D2540" s="211"/>
      <c r="E2540" s="212"/>
      <c r="F2540" s="211"/>
      <c r="G2540" s="212"/>
      <c r="H2540" s="213"/>
      <c r="I2540" s="214">
        <f t="shared" si="105"/>
        <v>0</v>
      </c>
      <c r="J2540" s="215"/>
      <c r="K2540" s="215"/>
      <c r="L2540" s="215"/>
      <c r="M2540" s="215"/>
      <c r="N2540" s="216"/>
      <c r="O2540" s="216"/>
      <c r="P2540" s="216"/>
      <c r="Q2540" s="211"/>
    </row>
    <row r="2541" spans="1:17" s="64" customFormat="1" ht="12" outlineLevel="4" collapsed="1">
      <c r="A2541" s="11">
        <v>30</v>
      </c>
      <c r="B2541" s="29"/>
      <c r="C2541" s="30" t="s">
        <v>1948</v>
      </c>
      <c r="D2541" s="12" t="s">
        <v>1949</v>
      </c>
      <c r="E2541" s="31"/>
      <c r="F2541" s="14"/>
      <c r="G2541" s="31">
        <f>G2529*0.2</f>
        <v>1.6</v>
      </c>
      <c r="H2541" s="511"/>
      <c r="I2541" s="15">
        <f t="shared" si="105"/>
        <v>0</v>
      </c>
      <c r="J2541" s="32"/>
      <c r="K2541" s="33"/>
      <c r="L2541" s="32"/>
      <c r="M2541" s="33"/>
      <c r="N2541" s="111">
        <v>21</v>
      </c>
      <c r="O2541" s="111">
        <f t="shared" ref="O2541:O2549" si="110">I2541*(N2541/100)</f>
        <v>0</v>
      </c>
      <c r="P2541" s="111">
        <f t="shared" ref="P2541:P2549" si="111">I2541+O2541</f>
        <v>0</v>
      </c>
      <c r="Q2541" s="184"/>
    </row>
    <row r="2542" spans="1:17" s="64" customFormat="1" ht="12" outlineLevel="4" collapsed="1">
      <c r="A2542" s="11">
        <v>31</v>
      </c>
      <c r="B2542" s="29"/>
      <c r="C2542" s="30" t="s">
        <v>1950</v>
      </c>
      <c r="D2542" s="12" t="s">
        <v>7</v>
      </c>
      <c r="E2542" s="31"/>
      <c r="F2542" s="14"/>
      <c r="G2542" s="31">
        <f>G2529*0.3</f>
        <v>2.4</v>
      </c>
      <c r="H2542" s="511"/>
      <c r="I2542" s="15">
        <f t="shared" si="105"/>
        <v>0</v>
      </c>
      <c r="J2542" s="32"/>
      <c r="K2542" s="33"/>
      <c r="L2542" s="32"/>
      <c r="M2542" s="33"/>
      <c r="N2542" s="111">
        <v>21</v>
      </c>
      <c r="O2542" s="111">
        <f t="shared" si="110"/>
        <v>0</v>
      </c>
      <c r="P2542" s="111">
        <f t="shared" si="111"/>
        <v>0</v>
      </c>
      <c r="Q2542" s="184"/>
    </row>
    <row r="2543" spans="1:17" s="64" customFormat="1" ht="24" outlineLevel="4" collapsed="1">
      <c r="A2543" s="11">
        <v>32</v>
      </c>
      <c r="B2543" s="29"/>
      <c r="C2543" s="30" t="s">
        <v>1951</v>
      </c>
      <c r="D2543" s="12" t="s">
        <v>1908</v>
      </c>
      <c r="E2543" s="31"/>
      <c r="F2543" s="14"/>
      <c r="G2543" s="31">
        <f>G2531* 3</f>
        <v>24</v>
      </c>
      <c r="H2543" s="511"/>
      <c r="I2543" s="15">
        <f t="shared" si="105"/>
        <v>0</v>
      </c>
      <c r="J2543" s="32"/>
      <c r="K2543" s="33"/>
      <c r="L2543" s="32"/>
      <c r="M2543" s="33"/>
      <c r="N2543" s="111">
        <v>21</v>
      </c>
      <c r="O2543" s="111">
        <f t="shared" si="110"/>
        <v>0</v>
      </c>
      <c r="P2543" s="111">
        <f t="shared" si="111"/>
        <v>0</v>
      </c>
      <c r="Q2543" s="184"/>
    </row>
    <row r="2544" spans="1:17" s="64" customFormat="1" ht="24" outlineLevel="4" collapsed="1">
      <c r="A2544" s="11">
        <v>33</v>
      </c>
      <c r="B2544" s="29"/>
      <c r="C2544" s="30" t="s">
        <v>1952</v>
      </c>
      <c r="D2544" s="12" t="s">
        <v>1908</v>
      </c>
      <c r="E2544" s="31"/>
      <c r="F2544" s="14"/>
      <c r="G2544" s="31">
        <f>G2531* 6</f>
        <v>48</v>
      </c>
      <c r="H2544" s="511"/>
      <c r="I2544" s="15">
        <f t="shared" si="105"/>
        <v>0</v>
      </c>
      <c r="J2544" s="32"/>
      <c r="K2544" s="33"/>
      <c r="L2544" s="32"/>
      <c r="M2544" s="33"/>
      <c r="N2544" s="111">
        <v>21</v>
      </c>
      <c r="O2544" s="111">
        <f t="shared" si="110"/>
        <v>0</v>
      </c>
      <c r="P2544" s="111">
        <f t="shared" si="111"/>
        <v>0</v>
      </c>
      <c r="Q2544" s="184"/>
    </row>
    <row r="2545" spans="1:17" s="64" customFormat="1" ht="12" outlineLevel="4" collapsed="1">
      <c r="A2545" s="11">
        <v>34</v>
      </c>
      <c r="B2545" s="29"/>
      <c r="C2545" s="30" t="s">
        <v>1953</v>
      </c>
      <c r="D2545" s="12" t="s">
        <v>1908</v>
      </c>
      <c r="E2545" s="31"/>
      <c r="F2545" s="14"/>
      <c r="G2545" s="31">
        <f>G2533* 3</f>
        <v>24</v>
      </c>
      <c r="H2545" s="511"/>
      <c r="I2545" s="15">
        <f t="shared" si="105"/>
        <v>0</v>
      </c>
      <c r="J2545" s="32"/>
      <c r="K2545" s="33"/>
      <c r="L2545" s="32"/>
      <c r="M2545" s="33"/>
      <c r="N2545" s="111">
        <v>21</v>
      </c>
      <c r="O2545" s="111">
        <f t="shared" si="110"/>
        <v>0</v>
      </c>
      <c r="P2545" s="111">
        <f t="shared" si="111"/>
        <v>0</v>
      </c>
      <c r="Q2545" s="184"/>
    </row>
    <row r="2546" spans="1:17" s="64" customFormat="1" ht="12" outlineLevel="4" collapsed="1">
      <c r="A2546" s="11">
        <v>35</v>
      </c>
      <c r="B2546" s="29"/>
      <c r="C2546" s="30" t="s">
        <v>1954</v>
      </c>
      <c r="D2546" s="12" t="s">
        <v>1908</v>
      </c>
      <c r="E2546" s="31"/>
      <c r="F2546" s="14"/>
      <c r="G2546" s="31">
        <v>8</v>
      </c>
      <c r="H2546" s="511"/>
      <c r="I2546" s="15">
        <f t="shared" si="105"/>
        <v>0</v>
      </c>
      <c r="J2546" s="32"/>
      <c r="K2546" s="33"/>
      <c r="L2546" s="32"/>
      <c r="M2546" s="33"/>
      <c r="N2546" s="111">
        <v>21</v>
      </c>
      <c r="O2546" s="111">
        <f t="shared" si="110"/>
        <v>0</v>
      </c>
      <c r="P2546" s="111">
        <f t="shared" si="111"/>
        <v>0</v>
      </c>
      <c r="Q2546" s="184"/>
    </row>
    <row r="2547" spans="1:17" s="64" customFormat="1" ht="12" outlineLevel="4" collapsed="1">
      <c r="A2547" s="11">
        <v>36</v>
      </c>
      <c r="B2547" s="29"/>
      <c r="C2547" s="30" t="s">
        <v>1955</v>
      </c>
      <c r="D2547" s="12" t="s">
        <v>1908</v>
      </c>
      <c r="E2547" s="31"/>
      <c r="F2547" s="14"/>
      <c r="G2547" s="31">
        <f>G2531* 8</f>
        <v>64</v>
      </c>
      <c r="H2547" s="511"/>
      <c r="I2547" s="15">
        <f t="shared" si="105"/>
        <v>0</v>
      </c>
      <c r="J2547" s="32"/>
      <c r="K2547" s="33"/>
      <c r="L2547" s="32"/>
      <c r="M2547" s="33"/>
      <c r="N2547" s="111">
        <v>21</v>
      </c>
      <c r="O2547" s="111">
        <f t="shared" si="110"/>
        <v>0</v>
      </c>
      <c r="P2547" s="111">
        <f t="shared" si="111"/>
        <v>0</v>
      </c>
      <c r="Q2547" s="184"/>
    </row>
    <row r="2548" spans="1:17" s="64" customFormat="1" ht="12" outlineLevel="4" collapsed="1">
      <c r="A2548" s="11">
        <v>37</v>
      </c>
      <c r="B2548" s="29"/>
      <c r="C2548" s="30" t="s">
        <v>1956</v>
      </c>
      <c r="D2548" s="12" t="s">
        <v>1900</v>
      </c>
      <c r="E2548" s="31"/>
      <c r="F2548" s="14"/>
      <c r="G2548" s="31">
        <f>G2531* 0.1</f>
        <v>0.8</v>
      </c>
      <c r="H2548" s="511"/>
      <c r="I2548" s="15">
        <f t="shared" si="105"/>
        <v>0</v>
      </c>
      <c r="J2548" s="32"/>
      <c r="K2548" s="33"/>
      <c r="L2548" s="32"/>
      <c r="M2548" s="33"/>
      <c r="N2548" s="111">
        <v>21</v>
      </c>
      <c r="O2548" s="111">
        <f t="shared" si="110"/>
        <v>0</v>
      </c>
      <c r="P2548" s="111">
        <f t="shared" si="111"/>
        <v>0</v>
      </c>
      <c r="Q2548" s="184"/>
    </row>
    <row r="2549" spans="1:17" s="64" customFormat="1" ht="12" outlineLevel="4" collapsed="1">
      <c r="A2549" s="11">
        <v>38</v>
      </c>
      <c r="B2549" s="29"/>
      <c r="C2549" s="30" t="s">
        <v>1957</v>
      </c>
      <c r="D2549" s="12" t="s">
        <v>1900</v>
      </c>
      <c r="E2549" s="31"/>
      <c r="F2549" s="14"/>
      <c r="G2549" s="31">
        <v>0.4</v>
      </c>
      <c r="H2549" s="511"/>
      <c r="I2549" s="15">
        <f t="shared" si="105"/>
        <v>0</v>
      </c>
      <c r="J2549" s="32"/>
      <c r="K2549" s="33"/>
      <c r="L2549" s="32"/>
      <c r="M2549" s="33"/>
      <c r="N2549" s="111">
        <v>21</v>
      </c>
      <c r="O2549" s="111">
        <f t="shared" si="110"/>
        <v>0</v>
      </c>
      <c r="P2549" s="111">
        <f t="shared" si="111"/>
        <v>0</v>
      </c>
      <c r="Q2549" s="184"/>
    </row>
    <row r="2550" spans="1:17" s="221" customFormat="1" ht="12" outlineLevel="4">
      <c r="A2550" s="218"/>
      <c r="B2550" s="219"/>
      <c r="C2550" s="218"/>
      <c r="D2550" s="218"/>
      <c r="E2550" s="218"/>
      <c r="F2550" s="218"/>
      <c r="G2550" s="218"/>
      <c r="H2550" s="220"/>
      <c r="I2550" s="220"/>
      <c r="J2550" s="218"/>
      <c r="K2550" s="218"/>
      <c r="L2550" s="218"/>
      <c r="M2550" s="218"/>
      <c r="N2550" s="218"/>
      <c r="O2550" s="220"/>
      <c r="P2550" s="220"/>
      <c r="Q2550" s="218"/>
    </row>
    <row r="2551" spans="1:17" s="63" customFormat="1" ht="18.75" customHeight="1" outlineLevel="2">
      <c r="A2551" s="55"/>
      <c r="B2551" s="56"/>
      <c r="C2551" s="57" t="s">
        <v>1963</v>
      </c>
      <c r="D2551" s="58"/>
      <c r="E2551" s="57"/>
      <c r="F2551" s="58"/>
      <c r="G2551" s="57"/>
      <c r="H2551" s="58"/>
      <c r="I2551" s="59">
        <f>SUBTOTAL(9,I2552:I2556)</f>
        <v>0</v>
      </c>
      <c r="J2551" s="60"/>
      <c r="K2551" s="61"/>
      <c r="L2551" s="58"/>
      <c r="M2551" s="61"/>
      <c r="N2551" s="62"/>
      <c r="O2551" s="59">
        <f>SUBTOTAL(9,O2552:O2556)</f>
        <v>0</v>
      </c>
      <c r="P2551" s="59">
        <f>SUBTOTAL(9,P2552:P2556)</f>
        <v>0</v>
      </c>
      <c r="Q2551" s="55"/>
    </row>
    <row r="2552" spans="1:17" s="20" customFormat="1" ht="16.5" customHeight="1" outlineLevel="3">
      <c r="A2552" s="22"/>
      <c r="B2552" s="18"/>
      <c r="C2552" s="23" t="s">
        <v>1964</v>
      </c>
      <c r="D2552" s="24"/>
      <c r="E2552" s="23"/>
      <c r="F2552" s="24"/>
      <c r="G2552" s="23"/>
      <c r="H2552" s="24"/>
      <c r="I2552" s="25">
        <f>SUBTOTAL(9,I2553:I2556)</f>
        <v>0</v>
      </c>
      <c r="J2552" s="26"/>
      <c r="K2552" s="27"/>
      <c r="L2552" s="24"/>
      <c r="M2552" s="27"/>
      <c r="N2552" s="43"/>
      <c r="O2552" s="25">
        <f>SUBTOTAL(9,O2553:O2556)</f>
        <v>0</v>
      </c>
      <c r="P2552" s="25">
        <f>SUBTOTAL(9,P2553:P2556)</f>
        <v>0</v>
      </c>
      <c r="Q2552" s="22"/>
    </row>
    <row r="2553" spans="1:17" s="64" customFormat="1" ht="12" outlineLevel="4" collapsed="1">
      <c r="A2553" s="11">
        <v>39</v>
      </c>
      <c r="B2553" s="29" t="s">
        <v>1904</v>
      </c>
      <c r="C2553" s="30" t="s">
        <v>1965</v>
      </c>
      <c r="D2553" s="12" t="s">
        <v>1908</v>
      </c>
      <c r="E2553" s="31"/>
      <c r="F2553" s="14"/>
      <c r="G2553" s="31">
        <f>SUM(G2555)</f>
        <v>4</v>
      </c>
      <c r="H2553" s="511"/>
      <c r="I2553" s="15">
        <f t="shared" ref="I2553:I2556" si="112">G2553*H2553</f>
        <v>0</v>
      </c>
      <c r="J2553" s="32"/>
      <c r="K2553" s="33"/>
      <c r="L2553" s="32"/>
      <c r="M2553" s="33"/>
      <c r="N2553" s="111">
        <v>21</v>
      </c>
      <c r="O2553" s="111">
        <f t="shared" ref="O2553" si="113">I2553*(N2553/100)</f>
        <v>0</v>
      </c>
      <c r="P2553" s="111">
        <f t="shared" ref="P2553" si="114">I2553+O2553</f>
        <v>0</v>
      </c>
      <c r="Q2553" s="184"/>
    </row>
    <row r="2554" spans="1:17" s="217" customFormat="1" ht="12" outlineLevel="4">
      <c r="A2554" s="208"/>
      <c r="B2554" s="209"/>
      <c r="C2554" s="210" t="s">
        <v>1898</v>
      </c>
      <c r="D2554" s="211"/>
      <c r="E2554" s="212"/>
      <c r="F2554" s="211"/>
      <c r="G2554" s="212"/>
      <c r="H2554" s="213"/>
      <c r="I2554" s="214">
        <f t="shared" si="112"/>
        <v>0</v>
      </c>
      <c r="J2554" s="215"/>
      <c r="K2554" s="215"/>
      <c r="L2554" s="215"/>
      <c r="M2554" s="215"/>
      <c r="N2554" s="216"/>
      <c r="O2554" s="216"/>
      <c r="P2554" s="216"/>
      <c r="Q2554" s="211"/>
    </row>
    <row r="2555" spans="1:17" s="64" customFormat="1" ht="12" outlineLevel="4" collapsed="1">
      <c r="A2555" s="11">
        <v>40</v>
      </c>
      <c r="B2555" s="29" t="s">
        <v>1966</v>
      </c>
      <c r="C2555" s="30" t="s">
        <v>1967</v>
      </c>
      <c r="D2555" s="12" t="s">
        <v>1908</v>
      </c>
      <c r="E2555" s="31"/>
      <c r="F2555" s="14"/>
      <c r="G2555" s="31">
        <v>4</v>
      </c>
      <c r="H2555" s="511"/>
      <c r="I2555" s="15">
        <f t="shared" si="112"/>
        <v>0</v>
      </c>
      <c r="J2555" s="32"/>
      <c r="K2555" s="33"/>
      <c r="L2555" s="32"/>
      <c r="M2555" s="33"/>
      <c r="N2555" s="111">
        <v>21</v>
      </c>
      <c r="O2555" s="111">
        <f t="shared" ref="O2555:O2556" si="115">I2555*(N2555/100)</f>
        <v>0</v>
      </c>
      <c r="P2555" s="111">
        <f t="shared" ref="P2555:P2556" si="116">I2555+O2555</f>
        <v>0</v>
      </c>
      <c r="Q2555" s="184"/>
    </row>
    <row r="2556" spans="1:17" s="64" customFormat="1" ht="12" outlineLevel="4" collapsed="1">
      <c r="A2556" s="11">
        <v>41</v>
      </c>
      <c r="B2556" s="29" t="s">
        <v>1968</v>
      </c>
      <c r="C2556" s="30" t="s">
        <v>1969</v>
      </c>
      <c r="D2556" s="12" t="s">
        <v>1908</v>
      </c>
      <c r="E2556" s="31"/>
      <c r="F2556" s="14"/>
      <c r="G2556" s="31">
        <v>1</v>
      </c>
      <c r="H2556" s="511"/>
      <c r="I2556" s="15">
        <f t="shared" si="112"/>
        <v>0</v>
      </c>
      <c r="J2556" s="32"/>
      <c r="K2556" s="33"/>
      <c r="L2556" s="32"/>
      <c r="M2556" s="33"/>
      <c r="N2556" s="111">
        <v>21</v>
      </c>
      <c r="O2556" s="111">
        <f t="shared" si="115"/>
        <v>0</v>
      </c>
      <c r="P2556" s="111">
        <f t="shared" si="116"/>
        <v>0</v>
      </c>
      <c r="Q2556" s="184"/>
    </row>
    <row r="2557" spans="1:17" s="221" customFormat="1" ht="12" outlineLevel="4">
      <c r="A2557" s="218"/>
      <c r="B2557" s="219"/>
      <c r="C2557" s="218"/>
      <c r="D2557" s="218"/>
      <c r="E2557" s="218"/>
      <c r="F2557" s="218"/>
      <c r="G2557" s="218"/>
      <c r="H2557" s="220"/>
      <c r="I2557" s="220"/>
      <c r="J2557" s="218"/>
      <c r="K2557" s="218"/>
      <c r="L2557" s="218"/>
      <c r="M2557" s="218"/>
      <c r="N2557" s="218"/>
      <c r="O2557" s="220"/>
      <c r="P2557" s="220"/>
      <c r="Q2557" s="218"/>
    </row>
    <row r="2558" spans="1:17" s="221" customFormat="1" ht="12" outlineLevel="4">
      <c r="A2558" s="218"/>
      <c r="B2558" s="219"/>
      <c r="C2558" s="218"/>
      <c r="D2558" s="218"/>
      <c r="E2558" s="218"/>
      <c r="F2558" s="218"/>
      <c r="G2558" s="218"/>
      <c r="H2558" s="220"/>
      <c r="I2558" s="220"/>
      <c r="J2558" s="218"/>
      <c r="K2558" s="218"/>
      <c r="L2558" s="218"/>
      <c r="M2558" s="218"/>
      <c r="N2558" s="218"/>
      <c r="O2558" s="220"/>
      <c r="P2558" s="220"/>
      <c r="Q2558" s="218"/>
    </row>
    <row r="2559" spans="1:17" s="169" customFormat="1" ht="19.5" customHeight="1" outlineLevel="1">
      <c r="A2559" s="160"/>
      <c r="B2559" s="161"/>
      <c r="C2559" s="161" t="s">
        <v>2021</v>
      </c>
      <c r="D2559" s="162"/>
      <c r="E2559" s="163"/>
      <c r="F2559" s="164"/>
      <c r="G2559" s="163"/>
      <c r="H2559" s="164"/>
      <c r="I2559" s="165">
        <f>SUBTOTAL(9,I2560:I2622)</f>
        <v>0</v>
      </c>
      <c r="J2559" s="166"/>
      <c r="K2559" s="167"/>
      <c r="L2559" s="164"/>
      <c r="M2559" s="167"/>
      <c r="N2559" s="168"/>
      <c r="O2559" s="165">
        <f>SUBTOTAL(9,O2560:O2622)</f>
        <v>0</v>
      </c>
      <c r="P2559" s="165">
        <f>SUBTOTAL(9,P2560:P2622)</f>
        <v>0</v>
      </c>
      <c r="Q2559" s="160"/>
    </row>
    <row r="2560" spans="1:17" s="63" customFormat="1" ht="18.75" customHeight="1" outlineLevel="2">
      <c r="A2560" s="55"/>
      <c r="B2560" s="56"/>
      <c r="C2560" s="57" t="s">
        <v>2022</v>
      </c>
      <c r="D2560" s="58"/>
      <c r="E2560" s="57"/>
      <c r="F2560" s="58"/>
      <c r="G2560" s="57"/>
      <c r="H2560" s="58"/>
      <c r="I2560" s="59">
        <f>SUBTOTAL(9,I2561:I2623)</f>
        <v>0</v>
      </c>
      <c r="J2560" s="60"/>
      <c r="K2560" s="61"/>
      <c r="L2560" s="58"/>
      <c r="M2560" s="61"/>
      <c r="N2560" s="62"/>
      <c r="O2560" s="59">
        <f>SUBTOTAL(9,O2561:O2623)</f>
        <v>0</v>
      </c>
      <c r="P2560" s="59">
        <f>SUBTOTAL(9,P2561:P2623)</f>
        <v>0</v>
      </c>
      <c r="Q2560" s="55"/>
    </row>
    <row r="2561" spans="1:17" s="20" customFormat="1" ht="16.5" customHeight="1" outlineLevel="3">
      <c r="A2561" s="22"/>
      <c r="B2561" s="18"/>
      <c r="C2561" s="23" t="s">
        <v>2023</v>
      </c>
      <c r="D2561" s="24"/>
      <c r="E2561" s="23"/>
      <c r="F2561" s="24"/>
      <c r="G2561" s="23"/>
      <c r="H2561" s="24"/>
      <c r="I2561" s="25">
        <f>SUM(I2562:I2567)</f>
        <v>0</v>
      </c>
      <c r="J2561" s="26"/>
      <c r="K2561" s="27"/>
      <c r="L2561" s="24"/>
      <c r="M2561" s="27"/>
      <c r="N2561" s="43"/>
      <c r="O2561" s="25">
        <f t="shared" ref="O2561:P2561" si="117">SUM(O2562:O2567)</f>
        <v>0</v>
      </c>
      <c r="P2561" s="25">
        <f t="shared" si="117"/>
        <v>0</v>
      </c>
      <c r="Q2561" s="22"/>
    </row>
    <row r="2562" spans="1:17" s="64" customFormat="1" ht="36" outlineLevel="4" collapsed="1">
      <c r="A2562" s="11">
        <v>1</v>
      </c>
      <c r="B2562" s="29" t="s">
        <v>2024</v>
      </c>
      <c r="C2562" s="30" t="s">
        <v>2025</v>
      </c>
      <c r="D2562" s="12" t="s">
        <v>4</v>
      </c>
      <c r="E2562" s="31"/>
      <c r="F2562" s="14"/>
      <c r="G2562" s="31">
        <v>630</v>
      </c>
      <c r="H2562" s="511"/>
      <c r="I2562" s="15">
        <f>G2562*H2562</f>
        <v>0</v>
      </c>
      <c r="J2562" s="32"/>
      <c r="K2562" s="33"/>
      <c r="L2562" s="32"/>
      <c r="M2562" s="33"/>
      <c r="N2562" s="111">
        <v>21</v>
      </c>
      <c r="O2562" s="111">
        <f t="shared" ref="O2562:O2567" si="118">I2562*(N2562/100)</f>
        <v>0</v>
      </c>
      <c r="P2562" s="111">
        <f t="shared" ref="P2562:P2567" si="119">I2562+O2562</f>
        <v>0</v>
      </c>
      <c r="Q2562" s="184"/>
    </row>
    <row r="2563" spans="1:17" s="64" customFormat="1" ht="24" outlineLevel="4" collapsed="1">
      <c r="A2563" s="11">
        <v>2</v>
      </c>
      <c r="B2563" s="29" t="s">
        <v>2026</v>
      </c>
      <c r="C2563" s="30" t="s">
        <v>2027</v>
      </c>
      <c r="D2563" s="12" t="s">
        <v>9</v>
      </c>
      <c r="E2563" s="31"/>
      <c r="F2563" s="14"/>
      <c r="G2563" s="31">
        <v>6</v>
      </c>
      <c r="H2563" s="511"/>
      <c r="I2563" s="15">
        <f>G2563*H2563</f>
        <v>0</v>
      </c>
      <c r="J2563" s="32"/>
      <c r="K2563" s="33"/>
      <c r="L2563" s="32"/>
      <c r="M2563" s="33"/>
      <c r="N2563" s="111">
        <v>21</v>
      </c>
      <c r="O2563" s="111">
        <f t="shared" si="118"/>
        <v>0</v>
      </c>
      <c r="P2563" s="111">
        <f t="shared" si="119"/>
        <v>0</v>
      </c>
      <c r="Q2563" s="184"/>
    </row>
    <row r="2564" spans="1:17" s="64" customFormat="1" ht="24" outlineLevel="4" collapsed="1">
      <c r="A2564" s="11">
        <v>3</v>
      </c>
      <c r="B2564" s="29" t="s">
        <v>2028</v>
      </c>
      <c r="C2564" s="30" t="s">
        <v>2029</v>
      </c>
      <c r="D2564" s="12" t="s">
        <v>9</v>
      </c>
      <c r="E2564" s="31"/>
      <c r="F2564" s="14"/>
      <c r="G2564" s="31">
        <f>0.2*0.15*G2562+G2563</f>
        <v>24.9</v>
      </c>
      <c r="H2564" s="511"/>
      <c r="I2564" s="15">
        <f t="shared" ref="I2564:I2569" si="120">G2564*H2564</f>
        <v>0</v>
      </c>
      <c r="J2564" s="32"/>
      <c r="K2564" s="33"/>
      <c r="L2564" s="32"/>
      <c r="M2564" s="33"/>
      <c r="N2564" s="111">
        <v>21</v>
      </c>
      <c r="O2564" s="111">
        <f t="shared" si="118"/>
        <v>0</v>
      </c>
      <c r="P2564" s="111">
        <f t="shared" si="119"/>
        <v>0</v>
      </c>
      <c r="Q2564" s="184"/>
    </row>
    <row r="2565" spans="1:17" s="64" customFormat="1" ht="24" outlineLevel="4" collapsed="1">
      <c r="A2565" s="11">
        <v>4</v>
      </c>
      <c r="B2565" s="29" t="s">
        <v>2030</v>
      </c>
      <c r="C2565" s="30" t="s">
        <v>2031</v>
      </c>
      <c r="D2565" s="12" t="s">
        <v>9</v>
      </c>
      <c r="E2565" s="31"/>
      <c r="F2565" s="14"/>
      <c r="G2565" s="31">
        <f>0.2*0.15*G2562+G2563</f>
        <v>24.9</v>
      </c>
      <c r="H2565" s="511"/>
      <c r="I2565" s="15">
        <f t="shared" si="120"/>
        <v>0</v>
      </c>
      <c r="J2565" s="32"/>
      <c r="K2565" s="33"/>
      <c r="L2565" s="32"/>
      <c r="M2565" s="33"/>
      <c r="N2565" s="111">
        <v>21</v>
      </c>
      <c r="O2565" s="111">
        <f t="shared" si="118"/>
        <v>0</v>
      </c>
      <c r="P2565" s="111">
        <f t="shared" si="119"/>
        <v>0</v>
      </c>
      <c r="Q2565" s="184"/>
    </row>
    <row r="2566" spans="1:17" s="64" customFormat="1" ht="36" outlineLevel="4" collapsed="1">
      <c r="A2566" s="11">
        <v>5</v>
      </c>
      <c r="B2566" s="29" t="s">
        <v>2032</v>
      </c>
      <c r="C2566" s="30" t="s">
        <v>2033</v>
      </c>
      <c r="D2566" s="12" t="s">
        <v>9</v>
      </c>
      <c r="E2566" s="31"/>
      <c r="F2566" s="14"/>
      <c r="G2566" s="31">
        <f>0.1*0.15*G2562</f>
        <v>9.4499999999999993</v>
      </c>
      <c r="H2566" s="511"/>
      <c r="I2566" s="15">
        <f t="shared" si="120"/>
        <v>0</v>
      </c>
      <c r="J2566" s="32"/>
      <c r="K2566" s="33"/>
      <c r="L2566" s="32"/>
      <c r="M2566" s="33"/>
      <c r="N2566" s="111">
        <v>21</v>
      </c>
      <c r="O2566" s="111">
        <f t="shared" si="118"/>
        <v>0</v>
      </c>
      <c r="P2566" s="111">
        <f t="shared" si="119"/>
        <v>0</v>
      </c>
      <c r="Q2566" s="184"/>
    </row>
    <row r="2567" spans="1:17" s="64" customFormat="1" ht="48" outlineLevel="4" collapsed="1">
      <c r="A2567" s="11">
        <v>6</v>
      </c>
      <c r="B2567" s="29" t="s">
        <v>2034</v>
      </c>
      <c r="C2567" s="30" t="s">
        <v>2035</v>
      </c>
      <c r="D2567" s="12" t="s">
        <v>9</v>
      </c>
      <c r="E2567" s="31"/>
      <c r="F2567" s="14"/>
      <c r="G2567" s="31">
        <f>0.1*0.15*G2562</f>
        <v>9.4499999999999993</v>
      </c>
      <c r="H2567" s="511"/>
      <c r="I2567" s="15">
        <f t="shared" si="120"/>
        <v>0</v>
      </c>
      <c r="J2567" s="32"/>
      <c r="K2567" s="33"/>
      <c r="L2567" s="32"/>
      <c r="M2567" s="33"/>
      <c r="N2567" s="111">
        <v>21</v>
      </c>
      <c r="O2567" s="111">
        <f t="shared" si="118"/>
        <v>0</v>
      </c>
      <c r="P2567" s="111">
        <f t="shared" si="119"/>
        <v>0</v>
      </c>
      <c r="Q2567" s="184"/>
    </row>
    <row r="2568" spans="1:17" s="20" customFormat="1" ht="16.5" customHeight="1" outlineLevel="3">
      <c r="A2568" s="22"/>
      <c r="B2568" s="18"/>
      <c r="C2568" s="23" t="s">
        <v>2036</v>
      </c>
      <c r="D2568" s="24"/>
      <c r="E2568" s="23"/>
      <c r="F2568" s="24"/>
      <c r="G2568" s="23"/>
      <c r="H2568" s="24"/>
      <c r="I2568" s="25">
        <f>SUM(I2569:I2569)</f>
        <v>0</v>
      </c>
      <c r="J2568" s="26"/>
      <c r="K2568" s="27"/>
      <c r="L2568" s="24"/>
      <c r="M2568" s="27"/>
      <c r="N2568" s="43"/>
      <c r="O2568" s="25">
        <f t="shared" ref="O2568:P2568" si="121">SUM(O2569:O2569)</f>
        <v>0</v>
      </c>
      <c r="P2568" s="25">
        <f t="shared" si="121"/>
        <v>0</v>
      </c>
      <c r="Q2568" s="22"/>
    </row>
    <row r="2569" spans="1:17" s="64" customFormat="1" ht="24" outlineLevel="4" collapsed="1">
      <c r="A2569" s="11">
        <v>7</v>
      </c>
      <c r="B2569" s="29" t="s">
        <v>2037</v>
      </c>
      <c r="C2569" s="30" t="s">
        <v>2038</v>
      </c>
      <c r="D2569" s="12" t="s">
        <v>9</v>
      </c>
      <c r="E2569" s="31"/>
      <c r="F2569" s="14"/>
      <c r="G2569" s="31">
        <f>0.15*0.05*G2562</f>
        <v>4.7249999999999996</v>
      </c>
      <c r="H2569" s="511"/>
      <c r="I2569" s="15">
        <f t="shared" si="120"/>
        <v>0</v>
      </c>
      <c r="J2569" s="32"/>
      <c r="K2569" s="33"/>
      <c r="L2569" s="32"/>
      <c r="M2569" s="33"/>
      <c r="N2569" s="111">
        <v>21</v>
      </c>
      <c r="O2569" s="111">
        <f t="shared" ref="O2569" si="122">I2569*(N2569/100)</f>
        <v>0</v>
      </c>
      <c r="P2569" s="111">
        <f t="shared" ref="P2569" si="123">I2569+O2569</f>
        <v>0</v>
      </c>
      <c r="Q2569" s="184"/>
    </row>
    <row r="2570" spans="1:17" s="20" customFormat="1" ht="16.5" customHeight="1" outlineLevel="3">
      <c r="A2570" s="22"/>
      <c r="B2570" s="18"/>
      <c r="C2570" s="23" t="s">
        <v>2039</v>
      </c>
      <c r="D2570" s="24"/>
      <c r="E2570" s="23"/>
      <c r="F2570" s="24"/>
      <c r="G2570" s="23"/>
      <c r="H2570" s="24"/>
      <c r="I2570" s="25">
        <f>SUM(I2571:I2621)</f>
        <v>0</v>
      </c>
      <c r="J2570" s="26"/>
      <c r="K2570" s="27"/>
      <c r="L2570" s="24"/>
      <c r="M2570" s="27"/>
      <c r="N2570" s="43"/>
      <c r="O2570" s="25">
        <f t="shared" ref="O2570:P2570" si="124">SUM(O2571:O2621)</f>
        <v>0</v>
      </c>
      <c r="P2570" s="25">
        <f t="shared" si="124"/>
        <v>0</v>
      </c>
      <c r="Q2570" s="22"/>
    </row>
    <row r="2571" spans="1:17" s="64" customFormat="1" ht="12" outlineLevel="4" collapsed="1">
      <c r="A2571" s="225">
        <v>8</v>
      </c>
      <c r="B2571" s="29" t="s">
        <v>2040</v>
      </c>
      <c r="C2571" s="30" t="s">
        <v>2041</v>
      </c>
      <c r="D2571" s="12" t="s">
        <v>4</v>
      </c>
      <c r="E2571" s="31"/>
      <c r="F2571" s="14"/>
      <c r="G2571" s="31">
        <v>300</v>
      </c>
      <c r="H2571" s="511"/>
      <c r="I2571" s="15">
        <f t="shared" ref="I2571:I2621" si="125">G2571*H2571</f>
        <v>0</v>
      </c>
      <c r="J2571" s="32"/>
      <c r="K2571" s="33"/>
      <c r="L2571" s="32"/>
      <c r="M2571" s="33"/>
      <c r="N2571" s="111">
        <v>21</v>
      </c>
      <c r="O2571" s="111">
        <f t="shared" ref="O2571:O2621" si="126">I2571*(N2571/100)</f>
        <v>0</v>
      </c>
      <c r="P2571" s="111">
        <f t="shared" ref="P2571:P2621" si="127">I2571+O2571</f>
        <v>0</v>
      </c>
      <c r="Q2571" s="184"/>
    </row>
    <row r="2572" spans="1:17" s="235" customFormat="1" ht="12" outlineLevel="4" collapsed="1">
      <c r="A2572" s="225">
        <v>9</v>
      </c>
      <c r="B2572" s="226" t="s">
        <v>2042</v>
      </c>
      <c r="C2572" s="227" t="s">
        <v>2043</v>
      </c>
      <c r="D2572" s="228" t="s">
        <v>4</v>
      </c>
      <c r="E2572" s="229"/>
      <c r="F2572" s="230"/>
      <c r="G2572" s="229">
        <f>G2571</f>
        <v>300</v>
      </c>
      <c r="H2572" s="511"/>
      <c r="I2572" s="231">
        <f t="shared" si="125"/>
        <v>0</v>
      </c>
      <c r="J2572" s="232"/>
      <c r="K2572" s="233"/>
      <c r="L2572" s="232"/>
      <c r="M2572" s="233"/>
      <c r="N2572" s="111">
        <v>21</v>
      </c>
      <c r="O2572" s="111">
        <f t="shared" si="126"/>
        <v>0</v>
      </c>
      <c r="P2572" s="111">
        <f t="shared" si="127"/>
        <v>0</v>
      </c>
      <c r="Q2572" s="234"/>
    </row>
    <row r="2573" spans="1:17" s="64" customFormat="1" ht="24" outlineLevel="4" collapsed="1">
      <c r="A2573" s="225">
        <v>10</v>
      </c>
      <c r="B2573" s="29" t="s">
        <v>2044</v>
      </c>
      <c r="C2573" s="30" t="s">
        <v>2045</v>
      </c>
      <c r="D2573" s="12" t="s">
        <v>14</v>
      </c>
      <c r="E2573" s="31"/>
      <c r="F2573" s="14"/>
      <c r="G2573" s="31">
        <v>30</v>
      </c>
      <c r="H2573" s="511"/>
      <c r="I2573" s="15">
        <f t="shared" si="125"/>
        <v>0</v>
      </c>
      <c r="J2573" s="32"/>
      <c r="K2573" s="33"/>
      <c r="L2573" s="32"/>
      <c r="M2573" s="33"/>
      <c r="N2573" s="111">
        <v>21</v>
      </c>
      <c r="O2573" s="111">
        <f t="shared" si="126"/>
        <v>0</v>
      </c>
      <c r="P2573" s="111">
        <f t="shared" si="127"/>
        <v>0</v>
      </c>
      <c r="Q2573" s="184"/>
    </row>
    <row r="2574" spans="1:17" s="235" customFormat="1" ht="12" outlineLevel="4" collapsed="1">
      <c r="A2574" s="225">
        <v>11</v>
      </c>
      <c r="B2574" s="226" t="s">
        <v>2046</v>
      </c>
      <c r="C2574" s="227" t="s">
        <v>2047</v>
      </c>
      <c r="D2574" s="228" t="s">
        <v>2048</v>
      </c>
      <c r="E2574" s="229"/>
      <c r="F2574" s="230"/>
      <c r="G2574" s="229">
        <v>1</v>
      </c>
      <c r="H2574" s="511"/>
      <c r="I2574" s="231">
        <f t="shared" si="125"/>
        <v>0</v>
      </c>
      <c r="J2574" s="232"/>
      <c r="K2574" s="233"/>
      <c r="L2574" s="232"/>
      <c r="M2574" s="233"/>
      <c r="N2574" s="111">
        <v>21</v>
      </c>
      <c r="O2574" s="111">
        <f t="shared" si="126"/>
        <v>0</v>
      </c>
      <c r="P2574" s="111">
        <f t="shared" si="127"/>
        <v>0</v>
      </c>
      <c r="Q2574" s="234"/>
    </row>
    <row r="2575" spans="1:17" s="64" customFormat="1" ht="12" outlineLevel="4" collapsed="1">
      <c r="A2575" s="225">
        <v>12</v>
      </c>
      <c r="B2575" s="29" t="s">
        <v>2049</v>
      </c>
      <c r="C2575" s="30" t="s">
        <v>2050</v>
      </c>
      <c r="D2575" s="12" t="s">
        <v>4</v>
      </c>
      <c r="E2575" s="31"/>
      <c r="F2575" s="14"/>
      <c r="G2575" s="31">
        <v>230</v>
      </c>
      <c r="H2575" s="511"/>
      <c r="I2575" s="15">
        <f t="shared" si="125"/>
        <v>0</v>
      </c>
      <c r="J2575" s="32"/>
      <c r="K2575" s="33"/>
      <c r="L2575" s="32"/>
      <c r="M2575" s="33"/>
      <c r="N2575" s="111">
        <v>21</v>
      </c>
      <c r="O2575" s="111">
        <f t="shared" si="126"/>
        <v>0</v>
      </c>
      <c r="P2575" s="111">
        <f t="shared" si="127"/>
        <v>0</v>
      </c>
      <c r="Q2575" s="184"/>
    </row>
    <row r="2576" spans="1:17" s="235" customFormat="1" ht="12" outlineLevel="4" collapsed="1">
      <c r="A2576" s="225">
        <v>13</v>
      </c>
      <c r="B2576" s="226" t="s">
        <v>2051</v>
      </c>
      <c r="C2576" s="227" t="s">
        <v>2052</v>
      </c>
      <c r="D2576" s="228" t="s">
        <v>4</v>
      </c>
      <c r="E2576" s="229"/>
      <c r="F2576" s="230"/>
      <c r="G2576" s="229">
        <f>G2575</f>
        <v>230</v>
      </c>
      <c r="H2576" s="511"/>
      <c r="I2576" s="231">
        <f t="shared" si="125"/>
        <v>0</v>
      </c>
      <c r="J2576" s="232"/>
      <c r="K2576" s="233"/>
      <c r="L2576" s="232"/>
      <c r="M2576" s="233"/>
      <c r="N2576" s="111">
        <v>21</v>
      </c>
      <c r="O2576" s="111">
        <f t="shared" si="126"/>
        <v>0</v>
      </c>
      <c r="P2576" s="111">
        <f t="shared" si="127"/>
        <v>0</v>
      </c>
      <c r="Q2576" s="234"/>
    </row>
    <row r="2577" spans="1:17" s="64" customFormat="1" ht="24" outlineLevel="4" collapsed="1">
      <c r="A2577" s="225">
        <v>14</v>
      </c>
      <c r="B2577" s="29" t="s">
        <v>2053</v>
      </c>
      <c r="C2577" s="30" t="s">
        <v>2054</v>
      </c>
      <c r="D2577" s="12" t="s">
        <v>14</v>
      </c>
      <c r="E2577" s="31"/>
      <c r="F2577" s="14"/>
      <c r="G2577" s="31">
        <v>40</v>
      </c>
      <c r="H2577" s="511"/>
      <c r="I2577" s="15">
        <f t="shared" si="125"/>
        <v>0</v>
      </c>
      <c r="J2577" s="32"/>
      <c r="K2577" s="33"/>
      <c r="L2577" s="32"/>
      <c r="M2577" s="33"/>
      <c r="N2577" s="111">
        <v>21</v>
      </c>
      <c r="O2577" s="111">
        <f t="shared" si="126"/>
        <v>0</v>
      </c>
      <c r="P2577" s="111">
        <f t="shared" si="127"/>
        <v>0</v>
      </c>
      <c r="Q2577" s="184"/>
    </row>
    <row r="2578" spans="1:17" s="235" customFormat="1" ht="12" outlineLevel="4" collapsed="1">
      <c r="A2578" s="225">
        <v>15</v>
      </c>
      <c r="B2578" s="226" t="s">
        <v>2055</v>
      </c>
      <c r="C2578" s="227" t="s">
        <v>2056</v>
      </c>
      <c r="D2578" s="228" t="s">
        <v>2048</v>
      </c>
      <c r="E2578" s="229"/>
      <c r="F2578" s="230"/>
      <c r="G2578" s="229">
        <v>1</v>
      </c>
      <c r="H2578" s="511"/>
      <c r="I2578" s="231">
        <f t="shared" si="125"/>
        <v>0</v>
      </c>
      <c r="J2578" s="232"/>
      <c r="K2578" s="233"/>
      <c r="L2578" s="232"/>
      <c r="M2578" s="233"/>
      <c r="N2578" s="111">
        <v>21</v>
      </c>
      <c r="O2578" s="111">
        <f t="shared" si="126"/>
        <v>0</v>
      </c>
      <c r="P2578" s="111">
        <f t="shared" si="127"/>
        <v>0</v>
      </c>
      <c r="Q2578" s="234"/>
    </row>
    <row r="2579" spans="1:17" s="64" customFormat="1" ht="12" outlineLevel="4" collapsed="1">
      <c r="A2579" s="225">
        <v>16</v>
      </c>
      <c r="B2579" s="29" t="s">
        <v>2057</v>
      </c>
      <c r="C2579" s="30" t="s">
        <v>2058</v>
      </c>
      <c r="D2579" s="12" t="s">
        <v>4</v>
      </c>
      <c r="E2579" s="31"/>
      <c r="F2579" s="14"/>
      <c r="G2579" s="31">
        <v>250</v>
      </c>
      <c r="H2579" s="511"/>
      <c r="I2579" s="15">
        <f t="shared" si="125"/>
        <v>0</v>
      </c>
      <c r="J2579" s="32"/>
      <c r="K2579" s="33"/>
      <c r="L2579" s="32"/>
      <c r="M2579" s="33"/>
      <c r="N2579" s="111">
        <v>21</v>
      </c>
      <c r="O2579" s="111">
        <f t="shared" si="126"/>
        <v>0</v>
      </c>
      <c r="P2579" s="111">
        <f t="shared" si="127"/>
        <v>0</v>
      </c>
      <c r="Q2579" s="184"/>
    </row>
    <row r="2580" spans="1:17" s="235" customFormat="1" ht="12" outlineLevel="4" collapsed="1">
      <c r="A2580" s="225">
        <v>17</v>
      </c>
      <c r="B2580" s="226" t="s">
        <v>2059</v>
      </c>
      <c r="C2580" s="227" t="s">
        <v>2060</v>
      </c>
      <c r="D2580" s="228" t="s">
        <v>4</v>
      </c>
      <c r="E2580" s="229"/>
      <c r="F2580" s="230"/>
      <c r="G2580" s="229">
        <f>G2579</f>
        <v>250</v>
      </c>
      <c r="H2580" s="511"/>
      <c r="I2580" s="231">
        <f t="shared" si="125"/>
        <v>0</v>
      </c>
      <c r="J2580" s="232"/>
      <c r="K2580" s="233"/>
      <c r="L2580" s="232"/>
      <c r="M2580" s="233"/>
      <c r="N2580" s="111">
        <v>21</v>
      </c>
      <c r="O2580" s="111">
        <f t="shared" si="126"/>
        <v>0</v>
      </c>
      <c r="P2580" s="111">
        <f t="shared" si="127"/>
        <v>0</v>
      </c>
      <c r="Q2580" s="234"/>
    </row>
    <row r="2581" spans="1:17" s="64" customFormat="1" ht="24" outlineLevel="4" collapsed="1">
      <c r="A2581" s="225">
        <v>18</v>
      </c>
      <c r="B2581" s="29" t="s">
        <v>2061</v>
      </c>
      <c r="C2581" s="30" t="s">
        <v>2062</v>
      </c>
      <c r="D2581" s="12" t="s">
        <v>14</v>
      </c>
      <c r="E2581" s="31"/>
      <c r="F2581" s="14"/>
      <c r="G2581" s="31">
        <v>50</v>
      </c>
      <c r="H2581" s="511"/>
      <c r="I2581" s="15">
        <f t="shared" si="125"/>
        <v>0</v>
      </c>
      <c r="J2581" s="32"/>
      <c r="K2581" s="33"/>
      <c r="L2581" s="32"/>
      <c r="M2581" s="33"/>
      <c r="N2581" s="111">
        <v>21</v>
      </c>
      <c r="O2581" s="111">
        <f t="shared" si="126"/>
        <v>0</v>
      </c>
      <c r="P2581" s="111">
        <f t="shared" si="127"/>
        <v>0</v>
      </c>
      <c r="Q2581" s="184"/>
    </row>
    <row r="2582" spans="1:17" s="235" customFormat="1" ht="12" outlineLevel="4" collapsed="1">
      <c r="A2582" s="225">
        <v>19</v>
      </c>
      <c r="B2582" s="226" t="s">
        <v>2063</v>
      </c>
      <c r="C2582" s="227" t="s">
        <v>2064</v>
      </c>
      <c r="D2582" s="228" t="s">
        <v>2048</v>
      </c>
      <c r="E2582" s="229"/>
      <c r="F2582" s="230"/>
      <c r="G2582" s="229">
        <v>1</v>
      </c>
      <c r="H2582" s="511"/>
      <c r="I2582" s="231">
        <f t="shared" si="125"/>
        <v>0</v>
      </c>
      <c r="J2582" s="232"/>
      <c r="K2582" s="233"/>
      <c r="L2582" s="232"/>
      <c r="M2582" s="233"/>
      <c r="N2582" s="111">
        <v>21</v>
      </c>
      <c r="O2582" s="111">
        <f t="shared" si="126"/>
        <v>0</v>
      </c>
      <c r="P2582" s="111">
        <f t="shared" si="127"/>
        <v>0</v>
      </c>
      <c r="Q2582" s="234"/>
    </row>
    <row r="2583" spans="1:17" s="235" customFormat="1" ht="12" outlineLevel="4" collapsed="1">
      <c r="A2583" s="225">
        <v>20</v>
      </c>
      <c r="B2583" s="226" t="s">
        <v>2065</v>
      </c>
      <c r="C2583" s="227" t="s">
        <v>2066</v>
      </c>
      <c r="D2583" s="228" t="s">
        <v>14</v>
      </c>
      <c r="E2583" s="229"/>
      <c r="F2583" s="230"/>
      <c r="G2583" s="229">
        <v>14</v>
      </c>
      <c r="H2583" s="511"/>
      <c r="I2583" s="231">
        <f>G2583*H2583</f>
        <v>0</v>
      </c>
      <c r="J2583" s="232"/>
      <c r="K2583" s="233"/>
      <c r="L2583" s="232"/>
      <c r="M2583" s="233"/>
      <c r="N2583" s="111">
        <v>21</v>
      </c>
      <c r="O2583" s="111">
        <f t="shared" si="126"/>
        <v>0</v>
      </c>
      <c r="P2583" s="111">
        <f t="shared" si="127"/>
        <v>0</v>
      </c>
      <c r="Q2583" s="234"/>
    </row>
    <row r="2584" spans="1:17" s="64" customFormat="1" ht="24" outlineLevel="4" collapsed="1">
      <c r="A2584" s="225">
        <v>21</v>
      </c>
      <c r="B2584" s="29" t="s">
        <v>2067</v>
      </c>
      <c r="C2584" s="30" t="s">
        <v>2068</v>
      </c>
      <c r="D2584" s="12" t="s">
        <v>14</v>
      </c>
      <c r="E2584" s="31"/>
      <c r="F2584" s="14"/>
      <c r="G2584" s="31">
        <v>101</v>
      </c>
      <c r="H2584" s="511"/>
      <c r="I2584" s="15">
        <f t="shared" si="125"/>
        <v>0</v>
      </c>
      <c r="J2584" s="32"/>
      <c r="K2584" s="33"/>
      <c r="L2584" s="32"/>
      <c r="M2584" s="33"/>
      <c r="N2584" s="111">
        <v>21</v>
      </c>
      <c r="O2584" s="111">
        <f t="shared" si="126"/>
        <v>0</v>
      </c>
      <c r="P2584" s="111">
        <f t="shared" si="127"/>
        <v>0</v>
      </c>
      <c r="Q2584" s="184"/>
    </row>
    <row r="2585" spans="1:17" s="235" customFormat="1" ht="12" outlineLevel="4" collapsed="1">
      <c r="A2585" s="225">
        <v>22</v>
      </c>
      <c r="B2585" s="226" t="s">
        <v>2069</v>
      </c>
      <c r="C2585" s="227" t="s">
        <v>2070</v>
      </c>
      <c r="D2585" s="228" t="s">
        <v>14</v>
      </c>
      <c r="E2585" s="229"/>
      <c r="F2585" s="230"/>
      <c r="G2585" s="229">
        <v>101</v>
      </c>
      <c r="H2585" s="511"/>
      <c r="I2585" s="231">
        <f t="shared" si="125"/>
        <v>0</v>
      </c>
      <c r="J2585" s="232"/>
      <c r="K2585" s="233"/>
      <c r="L2585" s="232"/>
      <c r="M2585" s="233"/>
      <c r="N2585" s="111">
        <v>21</v>
      </c>
      <c r="O2585" s="111">
        <f t="shared" si="126"/>
        <v>0</v>
      </c>
      <c r="P2585" s="111">
        <f t="shared" si="127"/>
        <v>0</v>
      </c>
      <c r="Q2585" s="234"/>
    </row>
    <row r="2586" spans="1:17" s="64" customFormat="1" ht="24" outlineLevel="4" collapsed="1">
      <c r="A2586" s="225">
        <v>23</v>
      </c>
      <c r="B2586" s="29" t="s">
        <v>2071</v>
      </c>
      <c r="C2586" s="30" t="s">
        <v>2072</v>
      </c>
      <c r="D2586" s="12" t="s">
        <v>14</v>
      </c>
      <c r="E2586" s="31"/>
      <c r="F2586" s="14"/>
      <c r="G2586" s="31">
        <v>101</v>
      </c>
      <c r="H2586" s="511"/>
      <c r="I2586" s="15">
        <f t="shared" si="125"/>
        <v>0</v>
      </c>
      <c r="J2586" s="32"/>
      <c r="K2586" s="33"/>
      <c r="L2586" s="32"/>
      <c r="M2586" s="33"/>
      <c r="N2586" s="111">
        <v>21</v>
      </c>
      <c r="O2586" s="111">
        <f t="shared" si="126"/>
        <v>0</v>
      </c>
      <c r="P2586" s="111">
        <f t="shared" si="127"/>
        <v>0</v>
      </c>
      <c r="Q2586" s="184"/>
    </row>
    <row r="2587" spans="1:17" s="235" customFormat="1" ht="12" outlineLevel="4" collapsed="1">
      <c r="A2587" s="225">
        <v>24</v>
      </c>
      <c r="B2587" s="226" t="s">
        <v>2073</v>
      </c>
      <c r="C2587" s="227" t="s">
        <v>2074</v>
      </c>
      <c r="D2587" s="228" t="s">
        <v>14</v>
      </c>
      <c r="E2587" s="229"/>
      <c r="F2587" s="230"/>
      <c r="G2587" s="229">
        <v>12</v>
      </c>
      <c r="H2587" s="511"/>
      <c r="I2587" s="231">
        <f t="shared" si="125"/>
        <v>0</v>
      </c>
      <c r="J2587" s="232"/>
      <c r="K2587" s="233"/>
      <c r="L2587" s="232"/>
      <c r="M2587" s="233"/>
      <c r="N2587" s="111">
        <v>21</v>
      </c>
      <c r="O2587" s="111">
        <f t="shared" si="126"/>
        <v>0</v>
      </c>
      <c r="P2587" s="111">
        <f t="shared" si="127"/>
        <v>0</v>
      </c>
      <c r="Q2587" s="234"/>
    </row>
    <row r="2588" spans="1:17" s="235" customFormat="1" ht="12" outlineLevel="4" collapsed="1">
      <c r="A2588" s="225">
        <v>25</v>
      </c>
      <c r="B2588" s="226" t="s">
        <v>2075</v>
      </c>
      <c r="C2588" s="227" t="s">
        <v>2076</v>
      </c>
      <c r="D2588" s="228" t="s">
        <v>14</v>
      </c>
      <c r="E2588" s="229"/>
      <c r="F2588" s="230"/>
      <c r="G2588" s="229">
        <v>24</v>
      </c>
      <c r="H2588" s="511"/>
      <c r="I2588" s="231">
        <f t="shared" si="125"/>
        <v>0</v>
      </c>
      <c r="J2588" s="232"/>
      <c r="K2588" s="233"/>
      <c r="L2588" s="232"/>
      <c r="M2588" s="233"/>
      <c r="N2588" s="111">
        <v>21</v>
      </c>
      <c r="O2588" s="111">
        <f t="shared" si="126"/>
        <v>0</v>
      </c>
      <c r="P2588" s="111">
        <f t="shared" si="127"/>
        <v>0</v>
      </c>
      <c r="Q2588" s="234"/>
    </row>
    <row r="2589" spans="1:17" s="64" customFormat="1" ht="12" outlineLevel="4" collapsed="1">
      <c r="A2589" s="225">
        <v>26</v>
      </c>
      <c r="B2589" s="29" t="s">
        <v>2077</v>
      </c>
      <c r="C2589" s="30" t="s">
        <v>2078</v>
      </c>
      <c r="D2589" s="12" t="s">
        <v>14</v>
      </c>
      <c r="E2589" s="31"/>
      <c r="F2589" s="14"/>
      <c r="G2589" s="31">
        <v>4</v>
      </c>
      <c r="H2589" s="511"/>
      <c r="I2589" s="15">
        <f t="shared" si="125"/>
        <v>0</v>
      </c>
      <c r="J2589" s="32"/>
      <c r="K2589" s="33"/>
      <c r="L2589" s="32"/>
      <c r="M2589" s="33"/>
      <c r="N2589" s="111">
        <v>21</v>
      </c>
      <c r="O2589" s="111">
        <f t="shared" si="126"/>
        <v>0</v>
      </c>
      <c r="P2589" s="111">
        <f t="shared" si="127"/>
        <v>0</v>
      </c>
      <c r="Q2589" s="184"/>
    </row>
    <row r="2590" spans="1:17" s="235" customFormat="1" ht="12" outlineLevel="4" collapsed="1">
      <c r="A2590" s="225">
        <v>27</v>
      </c>
      <c r="B2590" s="226" t="s">
        <v>2079</v>
      </c>
      <c r="C2590" s="227" t="s">
        <v>2080</v>
      </c>
      <c r="D2590" s="228" t="s">
        <v>14</v>
      </c>
      <c r="E2590" s="229"/>
      <c r="F2590" s="230"/>
      <c r="G2590" s="229">
        <v>24</v>
      </c>
      <c r="H2590" s="511"/>
      <c r="I2590" s="231">
        <f t="shared" si="125"/>
        <v>0</v>
      </c>
      <c r="J2590" s="232"/>
      <c r="K2590" s="233"/>
      <c r="L2590" s="232"/>
      <c r="M2590" s="233"/>
      <c r="N2590" s="111">
        <v>21</v>
      </c>
      <c r="O2590" s="111">
        <f t="shared" si="126"/>
        <v>0</v>
      </c>
      <c r="P2590" s="111">
        <f t="shared" si="127"/>
        <v>0</v>
      </c>
      <c r="Q2590" s="234"/>
    </row>
    <row r="2591" spans="1:17" s="235" customFormat="1" ht="12" outlineLevel="4" collapsed="1">
      <c r="A2591" s="225">
        <v>28</v>
      </c>
      <c r="B2591" s="226" t="s">
        <v>2081</v>
      </c>
      <c r="C2591" s="227" t="s">
        <v>2082</v>
      </c>
      <c r="D2591" s="228" t="s">
        <v>14</v>
      </c>
      <c r="E2591" s="229"/>
      <c r="F2591" s="230"/>
      <c r="G2591" s="229">
        <v>50</v>
      </c>
      <c r="H2591" s="511"/>
      <c r="I2591" s="231">
        <f t="shared" si="125"/>
        <v>0</v>
      </c>
      <c r="J2591" s="232"/>
      <c r="K2591" s="233"/>
      <c r="L2591" s="232"/>
      <c r="M2591" s="233"/>
      <c r="N2591" s="111">
        <v>21</v>
      </c>
      <c r="O2591" s="111">
        <f t="shared" si="126"/>
        <v>0</v>
      </c>
      <c r="P2591" s="111">
        <f t="shared" si="127"/>
        <v>0</v>
      </c>
      <c r="Q2591" s="234"/>
    </row>
    <row r="2592" spans="1:17" s="64" customFormat="1" ht="12" outlineLevel="4" collapsed="1">
      <c r="A2592" s="225">
        <v>29</v>
      </c>
      <c r="B2592" s="29" t="s">
        <v>2083</v>
      </c>
      <c r="C2592" s="30" t="s">
        <v>2084</v>
      </c>
      <c r="D2592" s="12" t="s">
        <v>14</v>
      </c>
      <c r="E2592" s="31"/>
      <c r="F2592" s="14"/>
      <c r="G2592" s="31">
        <v>1</v>
      </c>
      <c r="H2592" s="511"/>
      <c r="I2592" s="15">
        <f t="shared" si="125"/>
        <v>0</v>
      </c>
      <c r="J2592" s="32"/>
      <c r="K2592" s="33"/>
      <c r="L2592" s="32"/>
      <c r="M2592" s="33"/>
      <c r="N2592" s="111">
        <v>21</v>
      </c>
      <c r="O2592" s="111">
        <f t="shared" si="126"/>
        <v>0</v>
      </c>
      <c r="P2592" s="111">
        <f t="shared" si="127"/>
        <v>0</v>
      </c>
      <c r="Q2592" s="184"/>
    </row>
    <row r="2593" spans="1:17" s="235" customFormat="1" ht="36" outlineLevel="4" collapsed="1">
      <c r="A2593" s="225">
        <v>30</v>
      </c>
      <c r="B2593" s="226" t="s">
        <v>2085</v>
      </c>
      <c r="C2593" s="227" t="s">
        <v>2086</v>
      </c>
      <c r="D2593" s="228" t="s">
        <v>14</v>
      </c>
      <c r="E2593" s="229"/>
      <c r="F2593" s="230"/>
      <c r="G2593" s="229">
        <v>1</v>
      </c>
      <c r="H2593" s="511"/>
      <c r="I2593" s="231">
        <f t="shared" si="125"/>
        <v>0</v>
      </c>
      <c r="J2593" s="232"/>
      <c r="K2593" s="233"/>
      <c r="L2593" s="232"/>
      <c r="M2593" s="233"/>
      <c r="N2593" s="111">
        <v>21</v>
      </c>
      <c r="O2593" s="111">
        <f t="shared" si="126"/>
        <v>0</v>
      </c>
      <c r="P2593" s="111">
        <f t="shared" si="127"/>
        <v>0</v>
      </c>
      <c r="Q2593" s="234"/>
    </row>
    <row r="2594" spans="1:17" s="235" customFormat="1" ht="12" outlineLevel="4" collapsed="1">
      <c r="A2594" s="225">
        <v>31</v>
      </c>
      <c r="B2594" s="226" t="s">
        <v>2087</v>
      </c>
      <c r="C2594" s="227" t="s">
        <v>2088</v>
      </c>
      <c r="D2594" s="228" t="s">
        <v>14</v>
      </c>
      <c r="E2594" s="229"/>
      <c r="F2594" s="230"/>
      <c r="G2594" s="229">
        <v>4</v>
      </c>
      <c r="H2594" s="511"/>
      <c r="I2594" s="231">
        <f t="shared" si="125"/>
        <v>0</v>
      </c>
      <c r="J2594" s="232"/>
      <c r="K2594" s="233"/>
      <c r="L2594" s="232"/>
      <c r="M2594" s="233"/>
      <c r="N2594" s="111">
        <v>21</v>
      </c>
      <c r="O2594" s="111">
        <f t="shared" si="126"/>
        <v>0</v>
      </c>
      <c r="P2594" s="111">
        <f t="shared" si="127"/>
        <v>0</v>
      </c>
      <c r="Q2594" s="234"/>
    </row>
    <row r="2595" spans="1:17" s="235" customFormat="1" ht="12" outlineLevel="4" collapsed="1">
      <c r="A2595" s="225">
        <v>32</v>
      </c>
      <c r="B2595" s="226" t="s">
        <v>2089</v>
      </c>
      <c r="C2595" s="227" t="s">
        <v>2090</v>
      </c>
      <c r="D2595" s="228" t="s">
        <v>14</v>
      </c>
      <c r="E2595" s="229"/>
      <c r="F2595" s="230"/>
      <c r="G2595" s="229">
        <v>1</v>
      </c>
      <c r="H2595" s="511"/>
      <c r="I2595" s="231">
        <f t="shared" si="125"/>
        <v>0</v>
      </c>
      <c r="J2595" s="232"/>
      <c r="K2595" s="233"/>
      <c r="L2595" s="232"/>
      <c r="M2595" s="233"/>
      <c r="N2595" s="111">
        <v>21</v>
      </c>
      <c r="O2595" s="111">
        <f t="shared" si="126"/>
        <v>0</v>
      </c>
      <c r="P2595" s="111">
        <f t="shared" si="127"/>
        <v>0</v>
      </c>
      <c r="Q2595" s="234"/>
    </row>
    <row r="2596" spans="1:17" s="235" customFormat="1" ht="12" outlineLevel="4" collapsed="1">
      <c r="A2596" s="225">
        <v>33</v>
      </c>
      <c r="B2596" s="226" t="s">
        <v>2091</v>
      </c>
      <c r="C2596" s="227" t="s">
        <v>2092</v>
      </c>
      <c r="D2596" s="228" t="s">
        <v>14</v>
      </c>
      <c r="E2596" s="229"/>
      <c r="F2596" s="230"/>
      <c r="G2596" s="229">
        <v>2</v>
      </c>
      <c r="H2596" s="511"/>
      <c r="I2596" s="231">
        <f t="shared" si="125"/>
        <v>0</v>
      </c>
      <c r="J2596" s="232"/>
      <c r="K2596" s="233"/>
      <c r="L2596" s="232"/>
      <c r="M2596" s="233"/>
      <c r="N2596" s="111">
        <v>21</v>
      </c>
      <c r="O2596" s="111">
        <f t="shared" si="126"/>
        <v>0</v>
      </c>
      <c r="P2596" s="111">
        <f t="shared" si="127"/>
        <v>0</v>
      </c>
      <c r="Q2596" s="234"/>
    </row>
    <row r="2597" spans="1:17" s="64" customFormat="1" ht="12" outlineLevel="4" collapsed="1">
      <c r="A2597" s="225">
        <v>34</v>
      </c>
      <c r="B2597" s="29" t="s">
        <v>2093</v>
      </c>
      <c r="C2597" s="30" t="s">
        <v>2094</v>
      </c>
      <c r="D2597" s="12" t="s">
        <v>14</v>
      </c>
      <c r="E2597" s="31"/>
      <c r="F2597" s="14"/>
      <c r="G2597" s="31">
        <v>1</v>
      </c>
      <c r="H2597" s="511"/>
      <c r="I2597" s="15">
        <f t="shared" si="125"/>
        <v>0</v>
      </c>
      <c r="J2597" s="32"/>
      <c r="K2597" s="33"/>
      <c r="L2597" s="32"/>
      <c r="M2597" s="33"/>
      <c r="N2597" s="111">
        <v>21</v>
      </c>
      <c r="O2597" s="111">
        <f t="shared" si="126"/>
        <v>0</v>
      </c>
      <c r="P2597" s="111">
        <f t="shared" si="127"/>
        <v>0</v>
      </c>
      <c r="Q2597" s="184"/>
    </row>
    <row r="2598" spans="1:17" s="235" customFormat="1" ht="12" outlineLevel="4" collapsed="1">
      <c r="A2598" s="225">
        <v>35</v>
      </c>
      <c r="B2598" s="226" t="s">
        <v>2095</v>
      </c>
      <c r="C2598" s="227" t="s">
        <v>2096</v>
      </c>
      <c r="D2598" s="228" t="s">
        <v>14</v>
      </c>
      <c r="E2598" s="229"/>
      <c r="F2598" s="230"/>
      <c r="G2598" s="229">
        <v>1</v>
      </c>
      <c r="H2598" s="511"/>
      <c r="I2598" s="231">
        <f t="shared" si="125"/>
        <v>0</v>
      </c>
      <c r="J2598" s="232"/>
      <c r="K2598" s="233"/>
      <c r="L2598" s="232"/>
      <c r="M2598" s="233"/>
      <c r="N2598" s="111">
        <v>21</v>
      </c>
      <c r="O2598" s="111">
        <f t="shared" si="126"/>
        <v>0</v>
      </c>
      <c r="P2598" s="111">
        <f t="shared" si="127"/>
        <v>0</v>
      </c>
      <c r="Q2598" s="234"/>
    </row>
    <row r="2599" spans="1:17" s="235" customFormat="1" ht="12" outlineLevel="4" collapsed="1">
      <c r="A2599" s="225">
        <v>36</v>
      </c>
      <c r="B2599" s="226" t="s">
        <v>2097</v>
      </c>
      <c r="C2599" s="227" t="s">
        <v>2098</v>
      </c>
      <c r="D2599" s="228" t="s">
        <v>14</v>
      </c>
      <c r="E2599" s="229"/>
      <c r="F2599" s="230"/>
      <c r="G2599" s="229">
        <v>1</v>
      </c>
      <c r="H2599" s="511"/>
      <c r="I2599" s="231">
        <f t="shared" si="125"/>
        <v>0</v>
      </c>
      <c r="J2599" s="232"/>
      <c r="K2599" s="233"/>
      <c r="L2599" s="232"/>
      <c r="M2599" s="233"/>
      <c r="N2599" s="111">
        <v>21</v>
      </c>
      <c r="O2599" s="111">
        <f t="shared" si="126"/>
        <v>0</v>
      </c>
      <c r="P2599" s="111">
        <f t="shared" si="127"/>
        <v>0</v>
      </c>
      <c r="Q2599" s="234"/>
    </row>
    <row r="2600" spans="1:17" s="235" customFormat="1" ht="12" outlineLevel="4" collapsed="1">
      <c r="A2600" s="225">
        <v>37</v>
      </c>
      <c r="B2600" s="226" t="s">
        <v>2099</v>
      </c>
      <c r="C2600" s="227" t="s">
        <v>2100</v>
      </c>
      <c r="D2600" s="228" t="s">
        <v>14</v>
      </c>
      <c r="E2600" s="229"/>
      <c r="F2600" s="230"/>
      <c r="G2600" s="229">
        <v>1</v>
      </c>
      <c r="H2600" s="511"/>
      <c r="I2600" s="231">
        <f t="shared" si="125"/>
        <v>0</v>
      </c>
      <c r="J2600" s="232"/>
      <c r="K2600" s="233"/>
      <c r="L2600" s="232"/>
      <c r="M2600" s="233"/>
      <c r="N2600" s="111">
        <v>21</v>
      </c>
      <c r="O2600" s="111">
        <f t="shared" si="126"/>
        <v>0</v>
      </c>
      <c r="P2600" s="111">
        <f t="shared" si="127"/>
        <v>0</v>
      </c>
      <c r="Q2600" s="234"/>
    </row>
    <row r="2601" spans="1:17" s="235" customFormat="1" ht="12" outlineLevel="4" collapsed="1">
      <c r="A2601" s="225">
        <v>38</v>
      </c>
      <c r="B2601" s="226" t="s">
        <v>2101</v>
      </c>
      <c r="C2601" s="227" t="s">
        <v>2102</v>
      </c>
      <c r="D2601" s="228" t="s">
        <v>14</v>
      </c>
      <c r="E2601" s="229"/>
      <c r="F2601" s="230"/>
      <c r="G2601" s="229">
        <v>1</v>
      </c>
      <c r="H2601" s="511"/>
      <c r="I2601" s="231">
        <f t="shared" si="125"/>
        <v>0</v>
      </c>
      <c r="J2601" s="232"/>
      <c r="K2601" s="233"/>
      <c r="L2601" s="232"/>
      <c r="M2601" s="233"/>
      <c r="N2601" s="111">
        <v>21</v>
      </c>
      <c r="O2601" s="111">
        <f t="shared" si="126"/>
        <v>0</v>
      </c>
      <c r="P2601" s="111">
        <f t="shared" si="127"/>
        <v>0</v>
      </c>
      <c r="Q2601" s="234"/>
    </row>
    <row r="2602" spans="1:17" s="235" customFormat="1" ht="24" outlineLevel="4" collapsed="1">
      <c r="A2602" s="225">
        <v>39</v>
      </c>
      <c r="B2602" s="226" t="s">
        <v>2103</v>
      </c>
      <c r="C2602" s="227" t="s">
        <v>2104</v>
      </c>
      <c r="D2602" s="228" t="s">
        <v>14</v>
      </c>
      <c r="E2602" s="229"/>
      <c r="F2602" s="230"/>
      <c r="G2602" s="229">
        <v>1</v>
      </c>
      <c r="H2602" s="511"/>
      <c r="I2602" s="231">
        <f t="shared" si="125"/>
        <v>0</v>
      </c>
      <c r="J2602" s="232"/>
      <c r="K2602" s="233"/>
      <c r="L2602" s="232"/>
      <c r="M2602" s="233"/>
      <c r="N2602" s="111">
        <v>21</v>
      </c>
      <c r="O2602" s="111">
        <f t="shared" si="126"/>
        <v>0</v>
      </c>
      <c r="P2602" s="111">
        <f t="shared" si="127"/>
        <v>0</v>
      </c>
      <c r="Q2602" s="234"/>
    </row>
    <row r="2603" spans="1:17" s="235" customFormat="1" ht="24" outlineLevel="4" collapsed="1">
      <c r="A2603" s="225">
        <v>40</v>
      </c>
      <c r="B2603" s="226" t="s">
        <v>2105</v>
      </c>
      <c r="C2603" s="227" t="s">
        <v>2106</v>
      </c>
      <c r="D2603" s="228" t="s">
        <v>14</v>
      </c>
      <c r="E2603" s="229"/>
      <c r="F2603" s="230"/>
      <c r="G2603" s="229">
        <v>1</v>
      </c>
      <c r="H2603" s="511"/>
      <c r="I2603" s="231">
        <f t="shared" si="125"/>
        <v>0</v>
      </c>
      <c r="J2603" s="232"/>
      <c r="K2603" s="233"/>
      <c r="L2603" s="232"/>
      <c r="M2603" s="233"/>
      <c r="N2603" s="111">
        <v>21</v>
      </c>
      <c r="O2603" s="111">
        <f t="shared" si="126"/>
        <v>0</v>
      </c>
      <c r="P2603" s="111">
        <f t="shared" si="127"/>
        <v>0</v>
      </c>
      <c r="Q2603" s="234"/>
    </row>
    <row r="2604" spans="1:17" s="235" customFormat="1" ht="24" outlineLevel="4" collapsed="1">
      <c r="A2604" s="225">
        <v>41</v>
      </c>
      <c r="B2604" s="226" t="s">
        <v>2107</v>
      </c>
      <c r="C2604" s="227" t="s">
        <v>2108</v>
      </c>
      <c r="D2604" s="228" t="s">
        <v>14</v>
      </c>
      <c r="E2604" s="229"/>
      <c r="F2604" s="230"/>
      <c r="G2604" s="229">
        <v>1</v>
      </c>
      <c r="H2604" s="511"/>
      <c r="I2604" s="231">
        <f t="shared" si="125"/>
        <v>0</v>
      </c>
      <c r="J2604" s="232"/>
      <c r="K2604" s="233"/>
      <c r="L2604" s="232"/>
      <c r="M2604" s="233"/>
      <c r="N2604" s="111">
        <v>21</v>
      </c>
      <c r="O2604" s="111">
        <f t="shared" si="126"/>
        <v>0</v>
      </c>
      <c r="P2604" s="111">
        <f t="shared" si="127"/>
        <v>0</v>
      </c>
      <c r="Q2604" s="234"/>
    </row>
    <row r="2605" spans="1:17" s="235" customFormat="1" ht="12" outlineLevel="4" collapsed="1">
      <c r="A2605" s="225">
        <v>42</v>
      </c>
      <c r="B2605" s="226" t="s">
        <v>2109</v>
      </c>
      <c r="C2605" s="227" t="s">
        <v>2110</v>
      </c>
      <c r="D2605" s="228" t="s">
        <v>14</v>
      </c>
      <c r="E2605" s="229"/>
      <c r="F2605" s="230"/>
      <c r="G2605" s="229">
        <v>1</v>
      </c>
      <c r="H2605" s="511"/>
      <c r="I2605" s="231">
        <f t="shared" si="125"/>
        <v>0</v>
      </c>
      <c r="J2605" s="232"/>
      <c r="K2605" s="233"/>
      <c r="L2605" s="232"/>
      <c r="M2605" s="233"/>
      <c r="N2605" s="111">
        <v>21</v>
      </c>
      <c r="O2605" s="111">
        <f t="shared" si="126"/>
        <v>0</v>
      </c>
      <c r="P2605" s="111">
        <f t="shared" si="127"/>
        <v>0</v>
      </c>
      <c r="Q2605" s="234"/>
    </row>
    <row r="2606" spans="1:17" s="235" customFormat="1" ht="12" outlineLevel="4" collapsed="1">
      <c r="A2606" s="225">
        <v>43</v>
      </c>
      <c r="B2606" s="226" t="s">
        <v>2111</v>
      </c>
      <c r="C2606" s="227" t="s">
        <v>2112</v>
      </c>
      <c r="D2606" s="228" t="s">
        <v>14</v>
      </c>
      <c r="E2606" s="229"/>
      <c r="F2606" s="230"/>
      <c r="G2606" s="229">
        <v>1</v>
      </c>
      <c r="H2606" s="511"/>
      <c r="I2606" s="231">
        <f t="shared" si="125"/>
        <v>0</v>
      </c>
      <c r="J2606" s="232"/>
      <c r="K2606" s="233"/>
      <c r="L2606" s="232"/>
      <c r="M2606" s="233"/>
      <c r="N2606" s="111">
        <v>21</v>
      </c>
      <c r="O2606" s="111">
        <f t="shared" si="126"/>
        <v>0</v>
      </c>
      <c r="P2606" s="111">
        <f t="shared" si="127"/>
        <v>0</v>
      </c>
      <c r="Q2606" s="234"/>
    </row>
    <row r="2607" spans="1:17" s="235" customFormat="1" ht="12" outlineLevel="4" collapsed="1">
      <c r="A2607" s="225">
        <v>44</v>
      </c>
      <c r="B2607" s="226" t="s">
        <v>2113</v>
      </c>
      <c r="C2607" s="227" t="s">
        <v>2114</v>
      </c>
      <c r="D2607" s="228" t="s">
        <v>14</v>
      </c>
      <c r="E2607" s="229"/>
      <c r="F2607" s="230"/>
      <c r="G2607" s="229">
        <v>1</v>
      </c>
      <c r="H2607" s="511"/>
      <c r="I2607" s="231">
        <f t="shared" si="125"/>
        <v>0</v>
      </c>
      <c r="J2607" s="232"/>
      <c r="K2607" s="233"/>
      <c r="L2607" s="232"/>
      <c r="M2607" s="233"/>
      <c r="N2607" s="111">
        <v>21</v>
      </c>
      <c r="O2607" s="111">
        <f t="shared" si="126"/>
        <v>0</v>
      </c>
      <c r="P2607" s="111">
        <f t="shared" si="127"/>
        <v>0</v>
      </c>
      <c r="Q2607" s="234"/>
    </row>
    <row r="2608" spans="1:17" s="235" customFormat="1" ht="12" outlineLevel="4" collapsed="1">
      <c r="A2608" s="225">
        <v>45</v>
      </c>
      <c r="B2608" s="226" t="s">
        <v>2115</v>
      </c>
      <c r="C2608" s="227" t="s">
        <v>2116</v>
      </c>
      <c r="D2608" s="228" t="s">
        <v>4</v>
      </c>
      <c r="E2608" s="229"/>
      <c r="F2608" s="230"/>
      <c r="G2608" s="229">
        <v>15</v>
      </c>
      <c r="H2608" s="511"/>
      <c r="I2608" s="231">
        <f t="shared" si="125"/>
        <v>0</v>
      </c>
      <c r="J2608" s="232"/>
      <c r="K2608" s="233"/>
      <c r="L2608" s="232"/>
      <c r="M2608" s="233"/>
      <c r="N2608" s="111">
        <v>21</v>
      </c>
      <c r="O2608" s="111">
        <f t="shared" si="126"/>
        <v>0</v>
      </c>
      <c r="P2608" s="111">
        <f t="shared" si="127"/>
        <v>0</v>
      </c>
      <c r="Q2608" s="234"/>
    </row>
    <row r="2609" spans="1:17" s="64" customFormat="1" ht="12" outlineLevel="4" collapsed="1">
      <c r="A2609" s="225">
        <v>46</v>
      </c>
      <c r="B2609" s="29" t="s">
        <v>2117</v>
      </c>
      <c r="C2609" s="30" t="s">
        <v>2118</v>
      </c>
      <c r="D2609" s="12" t="s">
        <v>14</v>
      </c>
      <c r="E2609" s="31"/>
      <c r="F2609" s="14"/>
      <c r="G2609" s="31">
        <v>2</v>
      </c>
      <c r="H2609" s="511"/>
      <c r="I2609" s="15">
        <f t="shared" si="125"/>
        <v>0</v>
      </c>
      <c r="J2609" s="32"/>
      <c r="K2609" s="33"/>
      <c r="L2609" s="32"/>
      <c r="M2609" s="33"/>
      <c r="N2609" s="111">
        <v>21</v>
      </c>
      <c r="O2609" s="111">
        <f t="shared" si="126"/>
        <v>0</v>
      </c>
      <c r="P2609" s="111">
        <f t="shared" si="127"/>
        <v>0</v>
      </c>
      <c r="Q2609" s="184"/>
    </row>
    <row r="2610" spans="1:17" s="235" customFormat="1" ht="12" outlineLevel="4" collapsed="1">
      <c r="A2610" s="225">
        <v>47</v>
      </c>
      <c r="B2610" s="226" t="s">
        <v>2119</v>
      </c>
      <c r="C2610" s="227" t="s">
        <v>2120</v>
      </c>
      <c r="D2610" s="228" t="s">
        <v>14</v>
      </c>
      <c r="E2610" s="229"/>
      <c r="F2610" s="230"/>
      <c r="G2610" s="229">
        <v>2</v>
      </c>
      <c r="H2610" s="511"/>
      <c r="I2610" s="231">
        <f t="shared" si="125"/>
        <v>0</v>
      </c>
      <c r="J2610" s="232"/>
      <c r="K2610" s="233"/>
      <c r="L2610" s="232"/>
      <c r="M2610" s="233"/>
      <c r="N2610" s="111">
        <v>21</v>
      </c>
      <c r="O2610" s="111">
        <f t="shared" si="126"/>
        <v>0</v>
      </c>
      <c r="P2610" s="111">
        <f t="shared" si="127"/>
        <v>0</v>
      </c>
      <c r="Q2610" s="234"/>
    </row>
    <row r="2611" spans="1:17" s="235" customFormat="1" ht="12" outlineLevel="4" collapsed="1">
      <c r="A2611" s="225">
        <v>48</v>
      </c>
      <c r="B2611" s="226" t="s">
        <v>2121</v>
      </c>
      <c r="C2611" s="227" t="s">
        <v>2122</v>
      </c>
      <c r="D2611" s="228" t="s">
        <v>14</v>
      </c>
      <c r="E2611" s="229"/>
      <c r="F2611" s="230"/>
      <c r="G2611" s="229">
        <v>1</v>
      </c>
      <c r="H2611" s="511"/>
      <c r="I2611" s="231">
        <f t="shared" si="125"/>
        <v>0</v>
      </c>
      <c r="J2611" s="232"/>
      <c r="K2611" s="233"/>
      <c r="L2611" s="232"/>
      <c r="M2611" s="233"/>
      <c r="N2611" s="111">
        <v>21</v>
      </c>
      <c r="O2611" s="111">
        <f t="shared" si="126"/>
        <v>0</v>
      </c>
      <c r="P2611" s="111">
        <f t="shared" si="127"/>
        <v>0</v>
      </c>
      <c r="Q2611" s="234"/>
    </row>
    <row r="2612" spans="1:17" s="235" customFormat="1" ht="12" outlineLevel="4" collapsed="1">
      <c r="A2612" s="225">
        <v>49</v>
      </c>
      <c r="B2612" s="226" t="s">
        <v>2123</v>
      </c>
      <c r="C2612" s="227" t="s">
        <v>2124</v>
      </c>
      <c r="D2612" s="228" t="s">
        <v>14</v>
      </c>
      <c r="E2612" s="229"/>
      <c r="F2612" s="230"/>
      <c r="G2612" s="229">
        <v>1</v>
      </c>
      <c r="H2612" s="511"/>
      <c r="I2612" s="231">
        <f t="shared" si="125"/>
        <v>0</v>
      </c>
      <c r="J2612" s="232"/>
      <c r="K2612" s="233"/>
      <c r="L2612" s="232"/>
      <c r="M2612" s="233"/>
      <c r="N2612" s="111">
        <v>21</v>
      </c>
      <c r="O2612" s="111">
        <f t="shared" si="126"/>
        <v>0</v>
      </c>
      <c r="P2612" s="111">
        <f t="shared" si="127"/>
        <v>0</v>
      </c>
      <c r="Q2612" s="234"/>
    </row>
    <row r="2613" spans="1:17" s="235" customFormat="1" ht="12" outlineLevel="4" collapsed="1">
      <c r="A2613" s="225">
        <v>50</v>
      </c>
      <c r="B2613" s="226" t="s">
        <v>2125</v>
      </c>
      <c r="C2613" s="227" t="s">
        <v>2126</v>
      </c>
      <c r="D2613" s="228" t="s">
        <v>14</v>
      </c>
      <c r="E2613" s="229"/>
      <c r="F2613" s="230"/>
      <c r="G2613" s="229">
        <v>2</v>
      </c>
      <c r="H2613" s="511"/>
      <c r="I2613" s="231">
        <f t="shared" si="125"/>
        <v>0</v>
      </c>
      <c r="J2613" s="232"/>
      <c r="K2613" s="233"/>
      <c r="L2613" s="232"/>
      <c r="M2613" s="233"/>
      <c r="N2613" s="111">
        <v>21</v>
      </c>
      <c r="O2613" s="111">
        <f t="shared" si="126"/>
        <v>0</v>
      </c>
      <c r="P2613" s="111">
        <f t="shared" si="127"/>
        <v>0</v>
      </c>
      <c r="Q2613" s="234"/>
    </row>
    <row r="2614" spans="1:17" s="64" customFormat="1" ht="12" outlineLevel="4" collapsed="1">
      <c r="A2614" s="225">
        <v>51</v>
      </c>
      <c r="B2614" s="29" t="s">
        <v>2127</v>
      </c>
      <c r="C2614" s="30" t="s">
        <v>2128</v>
      </c>
      <c r="D2614" s="12" t="s">
        <v>14</v>
      </c>
      <c r="E2614" s="31"/>
      <c r="F2614" s="14"/>
      <c r="G2614" s="31">
        <v>6</v>
      </c>
      <c r="H2614" s="511"/>
      <c r="I2614" s="15">
        <f t="shared" si="125"/>
        <v>0</v>
      </c>
      <c r="J2614" s="32"/>
      <c r="K2614" s="33"/>
      <c r="L2614" s="32"/>
      <c r="M2614" s="33"/>
      <c r="N2614" s="111">
        <v>21</v>
      </c>
      <c r="O2614" s="111">
        <f t="shared" si="126"/>
        <v>0</v>
      </c>
      <c r="P2614" s="111">
        <f t="shared" si="127"/>
        <v>0</v>
      </c>
      <c r="Q2614" s="184"/>
    </row>
    <row r="2615" spans="1:17" s="235" customFormat="1" ht="12" outlineLevel="4" collapsed="1">
      <c r="A2615" s="225">
        <v>52</v>
      </c>
      <c r="B2615" s="226" t="s">
        <v>2129</v>
      </c>
      <c r="C2615" s="227" t="s">
        <v>2130</v>
      </c>
      <c r="D2615" s="228" t="s">
        <v>14</v>
      </c>
      <c r="E2615" s="229"/>
      <c r="F2615" s="230"/>
      <c r="G2615" s="229">
        <v>6</v>
      </c>
      <c r="H2615" s="511"/>
      <c r="I2615" s="231">
        <f t="shared" si="125"/>
        <v>0</v>
      </c>
      <c r="J2615" s="232"/>
      <c r="K2615" s="233"/>
      <c r="L2615" s="232"/>
      <c r="M2615" s="233"/>
      <c r="N2615" s="111">
        <v>21</v>
      </c>
      <c r="O2615" s="111">
        <f t="shared" si="126"/>
        <v>0</v>
      </c>
      <c r="P2615" s="111">
        <f t="shared" si="127"/>
        <v>0</v>
      </c>
      <c r="Q2615" s="234"/>
    </row>
    <row r="2616" spans="1:17" s="235" customFormat="1" ht="12" outlineLevel="4" collapsed="1">
      <c r="A2616" s="225">
        <v>53</v>
      </c>
      <c r="B2616" s="226" t="s">
        <v>2131</v>
      </c>
      <c r="C2616" s="227" t="s">
        <v>2132</v>
      </c>
      <c r="D2616" s="228" t="s">
        <v>4</v>
      </c>
      <c r="E2616" s="229"/>
      <c r="F2616" s="230"/>
      <c r="G2616" s="229">
        <v>1</v>
      </c>
      <c r="H2616" s="511"/>
      <c r="I2616" s="231">
        <f t="shared" si="125"/>
        <v>0</v>
      </c>
      <c r="J2616" s="232"/>
      <c r="K2616" s="233"/>
      <c r="L2616" s="232"/>
      <c r="M2616" s="233"/>
      <c r="N2616" s="111">
        <v>21</v>
      </c>
      <c r="O2616" s="111">
        <f t="shared" si="126"/>
        <v>0</v>
      </c>
      <c r="P2616" s="111">
        <f t="shared" si="127"/>
        <v>0</v>
      </c>
      <c r="Q2616" s="234"/>
    </row>
    <row r="2617" spans="1:17" s="235" customFormat="1" ht="12" outlineLevel="4" collapsed="1">
      <c r="A2617" s="225">
        <v>54</v>
      </c>
      <c r="B2617" s="226" t="s">
        <v>2133</v>
      </c>
      <c r="C2617" s="227" t="s">
        <v>2134</v>
      </c>
      <c r="D2617" s="228" t="s">
        <v>4</v>
      </c>
      <c r="E2617" s="229"/>
      <c r="F2617" s="230"/>
      <c r="G2617" s="229">
        <v>40</v>
      </c>
      <c r="H2617" s="511"/>
      <c r="I2617" s="231">
        <f t="shared" si="125"/>
        <v>0</v>
      </c>
      <c r="J2617" s="232"/>
      <c r="K2617" s="233"/>
      <c r="L2617" s="232"/>
      <c r="M2617" s="233"/>
      <c r="N2617" s="111">
        <v>21</v>
      </c>
      <c r="O2617" s="111">
        <f t="shared" si="126"/>
        <v>0</v>
      </c>
      <c r="P2617" s="111">
        <f t="shared" si="127"/>
        <v>0</v>
      </c>
      <c r="Q2617" s="234"/>
    </row>
    <row r="2618" spans="1:17" s="235" customFormat="1" ht="12" outlineLevel="4" collapsed="1">
      <c r="A2618" s="225">
        <v>55</v>
      </c>
      <c r="B2618" s="226" t="s">
        <v>2135</v>
      </c>
      <c r="C2618" s="227" t="s">
        <v>2136</v>
      </c>
      <c r="D2618" s="228" t="s">
        <v>4</v>
      </c>
      <c r="E2618" s="229"/>
      <c r="F2618" s="230"/>
      <c r="G2618" s="229">
        <v>20</v>
      </c>
      <c r="H2618" s="511"/>
      <c r="I2618" s="231">
        <f t="shared" si="125"/>
        <v>0</v>
      </c>
      <c r="J2618" s="232"/>
      <c r="K2618" s="233"/>
      <c r="L2618" s="232"/>
      <c r="M2618" s="233"/>
      <c r="N2618" s="111">
        <v>21</v>
      </c>
      <c r="O2618" s="111">
        <f t="shared" si="126"/>
        <v>0</v>
      </c>
      <c r="P2618" s="111">
        <f t="shared" si="127"/>
        <v>0</v>
      </c>
      <c r="Q2618" s="234"/>
    </row>
    <row r="2619" spans="1:17" s="235" customFormat="1" ht="12" outlineLevel="4" collapsed="1">
      <c r="A2619" s="225">
        <v>56</v>
      </c>
      <c r="B2619" s="226" t="s">
        <v>2137</v>
      </c>
      <c r="C2619" s="227" t="s">
        <v>2138</v>
      </c>
      <c r="D2619" s="228" t="s">
        <v>4</v>
      </c>
      <c r="E2619" s="229"/>
      <c r="F2619" s="230"/>
      <c r="G2619" s="229">
        <v>20</v>
      </c>
      <c r="H2619" s="511"/>
      <c r="I2619" s="231">
        <f t="shared" si="125"/>
        <v>0</v>
      </c>
      <c r="J2619" s="232"/>
      <c r="K2619" s="233"/>
      <c r="L2619" s="232"/>
      <c r="M2619" s="233"/>
      <c r="N2619" s="111">
        <v>21</v>
      </c>
      <c r="O2619" s="111">
        <f t="shared" si="126"/>
        <v>0</v>
      </c>
      <c r="P2619" s="111">
        <f t="shared" si="127"/>
        <v>0</v>
      </c>
      <c r="Q2619" s="234"/>
    </row>
    <row r="2620" spans="1:17" s="64" customFormat="1" ht="12" outlineLevel="4" collapsed="1">
      <c r="A2620" s="225">
        <v>57</v>
      </c>
      <c r="B2620" s="29" t="s">
        <v>2139</v>
      </c>
      <c r="C2620" s="30" t="s">
        <v>2140</v>
      </c>
      <c r="D2620" s="12" t="s">
        <v>4</v>
      </c>
      <c r="E2620" s="31"/>
      <c r="F2620" s="14"/>
      <c r="G2620" s="31">
        <v>950</v>
      </c>
      <c r="H2620" s="511"/>
      <c r="I2620" s="15">
        <f t="shared" si="125"/>
        <v>0</v>
      </c>
      <c r="J2620" s="32"/>
      <c r="K2620" s="33"/>
      <c r="L2620" s="32"/>
      <c r="M2620" s="33"/>
      <c r="N2620" s="111">
        <v>21</v>
      </c>
      <c r="O2620" s="111">
        <f t="shared" si="126"/>
        <v>0</v>
      </c>
      <c r="P2620" s="111">
        <f t="shared" si="127"/>
        <v>0</v>
      </c>
      <c r="Q2620" s="184"/>
    </row>
    <row r="2621" spans="1:17" s="64" customFormat="1" ht="12" outlineLevel="4" collapsed="1">
      <c r="A2621" s="225">
        <v>58</v>
      </c>
      <c r="B2621" s="29" t="s">
        <v>2141</v>
      </c>
      <c r="C2621" s="30" t="s">
        <v>2142</v>
      </c>
      <c r="D2621" s="12" t="s">
        <v>14</v>
      </c>
      <c r="E2621" s="31"/>
      <c r="F2621" s="14"/>
      <c r="G2621" s="31">
        <v>1</v>
      </c>
      <c r="H2621" s="511"/>
      <c r="I2621" s="15">
        <f t="shared" si="125"/>
        <v>0</v>
      </c>
      <c r="J2621" s="32"/>
      <c r="K2621" s="33"/>
      <c r="L2621" s="32"/>
      <c r="M2621" s="33"/>
      <c r="N2621" s="111">
        <v>21</v>
      </c>
      <c r="O2621" s="111">
        <f t="shared" si="126"/>
        <v>0</v>
      </c>
      <c r="P2621" s="111">
        <f t="shared" si="127"/>
        <v>0</v>
      </c>
      <c r="Q2621" s="184"/>
    </row>
    <row r="2622" spans="1:17" s="236" customFormat="1" ht="12" outlineLevel="4">
      <c r="A2622" s="218"/>
      <c r="B2622" s="219"/>
      <c r="C2622" s="218"/>
      <c r="D2622" s="218"/>
      <c r="E2622" s="218"/>
      <c r="F2622" s="218"/>
      <c r="G2622" s="218"/>
      <c r="H2622" s="220"/>
      <c r="I2622" s="220"/>
      <c r="J2622" s="218"/>
      <c r="K2622" s="218"/>
      <c r="L2622" s="218"/>
      <c r="M2622" s="218"/>
      <c r="N2622" s="218"/>
      <c r="O2622" s="220"/>
      <c r="P2622" s="220"/>
      <c r="Q2622" s="218"/>
    </row>
    <row r="2623" spans="1:17" s="221" customFormat="1" ht="12" outlineLevel="1">
      <c r="A2623" s="218"/>
      <c r="B2623" s="219"/>
      <c r="C2623" s="218"/>
      <c r="D2623" s="218"/>
      <c r="E2623" s="218"/>
      <c r="F2623" s="218"/>
      <c r="G2623" s="218"/>
      <c r="H2623" s="220"/>
      <c r="I2623" s="220"/>
      <c r="J2623" s="218"/>
      <c r="K2623" s="218"/>
      <c r="L2623" s="218"/>
      <c r="M2623" s="218"/>
      <c r="N2623" s="218"/>
      <c r="O2623" s="220"/>
      <c r="P2623" s="220"/>
      <c r="Q2623" s="218"/>
    </row>
    <row r="2624" spans="1:17" s="45" customFormat="1" ht="12.75" customHeight="1" outlineLevel="1">
      <c r="A2624" s="46"/>
      <c r="B2624" s="47"/>
      <c r="C2624" s="48"/>
      <c r="D2624" s="47"/>
      <c r="E2624" s="49"/>
      <c r="F2624" s="50"/>
      <c r="G2624" s="49"/>
      <c r="H2624" s="50"/>
      <c r="I2624" s="51"/>
      <c r="J2624" s="52"/>
      <c r="K2624" s="50"/>
      <c r="L2624" s="50"/>
      <c r="M2624" s="50"/>
      <c r="N2624" s="53" t="s">
        <v>3</v>
      </c>
      <c r="O2624" s="50"/>
      <c r="P2624" s="50"/>
      <c r="Q2624" s="52"/>
    </row>
    <row r="2625" spans="1:17" s="13" customFormat="1" ht="20.25" customHeight="1">
      <c r="A2625" s="152"/>
      <c r="B2625" s="153"/>
      <c r="C2625" s="152" t="s">
        <v>602</v>
      </c>
      <c r="D2625" s="154"/>
      <c r="E2625" s="155"/>
      <c r="F2625" s="154"/>
      <c r="G2625" s="155"/>
      <c r="H2625" s="154"/>
      <c r="I2625" s="156">
        <f>SUBTOTAL(9,I2626:I3236)</f>
        <v>0</v>
      </c>
      <c r="J2625" s="157"/>
      <c r="K2625" s="158">
        <f>SUBTOTAL(9,K2626:K3236)</f>
        <v>796.73811168753502</v>
      </c>
      <c r="L2625" s="154"/>
      <c r="M2625" s="158">
        <f>SUBTOTAL(9,M2626:M3236)</f>
        <v>0</v>
      </c>
      <c r="N2625" s="159" t="s">
        <v>3</v>
      </c>
      <c r="O2625" s="156">
        <f>SUBTOTAL(9,O2626:O3236)</f>
        <v>0</v>
      </c>
      <c r="P2625" s="156">
        <f>SUBTOTAL(9,P2626:P3236)</f>
        <v>0</v>
      </c>
      <c r="Q2625" s="185"/>
    </row>
    <row r="2626" spans="1:17" s="169" customFormat="1" ht="19.5" customHeight="1" outlineLevel="1">
      <c r="A2626" s="160"/>
      <c r="B2626" s="161"/>
      <c r="C2626" s="161" t="s">
        <v>338</v>
      </c>
      <c r="D2626" s="162"/>
      <c r="E2626" s="163"/>
      <c r="F2626" s="164"/>
      <c r="G2626" s="163"/>
      <c r="H2626" s="164"/>
      <c r="I2626" s="165">
        <f>SUBTOTAL(9,I2627:I2666)</f>
        <v>0</v>
      </c>
      <c r="J2626" s="166"/>
      <c r="K2626" s="167">
        <f>SUBTOTAL(9,K2627:K2666)</f>
        <v>0</v>
      </c>
      <c r="L2626" s="164"/>
      <c r="M2626" s="167">
        <f>SUBTOTAL(9,M2627:M2666)</f>
        <v>0</v>
      </c>
      <c r="N2626" s="168" t="s">
        <v>3</v>
      </c>
      <c r="O2626" s="165">
        <f>SUBTOTAL(9,O2627:O2666)</f>
        <v>0</v>
      </c>
      <c r="P2626" s="165">
        <f>SUBTOTAL(9,P2627:P2666)</f>
        <v>0</v>
      </c>
      <c r="Q2626" s="166"/>
    </row>
    <row r="2627" spans="1:17" s="63" customFormat="1" ht="18.75" customHeight="1" outlineLevel="2">
      <c r="A2627" s="55"/>
      <c r="B2627" s="56"/>
      <c r="C2627" s="57" t="s">
        <v>251</v>
      </c>
      <c r="D2627" s="58"/>
      <c r="E2627" s="57"/>
      <c r="F2627" s="58"/>
      <c r="G2627" s="57"/>
      <c r="H2627" s="58"/>
      <c r="I2627" s="59">
        <f>SUBTOTAL(9,I2628:I2666)</f>
        <v>0</v>
      </c>
      <c r="J2627" s="60"/>
      <c r="K2627" s="61">
        <f>SUBTOTAL(9,K2628:K2666)</f>
        <v>0</v>
      </c>
      <c r="L2627" s="58"/>
      <c r="M2627" s="61">
        <f>SUBTOTAL(9,M2628:M2666)</f>
        <v>0</v>
      </c>
      <c r="N2627" s="62" t="s">
        <v>3</v>
      </c>
      <c r="O2627" s="59">
        <f>SUBTOTAL(9,O2628:O2666)</f>
        <v>0</v>
      </c>
      <c r="P2627" s="59">
        <f>SUBTOTAL(9,P2628:P2666)</f>
        <v>0</v>
      </c>
      <c r="Q2627" s="60"/>
    </row>
    <row r="2628" spans="1:17" s="20" customFormat="1" ht="16.5" customHeight="1" outlineLevel="3">
      <c r="A2628" s="21"/>
      <c r="B2628" s="22"/>
      <c r="C2628" s="22" t="s">
        <v>403</v>
      </c>
      <c r="D2628" s="6"/>
      <c r="E2628" s="23"/>
      <c r="F2628" s="24"/>
      <c r="G2628" s="23"/>
      <c r="H2628" s="24"/>
      <c r="I2628" s="25">
        <f>SUBTOTAL(9,I2629:I2641)</f>
        <v>0</v>
      </c>
      <c r="J2628" s="26"/>
      <c r="K2628" s="27">
        <f>SUBTOTAL(9,K2629:K2641)</f>
        <v>0</v>
      </c>
      <c r="L2628" s="24"/>
      <c r="M2628" s="27">
        <f>SUBTOTAL(9,M2629:M2641)</f>
        <v>0</v>
      </c>
      <c r="N2628" s="43" t="s">
        <v>3</v>
      </c>
      <c r="O2628" s="25">
        <f>SUBTOTAL(9,O2629:O2641)</f>
        <v>0</v>
      </c>
      <c r="P2628" s="25">
        <f>SUBTOTAL(9,P2629:P2641)</f>
        <v>0</v>
      </c>
      <c r="Q2628" s="26"/>
    </row>
    <row r="2629" spans="1:17" s="28" customFormat="1" ht="12" outlineLevel="4">
      <c r="A2629" s="11">
        <v>1</v>
      </c>
      <c r="B2629" s="29" t="s">
        <v>46</v>
      </c>
      <c r="C2629" s="30" t="s">
        <v>507</v>
      </c>
      <c r="D2629" s="12" t="s">
        <v>8</v>
      </c>
      <c r="E2629" s="31">
        <v>2785</v>
      </c>
      <c r="F2629" s="14">
        <v>0</v>
      </c>
      <c r="G2629" s="31">
        <f>E2629*(1+F2629/100)</f>
        <v>2785</v>
      </c>
      <c r="H2629" s="511"/>
      <c r="I2629" s="15">
        <f>G2629*H2629</f>
        <v>0</v>
      </c>
      <c r="J2629" s="32"/>
      <c r="K2629" s="33">
        <f>G2629*J2629</f>
        <v>0</v>
      </c>
      <c r="L2629" s="32"/>
      <c r="M2629" s="33">
        <f>G2629*L2629</f>
        <v>0</v>
      </c>
      <c r="N2629" s="15">
        <v>21</v>
      </c>
      <c r="O2629" s="15">
        <f>I2629*(N2629/100)</f>
        <v>0</v>
      </c>
      <c r="P2629" s="15">
        <f>I2629+O2629</f>
        <v>0</v>
      </c>
      <c r="Q2629" s="184" t="s">
        <v>1881</v>
      </c>
    </row>
    <row r="2630" spans="1:17" s="34" customFormat="1" ht="11.25" outlineLevel="5">
      <c r="A2630" s="35"/>
      <c r="B2630" s="36"/>
      <c r="C2630" s="37" t="s">
        <v>215</v>
      </c>
      <c r="D2630" s="36"/>
      <c r="E2630" s="38">
        <v>0</v>
      </c>
      <c r="F2630" s="39"/>
      <c r="G2630" s="40"/>
      <c r="H2630" s="39"/>
      <c r="I2630" s="41"/>
      <c r="J2630" s="42"/>
      <c r="K2630" s="39"/>
      <c r="L2630" s="39"/>
      <c r="M2630" s="39"/>
      <c r="N2630" s="44" t="s">
        <v>3</v>
      </c>
      <c r="O2630" s="39"/>
      <c r="P2630" s="39"/>
      <c r="Q2630" s="42"/>
    </row>
    <row r="2631" spans="1:17" s="34" customFormat="1" ht="11.25" outlineLevel="5">
      <c r="A2631" s="35"/>
      <c r="B2631" s="36"/>
      <c r="C2631" s="37" t="s">
        <v>234</v>
      </c>
      <c r="D2631" s="36"/>
      <c r="E2631" s="38">
        <v>2785</v>
      </c>
      <c r="F2631" s="39"/>
      <c r="G2631" s="40"/>
      <c r="H2631" s="39"/>
      <c r="I2631" s="41"/>
      <c r="J2631" s="42"/>
      <c r="K2631" s="39"/>
      <c r="L2631" s="39"/>
      <c r="M2631" s="39"/>
      <c r="N2631" s="44" t="s">
        <v>3</v>
      </c>
      <c r="O2631" s="39"/>
      <c r="P2631" s="39"/>
      <c r="Q2631" s="42"/>
    </row>
    <row r="2632" spans="1:17" s="34" customFormat="1" ht="11.25" outlineLevel="5">
      <c r="A2632" s="35"/>
      <c r="B2632" s="36"/>
      <c r="C2632" s="37" t="s">
        <v>1</v>
      </c>
      <c r="D2632" s="36"/>
      <c r="E2632" s="38">
        <v>0</v>
      </c>
      <c r="F2632" s="39"/>
      <c r="G2632" s="40"/>
      <c r="H2632" s="39"/>
      <c r="I2632" s="41"/>
      <c r="J2632" s="42"/>
      <c r="K2632" s="39"/>
      <c r="L2632" s="39"/>
      <c r="M2632" s="39"/>
      <c r="N2632" s="44" t="s">
        <v>3</v>
      </c>
      <c r="O2632" s="39"/>
      <c r="P2632" s="39"/>
      <c r="Q2632" s="42"/>
    </row>
    <row r="2633" spans="1:17" s="28" customFormat="1" ht="24" outlineLevel="4">
      <c r="A2633" s="11">
        <v>2</v>
      </c>
      <c r="B2633" s="29" t="s">
        <v>52</v>
      </c>
      <c r="C2633" s="30" t="s">
        <v>557</v>
      </c>
      <c r="D2633" s="12" t="s">
        <v>9</v>
      </c>
      <c r="E2633" s="31">
        <v>835.5</v>
      </c>
      <c r="F2633" s="14">
        <v>0</v>
      </c>
      <c r="G2633" s="31">
        <f>E2633*(1+F2633/100)</f>
        <v>835.5</v>
      </c>
      <c r="H2633" s="511"/>
      <c r="I2633" s="15">
        <f>G2633*H2633</f>
        <v>0</v>
      </c>
      <c r="J2633" s="32"/>
      <c r="K2633" s="33">
        <f>G2633*J2633</f>
        <v>0</v>
      </c>
      <c r="L2633" s="32"/>
      <c r="M2633" s="33">
        <f>G2633*L2633</f>
        <v>0</v>
      </c>
      <c r="N2633" s="15">
        <v>21</v>
      </c>
      <c r="O2633" s="15">
        <f>I2633*(N2633/100)</f>
        <v>0</v>
      </c>
      <c r="P2633" s="15">
        <f>I2633+O2633</f>
        <v>0</v>
      </c>
      <c r="Q2633" s="184" t="s">
        <v>1881</v>
      </c>
    </row>
    <row r="2634" spans="1:17" s="34" customFormat="1" ht="11.25" outlineLevel="5">
      <c r="A2634" s="35"/>
      <c r="B2634" s="36"/>
      <c r="C2634" s="37" t="s">
        <v>215</v>
      </c>
      <c r="D2634" s="36"/>
      <c r="E2634" s="38">
        <v>0</v>
      </c>
      <c r="F2634" s="39"/>
      <c r="G2634" s="40"/>
      <c r="H2634" s="39"/>
      <c r="I2634" s="41"/>
      <c r="J2634" s="42"/>
      <c r="K2634" s="39"/>
      <c r="L2634" s="39"/>
      <c r="M2634" s="39"/>
      <c r="N2634" s="44" t="s">
        <v>3</v>
      </c>
      <c r="O2634" s="39"/>
      <c r="P2634" s="39"/>
      <c r="Q2634" s="42"/>
    </row>
    <row r="2635" spans="1:17" s="34" customFormat="1" ht="11.25" outlineLevel="5">
      <c r="A2635" s="35"/>
      <c r="B2635" s="36"/>
      <c r="C2635" s="37" t="s">
        <v>283</v>
      </c>
      <c r="D2635" s="36"/>
      <c r="E2635" s="38">
        <v>835.5</v>
      </c>
      <c r="F2635" s="39"/>
      <c r="G2635" s="40"/>
      <c r="H2635" s="39"/>
      <c r="I2635" s="41"/>
      <c r="J2635" s="42"/>
      <c r="K2635" s="39"/>
      <c r="L2635" s="39"/>
      <c r="M2635" s="39"/>
      <c r="N2635" s="44" t="s">
        <v>3</v>
      </c>
      <c r="O2635" s="39"/>
      <c r="P2635" s="39"/>
      <c r="Q2635" s="42"/>
    </row>
    <row r="2636" spans="1:17" s="34" customFormat="1" ht="11.25" outlineLevel="5">
      <c r="A2636" s="35"/>
      <c r="B2636" s="36"/>
      <c r="C2636" s="37" t="s">
        <v>1</v>
      </c>
      <c r="D2636" s="36"/>
      <c r="E2636" s="38">
        <v>0</v>
      </c>
      <c r="F2636" s="39"/>
      <c r="G2636" s="40"/>
      <c r="H2636" s="39"/>
      <c r="I2636" s="41"/>
      <c r="J2636" s="42"/>
      <c r="K2636" s="39"/>
      <c r="L2636" s="39"/>
      <c r="M2636" s="39"/>
      <c r="N2636" s="44" t="s">
        <v>3</v>
      </c>
      <c r="O2636" s="39"/>
      <c r="P2636" s="39"/>
      <c r="Q2636" s="42"/>
    </row>
    <row r="2637" spans="1:17" s="28" customFormat="1" ht="12" outlineLevel="4">
      <c r="A2637" s="11">
        <v>3</v>
      </c>
      <c r="B2637" s="29" t="s">
        <v>59</v>
      </c>
      <c r="C2637" s="30" t="s">
        <v>422</v>
      </c>
      <c r="D2637" s="12" t="s">
        <v>9</v>
      </c>
      <c r="E2637" s="31">
        <v>835.5</v>
      </c>
      <c r="F2637" s="14">
        <v>0</v>
      </c>
      <c r="G2637" s="31">
        <f>E2637*(1+F2637/100)</f>
        <v>835.5</v>
      </c>
      <c r="H2637" s="511"/>
      <c r="I2637" s="15">
        <f>G2637*H2637</f>
        <v>0</v>
      </c>
      <c r="J2637" s="32"/>
      <c r="K2637" s="33">
        <f>G2637*J2637</f>
        <v>0</v>
      </c>
      <c r="L2637" s="32"/>
      <c r="M2637" s="33">
        <f>G2637*L2637</f>
        <v>0</v>
      </c>
      <c r="N2637" s="15">
        <v>21</v>
      </c>
      <c r="O2637" s="15">
        <f>I2637*(N2637/100)</f>
        <v>0</v>
      </c>
      <c r="P2637" s="15">
        <f>I2637+O2637</f>
        <v>0</v>
      </c>
      <c r="Q2637" s="184" t="s">
        <v>1881</v>
      </c>
    </row>
    <row r="2638" spans="1:17" s="34" customFormat="1" ht="11.25" outlineLevel="5">
      <c r="A2638" s="35"/>
      <c r="B2638" s="36"/>
      <c r="C2638" s="37" t="s">
        <v>215</v>
      </c>
      <c r="D2638" s="36"/>
      <c r="E2638" s="38">
        <v>0</v>
      </c>
      <c r="F2638" s="39"/>
      <c r="G2638" s="40"/>
      <c r="H2638" s="39"/>
      <c r="I2638" s="41"/>
      <c r="J2638" s="42"/>
      <c r="K2638" s="39"/>
      <c r="L2638" s="39"/>
      <c r="M2638" s="39"/>
      <c r="N2638" s="44" t="s">
        <v>3</v>
      </c>
      <c r="O2638" s="39"/>
      <c r="P2638" s="39"/>
      <c r="Q2638" s="42"/>
    </row>
    <row r="2639" spans="1:17" s="34" customFormat="1" ht="11.25" outlineLevel="5">
      <c r="A2639" s="35"/>
      <c r="B2639" s="36"/>
      <c r="C2639" s="37" t="s">
        <v>283</v>
      </c>
      <c r="D2639" s="36"/>
      <c r="E2639" s="38">
        <v>835.5</v>
      </c>
      <c r="F2639" s="39"/>
      <c r="G2639" s="40"/>
      <c r="H2639" s="39"/>
      <c r="I2639" s="41"/>
      <c r="J2639" s="42"/>
      <c r="K2639" s="39"/>
      <c r="L2639" s="39"/>
      <c r="M2639" s="39"/>
      <c r="N2639" s="44" t="s">
        <v>3</v>
      </c>
      <c r="O2639" s="39"/>
      <c r="P2639" s="39"/>
      <c r="Q2639" s="42"/>
    </row>
    <row r="2640" spans="1:17" s="34" customFormat="1" ht="11.25" outlineLevel="5">
      <c r="A2640" s="35"/>
      <c r="B2640" s="36"/>
      <c r="C2640" s="37" t="s">
        <v>1</v>
      </c>
      <c r="D2640" s="36"/>
      <c r="E2640" s="38">
        <v>0</v>
      </c>
      <c r="F2640" s="39"/>
      <c r="G2640" s="40"/>
      <c r="H2640" s="39"/>
      <c r="I2640" s="41"/>
      <c r="J2640" s="42"/>
      <c r="K2640" s="39"/>
      <c r="L2640" s="39"/>
      <c r="M2640" s="39"/>
      <c r="N2640" s="44" t="s">
        <v>3</v>
      </c>
      <c r="O2640" s="39"/>
      <c r="P2640" s="39"/>
      <c r="Q2640" s="42"/>
    </row>
    <row r="2641" spans="1:17" s="45" customFormat="1" ht="12.75" customHeight="1" outlineLevel="4">
      <c r="A2641" s="46"/>
      <c r="B2641" s="47"/>
      <c r="C2641" s="48"/>
      <c r="D2641" s="47"/>
      <c r="E2641" s="49"/>
      <c r="F2641" s="50"/>
      <c r="G2641" s="49"/>
      <c r="H2641" s="50"/>
      <c r="I2641" s="51"/>
      <c r="J2641" s="52"/>
      <c r="K2641" s="50"/>
      <c r="L2641" s="50"/>
      <c r="M2641" s="50"/>
      <c r="N2641" s="53" t="s">
        <v>3</v>
      </c>
      <c r="O2641" s="50"/>
      <c r="P2641" s="50"/>
      <c r="Q2641" s="52"/>
    </row>
    <row r="2642" spans="1:17" s="20" customFormat="1" ht="16.5" customHeight="1" outlineLevel="3">
      <c r="A2642" s="21"/>
      <c r="B2642" s="22"/>
      <c r="C2642" s="22" t="s">
        <v>220</v>
      </c>
      <c r="D2642" s="6"/>
      <c r="E2642" s="23"/>
      <c r="F2642" s="24"/>
      <c r="G2642" s="23"/>
      <c r="H2642" s="24"/>
      <c r="I2642" s="25">
        <f>SUBTOTAL(9,I2643:I2666)</f>
        <v>0</v>
      </c>
      <c r="J2642" s="26"/>
      <c r="K2642" s="27">
        <f>SUBTOTAL(9,K2643:K2666)</f>
        <v>0</v>
      </c>
      <c r="L2642" s="24"/>
      <c r="M2642" s="27">
        <f>SUBTOTAL(9,M2643:M2666)</f>
        <v>0</v>
      </c>
      <c r="N2642" s="43" t="s">
        <v>3</v>
      </c>
      <c r="O2642" s="25">
        <f>SUBTOTAL(9,O2643:O2666)</f>
        <v>0</v>
      </c>
      <c r="P2642" s="25">
        <f>SUBTOTAL(9,P2643:P2666)</f>
        <v>0</v>
      </c>
      <c r="Q2642" s="26"/>
    </row>
    <row r="2643" spans="1:17" s="28" customFormat="1" ht="24" outlineLevel="4">
      <c r="A2643" s="11">
        <v>1</v>
      </c>
      <c r="B2643" s="29" t="s">
        <v>47</v>
      </c>
      <c r="C2643" s="30" t="s">
        <v>540</v>
      </c>
      <c r="D2643" s="12" t="s">
        <v>9</v>
      </c>
      <c r="E2643" s="31">
        <v>856.09999999999991</v>
      </c>
      <c r="F2643" s="14">
        <v>0</v>
      </c>
      <c r="G2643" s="31">
        <f>E2643*(1+F2643/100)</f>
        <v>856.09999999999991</v>
      </c>
      <c r="H2643" s="511"/>
      <c r="I2643" s="15">
        <f>G2643*H2643</f>
        <v>0</v>
      </c>
      <c r="J2643" s="32"/>
      <c r="K2643" s="33">
        <f>G2643*J2643</f>
        <v>0</v>
      </c>
      <c r="L2643" s="32"/>
      <c r="M2643" s="33">
        <f>G2643*L2643</f>
        <v>0</v>
      </c>
      <c r="N2643" s="15">
        <v>21</v>
      </c>
      <c r="O2643" s="15">
        <f>I2643*(N2643/100)</f>
        <v>0</v>
      </c>
      <c r="P2643" s="15">
        <f>I2643+O2643</f>
        <v>0</v>
      </c>
      <c r="Q2643" s="184" t="s">
        <v>1881</v>
      </c>
    </row>
    <row r="2644" spans="1:17" s="34" customFormat="1" ht="11.25" outlineLevel="5">
      <c r="A2644" s="35"/>
      <c r="B2644" s="36"/>
      <c r="C2644" s="37" t="s">
        <v>183</v>
      </c>
      <c r="D2644" s="36"/>
      <c r="E2644" s="38">
        <v>0</v>
      </c>
      <c r="F2644" s="39"/>
      <c r="G2644" s="40"/>
      <c r="H2644" s="39"/>
      <c r="I2644" s="41"/>
      <c r="J2644" s="42"/>
      <c r="K2644" s="39"/>
      <c r="L2644" s="39"/>
      <c r="M2644" s="39"/>
      <c r="N2644" s="44" t="s">
        <v>3</v>
      </c>
      <c r="O2644" s="39"/>
      <c r="P2644" s="39"/>
      <c r="Q2644" s="42"/>
    </row>
    <row r="2645" spans="1:17" s="34" customFormat="1" ht="11.25" outlineLevel="5">
      <c r="A2645" s="35"/>
      <c r="B2645" s="36"/>
      <c r="C2645" s="37" t="s">
        <v>494</v>
      </c>
      <c r="D2645" s="36"/>
      <c r="E2645" s="38">
        <v>0</v>
      </c>
      <c r="F2645" s="39"/>
      <c r="G2645" s="40"/>
      <c r="H2645" s="39"/>
      <c r="I2645" s="41"/>
      <c r="J2645" s="42"/>
      <c r="K2645" s="39"/>
      <c r="L2645" s="39"/>
      <c r="M2645" s="39"/>
      <c r="N2645" s="44" t="s">
        <v>3</v>
      </c>
      <c r="O2645" s="39"/>
      <c r="P2645" s="39"/>
      <c r="Q2645" s="42"/>
    </row>
    <row r="2646" spans="1:17" s="34" customFormat="1" ht="11.25" outlineLevel="5">
      <c r="A2646" s="35"/>
      <c r="B2646" s="36"/>
      <c r="C2646" s="37" t="s">
        <v>303</v>
      </c>
      <c r="D2646" s="36"/>
      <c r="E2646" s="38">
        <v>856.09999999999991</v>
      </c>
      <c r="F2646" s="39"/>
      <c r="G2646" s="40"/>
      <c r="H2646" s="39"/>
      <c r="I2646" s="41"/>
      <c r="J2646" s="42"/>
      <c r="K2646" s="39"/>
      <c r="L2646" s="39"/>
      <c r="M2646" s="39"/>
      <c r="N2646" s="44" t="s">
        <v>3</v>
      </c>
      <c r="O2646" s="39"/>
      <c r="P2646" s="39"/>
      <c r="Q2646" s="42"/>
    </row>
    <row r="2647" spans="1:17" s="28" customFormat="1" ht="24" outlineLevel="4">
      <c r="A2647" s="11">
        <v>2</v>
      </c>
      <c r="B2647" s="29" t="s">
        <v>51</v>
      </c>
      <c r="C2647" s="30" t="s">
        <v>554</v>
      </c>
      <c r="D2647" s="12" t="s">
        <v>9</v>
      </c>
      <c r="E2647" s="31">
        <v>1686.3000000000002</v>
      </c>
      <c r="F2647" s="14">
        <v>0</v>
      </c>
      <c r="G2647" s="31">
        <f>E2647*(1+F2647/100)</f>
        <v>1686.3000000000002</v>
      </c>
      <c r="H2647" s="511"/>
      <c r="I2647" s="15">
        <f>G2647*H2647</f>
        <v>0</v>
      </c>
      <c r="J2647" s="32"/>
      <c r="K2647" s="33">
        <f>G2647*J2647</f>
        <v>0</v>
      </c>
      <c r="L2647" s="32"/>
      <c r="M2647" s="33">
        <f>G2647*L2647</f>
        <v>0</v>
      </c>
      <c r="N2647" s="15">
        <v>21</v>
      </c>
      <c r="O2647" s="15">
        <f>I2647*(N2647/100)</f>
        <v>0</v>
      </c>
      <c r="P2647" s="15">
        <f>I2647+O2647</f>
        <v>0</v>
      </c>
      <c r="Q2647" s="184" t="s">
        <v>1881</v>
      </c>
    </row>
    <row r="2648" spans="1:17" s="34" customFormat="1" ht="11.25" outlineLevel="5">
      <c r="A2648" s="35"/>
      <c r="B2648" s="36"/>
      <c r="C2648" s="37" t="s">
        <v>169</v>
      </c>
      <c r="D2648" s="36"/>
      <c r="E2648" s="38">
        <v>0</v>
      </c>
      <c r="F2648" s="39"/>
      <c r="G2648" s="40"/>
      <c r="H2648" s="39"/>
      <c r="I2648" s="41"/>
      <c r="J2648" s="42"/>
      <c r="K2648" s="39"/>
      <c r="L2648" s="39"/>
      <c r="M2648" s="39"/>
      <c r="N2648" s="44" t="s">
        <v>3</v>
      </c>
      <c r="O2648" s="39"/>
      <c r="P2648" s="39"/>
      <c r="Q2648" s="42"/>
    </row>
    <row r="2649" spans="1:17" s="34" customFormat="1" ht="11.25" outlineLevel="5">
      <c r="A2649" s="35"/>
      <c r="B2649" s="36"/>
      <c r="C2649" s="37" t="s">
        <v>200</v>
      </c>
      <c r="D2649" s="36"/>
      <c r="E2649" s="38">
        <v>856.1</v>
      </c>
      <c r="F2649" s="39"/>
      <c r="G2649" s="40"/>
      <c r="H2649" s="39"/>
      <c r="I2649" s="41"/>
      <c r="J2649" s="42"/>
      <c r="K2649" s="39"/>
      <c r="L2649" s="39"/>
      <c r="M2649" s="39"/>
      <c r="N2649" s="44" t="s">
        <v>3</v>
      </c>
      <c r="O2649" s="39"/>
      <c r="P2649" s="39"/>
      <c r="Q2649" s="42"/>
    </row>
    <row r="2650" spans="1:17" s="34" customFormat="1" ht="11.25" outlineLevel="5">
      <c r="A2650" s="35"/>
      <c r="B2650" s="36"/>
      <c r="C2650" s="37" t="s">
        <v>1</v>
      </c>
      <c r="D2650" s="36"/>
      <c r="E2650" s="38">
        <v>0</v>
      </c>
      <c r="F2650" s="39"/>
      <c r="G2650" s="40"/>
      <c r="H2650" s="39"/>
      <c r="I2650" s="41"/>
      <c r="J2650" s="42"/>
      <c r="K2650" s="39"/>
      <c r="L2650" s="39"/>
      <c r="M2650" s="39"/>
      <c r="N2650" s="44" t="s">
        <v>3</v>
      </c>
      <c r="O2650" s="39"/>
      <c r="P2650" s="39"/>
      <c r="Q2650" s="42"/>
    </row>
    <row r="2651" spans="1:17" s="34" customFormat="1" ht="11.25" outlineLevel="5">
      <c r="A2651" s="35"/>
      <c r="B2651" s="36"/>
      <c r="C2651" s="37" t="s">
        <v>325</v>
      </c>
      <c r="D2651" s="36"/>
      <c r="E2651" s="38">
        <v>0</v>
      </c>
      <c r="F2651" s="39"/>
      <c r="G2651" s="40"/>
      <c r="H2651" s="39"/>
      <c r="I2651" s="41"/>
      <c r="J2651" s="42"/>
      <c r="K2651" s="39"/>
      <c r="L2651" s="39"/>
      <c r="M2651" s="39"/>
      <c r="N2651" s="44" t="s">
        <v>3</v>
      </c>
      <c r="O2651" s="39"/>
      <c r="P2651" s="39"/>
      <c r="Q2651" s="42"/>
    </row>
    <row r="2652" spans="1:17" s="34" customFormat="1" ht="11.25" outlineLevel="5">
      <c r="A2652" s="35"/>
      <c r="B2652" s="36"/>
      <c r="C2652" s="37" t="s">
        <v>185</v>
      </c>
      <c r="D2652" s="36"/>
      <c r="E2652" s="38">
        <v>830.2</v>
      </c>
      <c r="F2652" s="39"/>
      <c r="G2652" s="40"/>
      <c r="H2652" s="39"/>
      <c r="I2652" s="41"/>
      <c r="J2652" s="42"/>
      <c r="K2652" s="39"/>
      <c r="L2652" s="39"/>
      <c r="M2652" s="39"/>
      <c r="N2652" s="44" t="s">
        <v>3</v>
      </c>
      <c r="O2652" s="39"/>
      <c r="P2652" s="39"/>
      <c r="Q2652" s="42"/>
    </row>
    <row r="2653" spans="1:17" s="34" customFormat="1" ht="11.25" outlineLevel="5">
      <c r="A2653" s="35"/>
      <c r="B2653" s="36"/>
      <c r="C2653" s="37" t="s">
        <v>1</v>
      </c>
      <c r="D2653" s="36"/>
      <c r="E2653" s="38">
        <v>0</v>
      </c>
      <c r="F2653" s="39"/>
      <c r="G2653" s="40"/>
      <c r="H2653" s="39"/>
      <c r="I2653" s="41"/>
      <c r="J2653" s="42"/>
      <c r="K2653" s="39"/>
      <c r="L2653" s="39"/>
      <c r="M2653" s="39"/>
      <c r="N2653" s="44" t="s">
        <v>3</v>
      </c>
      <c r="O2653" s="39"/>
      <c r="P2653" s="39"/>
      <c r="Q2653" s="42"/>
    </row>
    <row r="2654" spans="1:17" s="28" customFormat="1" ht="12" outlineLevel="4">
      <c r="A2654" s="11">
        <v>3</v>
      </c>
      <c r="B2654" s="29" t="s">
        <v>59</v>
      </c>
      <c r="C2654" s="30" t="s">
        <v>422</v>
      </c>
      <c r="D2654" s="12" t="s">
        <v>9</v>
      </c>
      <c r="E2654" s="31">
        <v>856.1</v>
      </c>
      <c r="F2654" s="14">
        <v>0</v>
      </c>
      <c r="G2654" s="31">
        <f>E2654*(1+F2654/100)</f>
        <v>856.1</v>
      </c>
      <c r="H2654" s="511"/>
      <c r="I2654" s="15">
        <f>G2654*H2654</f>
        <v>0</v>
      </c>
      <c r="J2654" s="32"/>
      <c r="K2654" s="33">
        <f>G2654*J2654</f>
        <v>0</v>
      </c>
      <c r="L2654" s="32"/>
      <c r="M2654" s="33">
        <f>G2654*L2654</f>
        <v>0</v>
      </c>
      <c r="N2654" s="15">
        <v>21</v>
      </c>
      <c r="O2654" s="15">
        <f>I2654*(N2654/100)</f>
        <v>0</v>
      </c>
      <c r="P2654" s="15">
        <f>I2654+O2654</f>
        <v>0</v>
      </c>
      <c r="Q2654" s="184" t="s">
        <v>1881</v>
      </c>
    </row>
    <row r="2655" spans="1:17" s="34" customFormat="1" ht="11.25" outlineLevel="5">
      <c r="A2655" s="35"/>
      <c r="B2655" s="36"/>
      <c r="C2655" s="37" t="s">
        <v>169</v>
      </c>
      <c r="D2655" s="36"/>
      <c r="E2655" s="38">
        <v>0</v>
      </c>
      <c r="F2655" s="39"/>
      <c r="G2655" s="40"/>
      <c r="H2655" s="39"/>
      <c r="I2655" s="41"/>
      <c r="J2655" s="42"/>
      <c r="K2655" s="39"/>
      <c r="L2655" s="39"/>
      <c r="M2655" s="39"/>
      <c r="N2655" s="44" t="s">
        <v>3</v>
      </c>
      <c r="O2655" s="39"/>
      <c r="P2655" s="39"/>
      <c r="Q2655" s="42"/>
    </row>
    <row r="2656" spans="1:17" s="34" customFormat="1" ht="11.25" outlineLevel="5">
      <c r="A2656" s="35"/>
      <c r="B2656" s="36"/>
      <c r="C2656" s="37" t="s">
        <v>200</v>
      </c>
      <c r="D2656" s="36"/>
      <c r="E2656" s="38">
        <v>856.1</v>
      </c>
      <c r="F2656" s="39"/>
      <c r="G2656" s="40"/>
      <c r="H2656" s="39"/>
      <c r="I2656" s="41"/>
      <c r="J2656" s="42"/>
      <c r="K2656" s="39"/>
      <c r="L2656" s="39"/>
      <c r="M2656" s="39"/>
      <c r="N2656" s="44" t="s">
        <v>3</v>
      </c>
      <c r="O2656" s="39"/>
      <c r="P2656" s="39"/>
      <c r="Q2656" s="42"/>
    </row>
    <row r="2657" spans="1:17" s="34" customFormat="1" ht="11.25" outlineLevel="5">
      <c r="A2657" s="35"/>
      <c r="B2657" s="36"/>
      <c r="C2657" s="37" t="s">
        <v>1</v>
      </c>
      <c r="D2657" s="36"/>
      <c r="E2657" s="38">
        <v>0</v>
      </c>
      <c r="F2657" s="39"/>
      <c r="G2657" s="40"/>
      <c r="H2657" s="39"/>
      <c r="I2657" s="41"/>
      <c r="J2657" s="42"/>
      <c r="K2657" s="39"/>
      <c r="L2657" s="39"/>
      <c r="M2657" s="39"/>
      <c r="N2657" s="44" t="s">
        <v>3</v>
      </c>
      <c r="O2657" s="39"/>
      <c r="P2657" s="39"/>
      <c r="Q2657" s="42"/>
    </row>
    <row r="2658" spans="1:17" s="28" customFormat="1" ht="12" outlineLevel="4">
      <c r="A2658" s="11">
        <v>4</v>
      </c>
      <c r="B2658" s="29" t="s">
        <v>55</v>
      </c>
      <c r="C2658" s="30" t="s">
        <v>510</v>
      </c>
      <c r="D2658" s="12" t="s">
        <v>9</v>
      </c>
      <c r="E2658" s="31">
        <v>830.2</v>
      </c>
      <c r="F2658" s="14">
        <v>0</v>
      </c>
      <c r="G2658" s="31">
        <f>E2658*(1+F2658/100)</f>
        <v>830.2</v>
      </c>
      <c r="H2658" s="511"/>
      <c r="I2658" s="15">
        <f>G2658*H2658</f>
        <v>0</v>
      </c>
      <c r="J2658" s="32"/>
      <c r="K2658" s="33">
        <f>G2658*J2658</f>
        <v>0</v>
      </c>
      <c r="L2658" s="32"/>
      <c r="M2658" s="33">
        <f>G2658*L2658</f>
        <v>0</v>
      </c>
      <c r="N2658" s="15">
        <v>21</v>
      </c>
      <c r="O2658" s="15">
        <f>I2658*(N2658/100)</f>
        <v>0</v>
      </c>
      <c r="P2658" s="15">
        <f>I2658+O2658</f>
        <v>0</v>
      </c>
      <c r="Q2658" s="184" t="s">
        <v>1881</v>
      </c>
    </row>
    <row r="2659" spans="1:17" s="34" customFormat="1" ht="11.25" outlineLevel="5">
      <c r="A2659" s="35"/>
      <c r="B2659" s="36"/>
      <c r="C2659" s="37" t="s">
        <v>145</v>
      </c>
      <c r="D2659" s="36"/>
      <c r="E2659" s="38">
        <v>0</v>
      </c>
      <c r="F2659" s="39"/>
      <c r="G2659" s="40"/>
      <c r="H2659" s="39"/>
      <c r="I2659" s="41"/>
      <c r="J2659" s="42"/>
      <c r="K2659" s="39"/>
      <c r="L2659" s="39"/>
      <c r="M2659" s="39"/>
      <c r="N2659" s="44" t="s">
        <v>3</v>
      </c>
      <c r="O2659" s="39"/>
      <c r="P2659" s="39"/>
      <c r="Q2659" s="42"/>
    </row>
    <row r="2660" spans="1:17" s="34" customFormat="1" ht="11.25" outlineLevel="5">
      <c r="A2660" s="35"/>
      <c r="B2660" s="36"/>
      <c r="C2660" s="37" t="s">
        <v>185</v>
      </c>
      <c r="D2660" s="36"/>
      <c r="E2660" s="38">
        <v>830.2</v>
      </c>
      <c r="F2660" s="39"/>
      <c r="G2660" s="40"/>
      <c r="H2660" s="39"/>
      <c r="I2660" s="41"/>
      <c r="J2660" s="42"/>
      <c r="K2660" s="39"/>
      <c r="L2660" s="39"/>
      <c r="M2660" s="39"/>
      <c r="N2660" s="44" t="s">
        <v>3</v>
      </c>
      <c r="O2660" s="39"/>
      <c r="P2660" s="39"/>
      <c r="Q2660" s="42"/>
    </row>
    <row r="2661" spans="1:17" s="28" customFormat="1" ht="12" outlineLevel="4">
      <c r="A2661" s="11">
        <v>5</v>
      </c>
      <c r="B2661" s="29" t="s">
        <v>57</v>
      </c>
      <c r="C2661" s="30" t="s">
        <v>493</v>
      </c>
      <c r="D2661" s="12" t="s">
        <v>9</v>
      </c>
      <c r="E2661" s="31">
        <v>830.2</v>
      </c>
      <c r="F2661" s="14">
        <v>0</v>
      </c>
      <c r="G2661" s="31">
        <f>E2661*(1+F2661/100)</f>
        <v>830.2</v>
      </c>
      <c r="H2661" s="511"/>
      <c r="I2661" s="15">
        <f>G2661*H2661</f>
        <v>0</v>
      </c>
      <c r="J2661" s="32"/>
      <c r="K2661" s="33">
        <f>G2661*J2661</f>
        <v>0</v>
      </c>
      <c r="L2661" s="32"/>
      <c r="M2661" s="33">
        <f>G2661*L2661</f>
        <v>0</v>
      </c>
      <c r="N2661" s="15">
        <v>21</v>
      </c>
      <c r="O2661" s="15">
        <f>I2661*(N2661/100)</f>
        <v>0</v>
      </c>
      <c r="P2661" s="15">
        <f>I2661+O2661</f>
        <v>0</v>
      </c>
      <c r="Q2661" s="184" t="s">
        <v>1881</v>
      </c>
    </row>
    <row r="2662" spans="1:17" s="34" customFormat="1" ht="11.25" outlineLevel="5">
      <c r="A2662" s="35"/>
      <c r="B2662" s="36"/>
      <c r="C2662" s="37" t="s">
        <v>140</v>
      </c>
      <c r="D2662" s="36"/>
      <c r="E2662" s="38">
        <v>0</v>
      </c>
      <c r="F2662" s="39"/>
      <c r="G2662" s="40"/>
      <c r="H2662" s="39"/>
      <c r="I2662" s="41"/>
      <c r="J2662" s="42"/>
      <c r="K2662" s="39"/>
      <c r="L2662" s="39"/>
      <c r="M2662" s="39"/>
      <c r="N2662" s="44" t="s">
        <v>3</v>
      </c>
      <c r="O2662" s="39"/>
      <c r="P2662" s="39"/>
      <c r="Q2662" s="42"/>
    </row>
    <row r="2663" spans="1:17" s="34" customFormat="1" ht="11.25" outlineLevel="5">
      <c r="A2663" s="35"/>
      <c r="B2663" s="36"/>
      <c r="C2663" s="37" t="s">
        <v>484</v>
      </c>
      <c r="D2663" s="36"/>
      <c r="E2663" s="38">
        <v>0</v>
      </c>
      <c r="F2663" s="39"/>
      <c r="G2663" s="40"/>
      <c r="H2663" s="39"/>
      <c r="I2663" s="41"/>
      <c r="J2663" s="42"/>
      <c r="K2663" s="39"/>
      <c r="L2663" s="39"/>
      <c r="M2663" s="39"/>
      <c r="N2663" s="44" t="s">
        <v>3</v>
      </c>
      <c r="O2663" s="39"/>
      <c r="P2663" s="39"/>
      <c r="Q2663" s="42"/>
    </row>
    <row r="2664" spans="1:17" s="34" customFormat="1" ht="11.25" outlineLevel="5">
      <c r="A2664" s="35"/>
      <c r="B2664" s="36"/>
      <c r="C2664" s="37" t="s">
        <v>302</v>
      </c>
      <c r="D2664" s="36"/>
      <c r="E2664" s="38">
        <v>830.2</v>
      </c>
      <c r="F2664" s="39"/>
      <c r="G2664" s="40"/>
      <c r="H2664" s="39"/>
      <c r="I2664" s="41"/>
      <c r="J2664" s="42"/>
      <c r="K2664" s="39"/>
      <c r="L2664" s="39"/>
      <c r="M2664" s="39"/>
      <c r="N2664" s="44" t="s">
        <v>3</v>
      </c>
      <c r="O2664" s="39"/>
      <c r="P2664" s="39"/>
      <c r="Q2664" s="42"/>
    </row>
    <row r="2665" spans="1:17" s="28" customFormat="1" ht="12" outlineLevel="4">
      <c r="A2665" s="11">
        <v>6</v>
      </c>
      <c r="B2665" s="29" t="s">
        <v>61</v>
      </c>
      <c r="C2665" s="30" t="s">
        <v>521</v>
      </c>
      <c r="D2665" s="12" t="s">
        <v>8</v>
      </c>
      <c r="E2665" s="31">
        <v>2785</v>
      </c>
      <c r="F2665" s="14">
        <v>0</v>
      </c>
      <c r="G2665" s="31">
        <f>E2665*(1+F2665/100)</f>
        <v>2785</v>
      </c>
      <c r="H2665" s="511"/>
      <c r="I2665" s="15">
        <f>G2665*H2665</f>
        <v>0</v>
      </c>
      <c r="J2665" s="32"/>
      <c r="K2665" s="33">
        <f>G2665*J2665</f>
        <v>0</v>
      </c>
      <c r="L2665" s="32"/>
      <c r="M2665" s="33">
        <f>G2665*L2665</f>
        <v>0</v>
      </c>
      <c r="N2665" s="15">
        <v>21</v>
      </c>
      <c r="O2665" s="15">
        <f>I2665*(N2665/100)</f>
        <v>0</v>
      </c>
      <c r="P2665" s="15">
        <f>I2665+O2665</f>
        <v>0</v>
      </c>
      <c r="Q2665" s="184" t="s">
        <v>1881</v>
      </c>
    </row>
    <row r="2666" spans="1:17" s="45" customFormat="1" ht="12.75" customHeight="1" outlineLevel="4">
      <c r="A2666" s="46"/>
      <c r="B2666" s="47"/>
      <c r="C2666" s="48"/>
      <c r="D2666" s="47"/>
      <c r="E2666" s="49"/>
      <c r="F2666" s="50"/>
      <c r="G2666" s="49"/>
      <c r="H2666" s="50"/>
      <c r="I2666" s="51"/>
      <c r="J2666" s="52"/>
      <c r="K2666" s="50"/>
      <c r="L2666" s="50"/>
      <c r="M2666" s="50"/>
      <c r="N2666" s="53" t="s">
        <v>3</v>
      </c>
      <c r="O2666" s="50"/>
      <c r="P2666" s="50"/>
      <c r="Q2666" s="52"/>
    </row>
    <row r="2667" spans="1:17" s="169" customFormat="1" ht="19.5" customHeight="1" outlineLevel="1">
      <c r="A2667" s="160"/>
      <c r="B2667" s="161"/>
      <c r="C2667" s="161" t="s">
        <v>406</v>
      </c>
      <c r="D2667" s="162"/>
      <c r="E2667" s="163"/>
      <c r="F2667" s="164"/>
      <c r="G2667" s="163"/>
      <c r="H2667" s="164"/>
      <c r="I2667" s="165">
        <f>SUBTOTAL(9,I2668:I3135)</f>
        <v>0</v>
      </c>
      <c r="J2667" s="166"/>
      <c r="K2667" s="167">
        <f>SUBTOTAL(9,K2668:K3135)</f>
        <v>476.69229020473512</v>
      </c>
      <c r="L2667" s="164"/>
      <c r="M2667" s="167">
        <f>SUBTOTAL(9,M2668:M3135)</f>
        <v>0</v>
      </c>
      <c r="N2667" s="168" t="s">
        <v>3</v>
      </c>
      <c r="O2667" s="165">
        <f>SUBTOTAL(9,O2668:O3135)</f>
        <v>0</v>
      </c>
      <c r="P2667" s="165">
        <f>SUBTOTAL(9,P2668:P3135)</f>
        <v>0</v>
      </c>
      <c r="Q2667" s="166"/>
    </row>
    <row r="2668" spans="1:17" s="63" customFormat="1" ht="18.75" customHeight="1" outlineLevel="2">
      <c r="A2668" s="55"/>
      <c r="B2668" s="56"/>
      <c r="C2668" s="57" t="s">
        <v>316</v>
      </c>
      <c r="D2668" s="58"/>
      <c r="E2668" s="57"/>
      <c r="F2668" s="58"/>
      <c r="G2668" s="57"/>
      <c r="H2668" s="58"/>
      <c r="I2668" s="59">
        <f>SUBTOTAL(9,I2669:I2976)</f>
        <v>0</v>
      </c>
      <c r="J2668" s="60"/>
      <c r="K2668" s="61">
        <f>SUBTOTAL(9,K2669:K2976)</f>
        <v>253.71812837773513</v>
      </c>
      <c r="L2668" s="58"/>
      <c r="M2668" s="61">
        <f>SUBTOTAL(9,M2669:M2976)</f>
        <v>0</v>
      </c>
      <c r="N2668" s="62" t="s">
        <v>3</v>
      </c>
      <c r="O2668" s="59">
        <f>SUBTOTAL(9,O2669:O2976)</f>
        <v>0</v>
      </c>
      <c r="P2668" s="59">
        <f>SUBTOTAL(9,P2669:P2976)</f>
        <v>0</v>
      </c>
      <c r="Q2668" s="60"/>
    </row>
    <row r="2669" spans="1:17" s="20" customFormat="1" ht="16.5" customHeight="1" outlineLevel="3">
      <c r="A2669" s="21"/>
      <c r="B2669" s="22"/>
      <c r="C2669" s="22" t="s">
        <v>195</v>
      </c>
      <c r="D2669" s="6"/>
      <c r="E2669" s="23"/>
      <c r="F2669" s="24"/>
      <c r="G2669" s="23"/>
      <c r="H2669" s="24"/>
      <c r="I2669" s="25">
        <f>SUBTOTAL(9,I2670:I2720)</f>
        <v>0</v>
      </c>
      <c r="J2669" s="26"/>
      <c r="K2669" s="27">
        <f>SUBTOTAL(9,K2670:K2720)</f>
        <v>0</v>
      </c>
      <c r="L2669" s="24"/>
      <c r="M2669" s="27">
        <f>SUBTOTAL(9,M2670:M2720)</f>
        <v>0</v>
      </c>
      <c r="N2669" s="43" t="s">
        <v>3</v>
      </c>
      <c r="O2669" s="25">
        <f>SUBTOTAL(9,O2670:O2720)</f>
        <v>0</v>
      </c>
      <c r="P2669" s="25">
        <f>SUBTOTAL(9,P2670:P2720)</f>
        <v>0</v>
      </c>
      <c r="Q2669" s="26"/>
    </row>
    <row r="2670" spans="1:17" s="28" customFormat="1" ht="24" outlineLevel="4">
      <c r="A2670" s="11">
        <v>1</v>
      </c>
      <c r="B2670" s="29" t="s">
        <v>50</v>
      </c>
      <c r="C2670" s="30" t="s">
        <v>559</v>
      </c>
      <c r="D2670" s="12" t="s">
        <v>9</v>
      </c>
      <c r="E2670" s="31">
        <v>500.63780000000003</v>
      </c>
      <c r="F2670" s="14">
        <v>0</v>
      </c>
      <c r="G2670" s="31">
        <f>E2670*(1+F2670/100)</f>
        <v>500.63780000000003</v>
      </c>
      <c r="H2670" s="511"/>
      <c r="I2670" s="15">
        <f>G2670*H2670</f>
        <v>0</v>
      </c>
      <c r="J2670" s="32"/>
      <c r="K2670" s="33">
        <f>G2670*J2670</f>
        <v>0</v>
      </c>
      <c r="L2670" s="32"/>
      <c r="M2670" s="33">
        <f>G2670*L2670</f>
        <v>0</v>
      </c>
      <c r="N2670" s="15">
        <v>21</v>
      </c>
      <c r="O2670" s="15">
        <f>I2670*(N2670/100)</f>
        <v>0</v>
      </c>
      <c r="P2670" s="15">
        <f>I2670+O2670</f>
        <v>0</v>
      </c>
      <c r="Q2670" s="184" t="s">
        <v>1881</v>
      </c>
    </row>
    <row r="2671" spans="1:17" s="34" customFormat="1" ht="11.25" outlineLevel="5">
      <c r="A2671" s="35"/>
      <c r="B2671" s="36"/>
      <c r="C2671" s="37" t="s">
        <v>317</v>
      </c>
      <c r="D2671" s="36"/>
      <c r="E2671" s="38">
        <v>0</v>
      </c>
      <c r="F2671" s="39"/>
      <c r="G2671" s="40"/>
      <c r="H2671" s="39"/>
      <c r="I2671" s="41"/>
      <c r="J2671" s="42"/>
      <c r="K2671" s="39"/>
      <c r="L2671" s="39"/>
      <c r="M2671" s="39"/>
      <c r="N2671" s="44" t="s">
        <v>3</v>
      </c>
      <c r="O2671" s="39"/>
      <c r="P2671" s="39"/>
      <c r="Q2671" s="42"/>
    </row>
    <row r="2672" spans="1:17" s="34" customFormat="1" ht="22.5" outlineLevel="5">
      <c r="A2672" s="35"/>
      <c r="B2672" s="36"/>
      <c r="C2672" s="37" t="s">
        <v>550</v>
      </c>
      <c r="D2672" s="36"/>
      <c r="E2672" s="38">
        <v>0</v>
      </c>
      <c r="F2672" s="39"/>
      <c r="G2672" s="40"/>
      <c r="H2672" s="39"/>
      <c r="I2672" s="41"/>
      <c r="J2672" s="42"/>
      <c r="K2672" s="39"/>
      <c r="L2672" s="39"/>
      <c r="M2672" s="39"/>
      <c r="N2672" s="44" t="s">
        <v>3</v>
      </c>
      <c r="O2672" s="39"/>
      <c r="P2672" s="39"/>
      <c r="Q2672" s="42"/>
    </row>
    <row r="2673" spans="1:17" s="34" customFormat="1" ht="11.25" outlineLevel="5">
      <c r="A2673" s="35"/>
      <c r="B2673" s="36"/>
      <c r="C2673" s="37" t="s">
        <v>382</v>
      </c>
      <c r="D2673" s="36"/>
      <c r="E2673" s="38">
        <v>92.62</v>
      </c>
      <c r="F2673" s="39"/>
      <c r="G2673" s="40"/>
      <c r="H2673" s="39"/>
      <c r="I2673" s="41"/>
      <c r="J2673" s="42"/>
      <c r="K2673" s="39"/>
      <c r="L2673" s="39"/>
      <c r="M2673" s="39"/>
      <c r="N2673" s="44" t="s">
        <v>3</v>
      </c>
      <c r="O2673" s="39"/>
      <c r="P2673" s="39"/>
      <c r="Q2673" s="42"/>
    </row>
    <row r="2674" spans="1:17" s="34" customFormat="1" ht="11.25" outlineLevel="5">
      <c r="A2674" s="35"/>
      <c r="B2674" s="36"/>
      <c r="C2674" s="37" t="s">
        <v>379</v>
      </c>
      <c r="D2674" s="36"/>
      <c r="E2674" s="38">
        <v>154</v>
      </c>
      <c r="F2674" s="39"/>
      <c r="G2674" s="40"/>
      <c r="H2674" s="39"/>
      <c r="I2674" s="41"/>
      <c r="J2674" s="42"/>
      <c r="K2674" s="39"/>
      <c r="L2674" s="39"/>
      <c r="M2674" s="39"/>
      <c r="N2674" s="44" t="s">
        <v>3</v>
      </c>
      <c r="O2674" s="39"/>
      <c r="P2674" s="39"/>
      <c r="Q2674" s="42"/>
    </row>
    <row r="2675" spans="1:17" s="34" customFormat="1" ht="11.25" outlineLevel="5">
      <c r="A2675" s="35"/>
      <c r="B2675" s="36"/>
      <c r="C2675" s="37" t="s">
        <v>1</v>
      </c>
      <c r="D2675" s="36"/>
      <c r="E2675" s="38">
        <v>0</v>
      </c>
      <c r="F2675" s="39"/>
      <c r="G2675" s="40"/>
      <c r="H2675" s="39"/>
      <c r="I2675" s="41"/>
      <c r="J2675" s="42"/>
      <c r="K2675" s="39"/>
      <c r="L2675" s="39"/>
      <c r="M2675" s="39"/>
      <c r="N2675" s="44" t="s">
        <v>3</v>
      </c>
      <c r="O2675" s="39"/>
      <c r="P2675" s="39"/>
      <c r="Q2675" s="42"/>
    </row>
    <row r="2676" spans="1:17" s="34" customFormat="1" ht="11.25" outlineLevel="5">
      <c r="A2676" s="35"/>
      <c r="B2676" s="36"/>
      <c r="C2676" s="37" t="s">
        <v>229</v>
      </c>
      <c r="D2676" s="36"/>
      <c r="E2676" s="38">
        <v>0</v>
      </c>
      <c r="F2676" s="39"/>
      <c r="G2676" s="40"/>
      <c r="H2676" s="39"/>
      <c r="I2676" s="41"/>
      <c r="J2676" s="42"/>
      <c r="K2676" s="39"/>
      <c r="L2676" s="39"/>
      <c r="M2676" s="39"/>
      <c r="N2676" s="44" t="s">
        <v>3</v>
      </c>
      <c r="O2676" s="39"/>
      <c r="P2676" s="39"/>
      <c r="Q2676" s="42"/>
    </row>
    <row r="2677" spans="1:17" s="34" customFormat="1" ht="11.25" outlineLevel="5">
      <c r="A2677" s="35"/>
      <c r="B2677" s="36"/>
      <c r="C2677" s="37" t="s">
        <v>240</v>
      </c>
      <c r="D2677" s="36"/>
      <c r="E2677" s="38">
        <v>129.30375000000001</v>
      </c>
      <c r="F2677" s="39"/>
      <c r="G2677" s="40"/>
      <c r="H2677" s="39"/>
      <c r="I2677" s="41"/>
      <c r="J2677" s="42"/>
      <c r="K2677" s="39"/>
      <c r="L2677" s="39"/>
      <c r="M2677" s="39"/>
      <c r="N2677" s="44" t="s">
        <v>3</v>
      </c>
      <c r="O2677" s="39"/>
      <c r="P2677" s="39"/>
      <c r="Q2677" s="42"/>
    </row>
    <row r="2678" spans="1:17" s="34" customFormat="1" ht="11.25" outlineLevel="5">
      <c r="A2678" s="35"/>
      <c r="B2678" s="36"/>
      <c r="C2678" s="37" t="s">
        <v>307</v>
      </c>
      <c r="D2678" s="36"/>
      <c r="E2678" s="38">
        <v>108.98925</v>
      </c>
      <c r="F2678" s="39"/>
      <c r="G2678" s="40"/>
      <c r="H2678" s="39"/>
      <c r="I2678" s="41"/>
      <c r="J2678" s="42"/>
      <c r="K2678" s="39"/>
      <c r="L2678" s="39"/>
      <c r="M2678" s="39"/>
      <c r="N2678" s="44" t="s">
        <v>3</v>
      </c>
      <c r="O2678" s="39"/>
      <c r="P2678" s="39"/>
      <c r="Q2678" s="42"/>
    </row>
    <row r="2679" spans="1:17" s="34" customFormat="1" ht="11.25" outlineLevel="5">
      <c r="A2679" s="35"/>
      <c r="B2679" s="36"/>
      <c r="C2679" s="37" t="s">
        <v>1</v>
      </c>
      <c r="D2679" s="36"/>
      <c r="E2679" s="38">
        <v>0</v>
      </c>
      <c r="F2679" s="39"/>
      <c r="G2679" s="40"/>
      <c r="H2679" s="39"/>
      <c r="I2679" s="41"/>
      <c r="J2679" s="42"/>
      <c r="K2679" s="39"/>
      <c r="L2679" s="39"/>
      <c r="M2679" s="39"/>
      <c r="N2679" s="44" t="s">
        <v>3</v>
      </c>
      <c r="O2679" s="39"/>
      <c r="P2679" s="39"/>
      <c r="Q2679" s="42"/>
    </row>
    <row r="2680" spans="1:17" s="34" customFormat="1" ht="11.25" outlineLevel="5">
      <c r="A2680" s="35"/>
      <c r="B2680" s="36"/>
      <c r="C2680" s="37" t="s">
        <v>247</v>
      </c>
      <c r="D2680" s="36"/>
      <c r="E2680" s="38">
        <v>0</v>
      </c>
      <c r="F2680" s="39"/>
      <c r="G2680" s="40"/>
      <c r="H2680" s="39"/>
      <c r="I2680" s="41"/>
      <c r="J2680" s="42"/>
      <c r="K2680" s="39"/>
      <c r="L2680" s="39"/>
      <c r="M2680" s="39"/>
      <c r="N2680" s="44" t="s">
        <v>3</v>
      </c>
      <c r="O2680" s="39"/>
      <c r="P2680" s="39"/>
      <c r="Q2680" s="42"/>
    </row>
    <row r="2681" spans="1:17" s="34" customFormat="1" ht="11.25" outlineLevel="5">
      <c r="A2681" s="35"/>
      <c r="B2681" s="36"/>
      <c r="C2681" s="37" t="s">
        <v>219</v>
      </c>
      <c r="D2681" s="36"/>
      <c r="E2681" s="38">
        <v>15.7248</v>
      </c>
      <c r="F2681" s="39"/>
      <c r="G2681" s="40"/>
      <c r="H2681" s="39"/>
      <c r="I2681" s="41"/>
      <c r="J2681" s="42"/>
      <c r="K2681" s="39"/>
      <c r="L2681" s="39"/>
      <c r="M2681" s="39"/>
      <c r="N2681" s="44" t="s">
        <v>3</v>
      </c>
      <c r="O2681" s="39"/>
      <c r="P2681" s="39"/>
      <c r="Q2681" s="42"/>
    </row>
    <row r="2682" spans="1:17" s="34" customFormat="1" ht="11.25" outlineLevel="5">
      <c r="A2682" s="35"/>
      <c r="B2682" s="36"/>
      <c r="C2682" s="37" t="s">
        <v>1</v>
      </c>
      <c r="D2682" s="36"/>
      <c r="E2682" s="38">
        <v>0</v>
      </c>
      <c r="F2682" s="39"/>
      <c r="G2682" s="40"/>
      <c r="H2682" s="39"/>
      <c r="I2682" s="41"/>
      <c r="J2682" s="42"/>
      <c r="K2682" s="39"/>
      <c r="L2682" s="39"/>
      <c r="M2682" s="39"/>
      <c r="N2682" s="44" t="s">
        <v>3</v>
      </c>
      <c r="O2682" s="39"/>
      <c r="P2682" s="39"/>
      <c r="Q2682" s="42"/>
    </row>
    <row r="2683" spans="1:17" s="28" customFormat="1" ht="24" outlineLevel="4">
      <c r="A2683" s="11">
        <v>2</v>
      </c>
      <c r="B2683" s="29" t="s">
        <v>51</v>
      </c>
      <c r="C2683" s="30" t="s">
        <v>554</v>
      </c>
      <c r="D2683" s="12" t="s">
        <v>9</v>
      </c>
      <c r="E2683" s="31">
        <v>872.88599999999997</v>
      </c>
      <c r="F2683" s="14">
        <v>0</v>
      </c>
      <c r="G2683" s="31">
        <f>E2683*(1+F2683/100)</f>
        <v>872.88599999999997</v>
      </c>
      <c r="H2683" s="511"/>
      <c r="I2683" s="15">
        <f>G2683*H2683</f>
        <v>0</v>
      </c>
      <c r="J2683" s="32"/>
      <c r="K2683" s="33">
        <f>G2683*J2683</f>
        <v>0</v>
      </c>
      <c r="L2683" s="32"/>
      <c r="M2683" s="33">
        <f>G2683*L2683</f>
        <v>0</v>
      </c>
      <c r="N2683" s="15">
        <v>21</v>
      </c>
      <c r="O2683" s="15">
        <f>I2683*(N2683/100)</f>
        <v>0</v>
      </c>
      <c r="P2683" s="15">
        <f>I2683+O2683</f>
        <v>0</v>
      </c>
      <c r="Q2683" s="184" t="s">
        <v>1881</v>
      </c>
    </row>
    <row r="2684" spans="1:17" s="34" customFormat="1" ht="11.25" outlineLevel="5">
      <c r="A2684" s="35"/>
      <c r="B2684" s="36"/>
      <c r="C2684" s="37" t="s">
        <v>169</v>
      </c>
      <c r="D2684" s="36"/>
      <c r="E2684" s="38">
        <v>0</v>
      </c>
      <c r="F2684" s="39"/>
      <c r="G2684" s="40"/>
      <c r="H2684" s="39"/>
      <c r="I2684" s="41"/>
      <c r="J2684" s="42"/>
      <c r="K2684" s="39"/>
      <c r="L2684" s="39"/>
      <c r="M2684" s="39"/>
      <c r="N2684" s="44" t="s">
        <v>3</v>
      </c>
      <c r="O2684" s="39"/>
      <c r="P2684" s="39"/>
      <c r="Q2684" s="42"/>
    </row>
    <row r="2685" spans="1:17" s="34" customFormat="1" ht="11.25" outlineLevel="5">
      <c r="A2685" s="35"/>
      <c r="B2685" s="36"/>
      <c r="C2685" s="37" t="s">
        <v>205</v>
      </c>
      <c r="D2685" s="36"/>
      <c r="E2685" s="38">
        <v>500.63799999999998</v>
      </c>
      <c r="F2685" s="39"/>
      <c r="G2685" s="40"/>
      <c r="H2685" s="39"/>
      <c r="I2685" s="41"/>
      <c r="J2685" s="42"/>
      <c r="K2685" s="39"/>
      <c r="L2685" s="39"/>
      <c r="M2685" s="39"/>
      <c r="N2685" s="44" t="s">
        <v>3</v>
      </c>
      <c r="O2685" s="39"/>
      <c r="P2685" s="39"/>
      <c r="Q2685" s="42"/>
    </row>
    <row r="2686" spans="1:17" s="34" customFormat="1" ht="11.25" outlineLevel="5">
      <c r="A2686" s="35"/>
      <c r="B2686" s="36"/>
      <c r="C2686" s="37" t="s">
        <v>326</v>
      </c>
      <c r="D2686" s="36"/>
      <c r="E2686" s="38">
        <v>0</v>
      </c>
      <c r="F2686" s="39"/>
      <c r="G2686" s="40"/>
      <c r="H2686" s="39"/>
      <c r="I2686" s="41"/>
      <c r="J2686" s="42"/>
      <c r="K2686" s="39"/>
      <c r="L2686" s="39"/>
      <c r="M2686" s="39"/>
      <c r="N2686" s="44" t="s">
        <v>3</v>
      </c>
      <c r="O2686" s="39"/>
      <c r="P2686" s="39"/>
      <c r="Q2686" s="42"/>
    </row>
    <row r="2687" spans="1:17" s="34" customFormat="1" ht="11.25" outlineLevel="5">
      <c r="A2687" s="35"/>
      <c r="B2687" s="36"/>
      <c r="C2687" s="37" t="s">
        <v>190</v>
      </c>
      <c r="D2687" s="36"/>
      <c r="E2687" s="38">
        <v>372.24799999999999</v>
      </c>
      <c r="F2687" s="39"/>
      <c r="G2687" s="40"/>
      <c r="H2687" s="39"/>
      <c r="I2687" s="41"/>
      <c r="J2687" s="42"/>
      <c r="K2687" s="39"/>
      <c r="L2687" s="39"/>
      <c r="M2687" s="39"/>
      <c r="N2687" s="44" t="s">
        <v>3</v>
      </c>
      <c r="O2687" s="39"/>
      <c r="P2687" s="39"/>
      <c r="Q2687" s="42"/>
    </row>
    <row r="2688" spans="1:17" s="34" customFormat="1" ht="11.25" outlineLevel="5">
      <c r="A2688" s="35"/>
      <c r="B2688" s="36"/>
      <c r="C2688" s="37" t="s">
        <v>1</v>
      </c>
      <c r="D2688" s="36"/>
      <c r="E2688" s="38">
        <v>0</v>
      </c>
      <c r="F2688" s="39"/>
      <c r="G2688" s="40"/>
      <c r="H2688" s="39"/>
      <c r="I2688" s="41"/>
      <c r="J2688" s="42"/>
      <c r="K2688" s="39"/>
      <c r="L2688" s="39"/>
      <c r="M2688" s="39"/>
      <c r="N2688" s="44" t="s">
        <v>3</v>
      </c>
      <c r="O2688" s="39"/>
      <c r="P2688" s="39"/>
      <c r="Q2688" s="42"/>
    </row>
    <row r="2689" spans="1:17" s="28" customFormat="1" ht="12" outlineLevel="4">
      <c r="A2689" s="11">
        <v>3</v>
      </c>
      <c r="B2689" s="29" t="s">
        <v>59</v>
      </c>
      <c r="C2689" s="30" t="s">
        <v>422</v>
      </c>
      <c r="D2689" s="12" t="s">
        <v>9</v>
      </c>
      <c r="E2689" s="31">
        <v>500.63799999999998</v>
      </c>
      <c r="F2689" s="14">
        <v>0</v>
      </c>
      <c r="G2689" s="31">
        <f>E2689*(1+F2689/100)</f>
        <v>500.63799999999998</v>
      </c>
      <c r="H2689" s="511"/>
      <c r="I2689" s="15">
        <f>G2689*H2689</f>
        <v>0</v>
      </c>
      <c r="J2689" s="32"/>
      <c r="K2689" s="33">
        <f>G2689*J2689</f>
        <v>0</v>
      </c>
      <c r="L2689" s="32"/>
      <c r="M2689" s="33">
        <f>G2689*L2689</f>
        <v>0</v>
      </c>
      <c r="N2689" s="15">
        <v>21</v>
      </c>
      <c r="O2689" s="15">
        <f>I2689*(N2689/100)</f>
        <v>0</v>
      </c>
      <c r="P2689" s="15">
        <f>I2689+O2689</f>
        <v>0</v>
      </c>
      <c r="Q2689" s="184" t="s">
        <v>1881</v>
      </c>
    </row>
    <row r="2690" spans="1:17" s="34" customFormat="1" ht="11.25" outlineLevel="5">
      <c r="A2690" s="35"/>
      <c r="B2690" s="36"/>
      <c r="C2690" s="37" t="s">
        <v>169</v>
      </c>
      <c r="D2690" s="36"/>
      <c r="E2690" s="38">
        <v>0</v>
      </c>
      <c r="F2690" s="39"/>
      <c r="G2690" s="40"/>
      <c r="H2690" s="39"/>
      <c r="I2690" s="41"/>
      <c r="J2690" s="42"/>
      <c r="K2690" s="39"/>
      <c r="L2690" s="39"/>
      <c r="M2690" s="39"/>
      <c r="N2690" s="44" t="s">
        <v>3</v>
      </c>
      <c r="O2690" s="39"/>
      <c r="P2690" s="39"/>
      <c r="Q2690" s="42"/>
    </row>
    <row r="2691" spans="1:17" s="34" customFormat="1" ht="11.25" outlineLevel="5">
      <c r="A2691" s="35"/>
      <c r="B2691" s="36"/>
      <c r="C2691" s="37" t="s">
        <v>205</v>
      </c>
      <c r="D2691" s="36"/>
      <c r="E2691" s="38">
        <v>500.63799999999998</v>
      </c>
      <c r="F2691" s="39"/>
      <c r="G2691" s="40"/>
      <c r="H2691" s="39"/>
      <c r="I2691" s="41"/>
      <c r="J2691" s="42"/>
      <c r="K2691" s="39"/>
      <c r="L2691" s="39"/>
      <c r="M2691" s="39"/>
      <c r="N2691" s="44" t="s">
        <v>3</v>
      </c>
      <c r="O2691" s="39"/>
      <c r="P2691" s="39"/>
      <c r="Q2691" s="42"/>
    </row>
    <row r="2692" spans="1:17" s="34" customFormat="1" ht="11.25" outlineLevel="5">
      <c r="A2692" s="35"/>
      <c r="B2692" s="36"/>
      <c r="C2692" s="37" t="s">
        <v>1</v>
      </c>
      <c r="D2692" s="36"/>
      <c r="E2692" s="38">
        <v>0</v>
      </c>
      <c r="F2692" s="39"/>
      <c r="G2692" s="40"/>
      <c r="H2692" s="39"/>
      <c r="I2692" s="41"/>
      <c r="J2692" s="42"/>
      <c r="K2692" s="39"/>
      <c r="L2692" s="39"/>
      <c r="M2692" s="39"/>
      <c r="N2692" s="44" t="s">
        <v>3</v>
      </c>
      <c r="O2692" s="39"/>
      <c r="P2692" s="39"/>
      <c r="Q2692" s="42"/>
    </row>
    <row r="2693" spans="1:17" s="28" customFormat="1" ht="12" outlineLevel="4">
      <c r="A2693" s="11">
        <v>4</v>
      </c>
      <c r="B2693" s="29" t="s">
        <v>56</v>
      </c>
      <c r="C2693" s="30" t="s">
        <v>515</v>
      </c>
      <c r="D2693" s="12" t="s">
        <v>9</v>
      </c>
      <c r="E2693" s="31">
        <v>372.24799999999999</v>
      </c>
      <c r="F2693" s="14">
        <v>0</v>
      </c>
      <c r="G2693" s="31">
        <f>E2693*(1+F2693/100)</f>
        <v>372.24799999999999</v>
      </c>
      <c r="H2693" s="511"/>
      <c r="I2693" s="15">
        <f>G2693*H2693</f>
        <v>0</v>
      </c>
      <c r="J2693" s="32"/>
      <c r="K2693" s="33">
        <f>G2693*J2693</f>
        <v>0</v>
      </c>
      <c r="L2693" s="32"/>
      <c r="M2693" s="33">
        <f>G2693*L2693</f>
        <v>0</v>
      </c>
      <c r="N2693" s="15">
        <v>21</v>
      </c>
      <c r="O2693" s="15">
        <f>I2693*(N2693/100)</f>
        <v>0</v>
      </c>
      <c r="P2693" s="15">
        <f>I2693+O2693</f>
        <v>0</v>
      </c>
      <c r="Q2693" s="184" t="s">
        <v>1881</v>
      </c>
    </row>
    <row r="2694" spans="1:17" s="34" customFormat="1" ht="11.25" outlineLevel="5">
      <c r="A2694" s="35"/>
      <c r="B2694" s="36"/>
      <c r="C2694" s="37" t="s">
        <v>326</v>
      </c>
      <c r="D2694" s="36"/>
      <c r="E2694" s="38">
        <v>0</v>
      </c>
      <c r="F2694" s="39"/>
      <c r="G2694" s="40"/>
      <c r="H2694" s="39"/>
      <c r="I2694" s="41"/>
      <c r="J2694" s="42"/>
      <c r="K2694" s="39"/>
      <c r="L2694" s="39"/>
      <c r="M2694" s="39"/>
      <c r="N2694" s="44" t="s">
        <v>3</v>
      </c>
      <c r="O2694" s="39"/>
      <c r="P2694" s="39"/>
      <c r="Q2694" s="42"/>
    </row>
    <row r="2695" spans="1:17" s="34" customFormat="1" ht="11.25" outlineLevel="5">
      <c r="A2695" s="35"/>
      <c r="B2695" s="36"/>
      <c r="C2695" s="37" t="s">
        <v>190</v>
      </c>
      <c r="D2695" s="36"/>
      <c r="E2695" s="38">
        <v>372.24799999999999</v>
      </c>
      <c r="F2695" s="39"/>
      <c r="G2695" s="40"/>
      <c r="H2695" s="39"/>
      <c r="I2695" s="41"/>
      <c r="J2695" s="42"/>
      <c r="K2695" s="39"/>
      <c r="L2695" s="39"/>
      <c r="M2695" s="39"/>
      <c r="N2695" s="44" t="s">
        <v>3</v>
      </c>
      <c r="O2695" s="39"/>
      <c r="P2695" s="39"/>
      <c r="Q2695" s="42"/>
    </row>
    <row r="2696" spans="1:17" s="34" customFormat="1" ht="11.25" outlineLevel="5">
      <c r="A2696" s="35"/>
      <c r="B2696" s="36"/>
      <c r="C2696" s="37" t="s">
        <v>1</v>
      </c>
      <c r="D2696" s="36"/>
      <c r="E2696" s="38">
        <v>0</v>
      </c>
      <c r="F2696" s="39"/>
      <c r="G2696" s="40"/>
      <c r="H2696" s="39"/>
      <c r="I2696" s="41"/>
      <c r="J2696" s="42"/>
      <c r="K2696" s="39"/>
      <c r="L2696" s="39"/>
      <c r="M2696" s="39"/>
      <c r="N2696" s="44" t="s">
        <v>3</v>
      </c>
      <c r="O2696" s="39"/>
      <c r="P2696" s="39"/>
      <c r="Q2696" s="42"/>
    </row>
    <row r="2697" spans="1:17" s="28" customFormat="1" ht="12" outlineLevel="4">
      <c r="A2697" s="11">
        <v>5</v>
      </c>
      <c r="B2697" s="29" t="s">
        <v>60</v>
      </c>
      <c r="C2697" s="30" t="s">
        <v>492</v>
      </c>
      <c r="D2697" s="12" t="s">
        <v>9</v>
      </c>
      <c r="E2697" s="31">
        <v>372.24799999999999</v>
      </c>
      <c r="F2697" s="14">
        <v>0</v>
      </c>
      <c r="G2697" s="31">
        <f>E2697*(1+F2697/100)</f>
        <v>372.24799999999999</v>
      </c>
      <c r="H2697" s="511"/>
      <c r="I2697" s="15">
        <f>G2697*H2697</f>
        <v>0</v>
      </c>
      <c r="J2697" s="32"/>
      <c r="K2697" s="33">
        <f>G2697*J2697</f>
        <v>0</v>
      </c>
      <c r="L2697" s="32"/>
      <c r="M2697" s="33">
        <f>G2697*L2697</f>
        <v>0</v>
      </c>
      <c r="N2697" s="15">
        <v>21</v>
      </c>
      <c r="O2697" s="15">
        <f>I2697*(N2697/100)</f>
        <v>0</v>
      </c>
      <c r="P2697" s="15">
        <f>I2697+O2697</f>
        <v>0</v>
      </c>
      <c r="Q2697" s="184" t="s">
        <v>1881</v>
      </c>
    </row>
    <row r="2698" spans="1:17" s="34" customFormat="1" ht="11.25" outlineLevel="5">
      <c r="A2698" s="35"/>
      <c r="B2698" s="36"/>
      <c r="C2698" s="37" t="s">
        <v>318</v>
      </c>
      <c r="D2698" s="36"/>
      <c r="E2698" s="38">
        <v>0</v>
      </c>
      <c r="F2698" s="39"/>
      <c r="G2698" s="40"/>
      <c r="H2698" s="39"/>
      <c r="I2698" s="41"/>
      <c r="J2698" s="42"/>
      <c r="K2698" s="39"/>
      <c r="L2698" s="39"/>
      <c r="M2698" s="39"/>
      <c r="N2698" s="44" t="s">
        <v>3</v>
      </c>
      <c r="O2698" s="39"/>
      <c r="P2698" s="39"/>
      <c r="Q2698" s="42"/>
    </row>
    <row r="2699" spans="1:17" s="34" customFormat="1" ht="22.5" outlineLevel="5">
      <c r="A2699" s="35"/>
      <c r="B2699" s="36"/>
      <c r="C2699" s="37" t="s">
        <v>550</v>
      </c>
      <c r="D2699" s="36"/>
      <c r="E2699" s="38">
        <v>0</v>
      </c>
      <c r="F2699" s="39"/>
      <c r="G2699" s="40"/>
      <c r="H2699" s="39"/>
      <c r="I2699" s="41"/>
      <c r="J2699" s="42"/>
      <c r="K2699" s="39"/>
      <c r="L2699" s="39"/>
      <c r="M2699" s="39"/>
      <c r="N2699" s="44" t="s">
        <v>3</v>
      </c>
      <c r="O2699" s="39"/>
      <c r="P2699" s="39"/>
      <c r="Q2699" s="42"/>
    </row>
    <row r="2700" spans="1:17" s="34" customFormat="1" ht="11.25" outlineLevel="5">
      <c r="A2700" s="35"/>
      <c r="B2700" s="36"/>
      <c r="C2700" s="37" t="s">
        <v>382</v>
      </c>
      <c r="D2700" s="36"/>
      <c r="E2700" s="38">
        <v>92.62</v>
      </c>
      <c r="F2700" s="39"/>
      <c r="G2700" s="40"/>
      <c r="H2700" s="39"/>
      <c r="I2700" s="41"/>
      <c r="J2700" s="42"/>
      <c r="K2700" s="39"/>
      <c r="L2700" s="39"/>
      <c r="M2700" s="39"/>
      <c r="N2700" s="44" t="s">
        <v>3</v>
      </c>
      <c r="O2700" s="39"/>
      <c r="P2700" s="39"/>
      <c r="Q2700" s="42"/>
    </row>
    <row r="2701" spans="1:17" s="34" customFormat="1" ht="11.25" outlineLevel="5">
      <c r="A2701" s="35"/>
      <c r="B2701" s="36"/>
      <c r="C2701" s="37" t="s">
        <v>379</v>
      </c>
      <c r="D2701" s="36"/>
      <c r="E2701" s="38">
        <v>154</v>
      </c>
      <c r="F2701" s="39"/>
      <c r="G2701" s="40"/>
      <c r="H2701" s="39"/>
      <c r="I2701" s="41"/>
      <c r="J2701" s="42"/>
      <c r="K2701" s="39"/>
      <c r="L2701" s="39"/>
      <c r="M2701" s="39"/>
      <c r="N2701" s="44" t="s">
        <v>3</v>
      </c>
      <c r="O2701" s="39"/>
      <c r="P2701" s="39"/>
      <c r="Q2701" s="42"/>
    </row>
    <row r="2702" spans="1:17" s="34" customFormat="1" ht="11.25" outlineLevel="5">
      <c r="A2702" s="35"/>
      <c r="B2702" s="36"/>
      <c r="C2702" s="37" t="s">
        <v>363</v>
      </c>
      <c r="D2702" s="36"/>
      <c r="E2702" s="38">
        <v>0</v>
      </c>
      <c r="F2702" s="39"/>
      <c r="G2702" s="40"/>
      <c r="H2702" s="39"/>
      <c r="I2702" s="41"/>
      <c r="J2702" s="42"/>
      <c r="K2702" s="39"/>
      <c r="L2702" s="39"/>
      <c r="M2702" s="39"/>
      <c r="N2702" s="44" t="s">
        <v>3</v>
      </c>
      <c r="O2702" s="39"/>
      <c r="P2702" s="39"/>
      <c r="Q2702" s="42"/>
    </row>
    <row r="2703" spans="1:17" s="34" customFormat="1" ht="11.25" outlineLevel="5">
      <c r="A2703" s="35"/>
      <c r="B2703" s="36"/>
      <c r="C2703" s="37" t="s">
        <v>323</v>
      </c>
      <c r="D2703" s="36"/>
      <c r="E2703" s="38">
        <v>-50.835000000000001</v>
      </c>
      <c r="F2703" s="39"/>
      <c r="G2703" s="40"/>
      <c r="H2703" s="39"/>
      <c r="I2703" s="41"/>
      <c r="J2703" s="42"/>
      <c r="K2703" s="39"/>
      <c r="L2703" s="39"/>
      <c r="M2703" s="39"/>
      <c r="N2703" s="44" t="s">
        <v>3</v>
      </c>
      <c r="O2703" s="39"/>
      <c r="P2703" s="39"/>
      <c r="Q2703" s="42"/>
    </row>
    <row r="2704" spans="1:17" s="34" customFormat="1" ht="11.25" outlineLevel="5">
      <c r="A2704" s="35"/>
      <c r="B2704" s="36"/>
      <c r="C2704" s="37" t="s">
        <v>467</v>
      </c>
      <c r="D2704" s="36"/>
      <c r="E2704" s="38">
        <v>-7.6125000000000007</v>
      </c>
      <c r="F2704" s="39"/>
      <c r="G2704" s="40"/>
      <c r="H2704" s="39"/>
      <c r="I2704" s="41"/>
      <c r="J2704" s="42"/>
      <c r="K2704" s="39"/>
      <c r="L2704" s="39"/>
      <c r="M2704" s="39"/>
      <c r="N2704" s="44" t="s">
        <v>3</v>
      </c>
      <c r="O2704" s="39"/>
      <c r="P2704" s="39"/>
      <c r="Q2704" s="42"/>
    </row>
    <row r="2705" spans="1:17" s="34" customFormat="1" ht="11.25" outlineLevel="5">
      <c r="A2705" s="35"/>
      <c r="B2705" s="36"/>
      <c r="C2705" s="37" t="s">
        <v>462</v>
      </c>
      <c r="D2705" s="36"/>
      <c r="E2705" s="38">
        <v>-13.1325</v>
      </c>
      <c r="F2705" s="39"/>
      <c r="G2705" s="40"/>
      <c r="H2705" s="39"/>
      <c r="I2705" s="41"/>
      <c r="J2705" s="42"/>
      <c r="K2705" s="39"/>
      <c r="L2705" s="39"/>
      <c r="M2705" s="39"/>
      <c r="N2705" s="44" t="s">
        <v>3</v>
      </c>
      <c r="O2705" s="39"/>
      <c r="P2705" s="39"/>
      <c r="Q2705" s="42"/>
    </row>
    <row r="2706" spans="1:17" s="34" customFormat="1" ht="11.25" outlineLevel="5">
      <c r="A2706" s="35"/>
      <c r="B2706" s="36"/>
      <c r="C2706" s="37" t="s">
        <v>1</v>
      </c>
      <c r="D2706" s="36"/>
      <c r="E2706" s="38">
        <v>0</v>
      </c>
      <c r="F2706" s="39"/>
      <c r="G2706" s="40"/>
      <c r="H2706" s="39"/>
      <c r="I2706" s="41"/>
      <c r="J2706" s="42"/>
      <c r="K2706" s="39"/>
      <c r="L2706" s="39"/>
      <c r="M2706" s="39"/>
      <c r="N2706" s="44" t="s">
        <v>3</v>
      </c>
      <c r="O2706" s="39"/>
      <c r="P2706" s="39"/>
      <c r="Q2706" s="42"/>
    </row>
    <row r="2707" spans="1:17" s="34" customFormat="1" ht="11.25" outlineLevel="5">
      <c r="A2707" s="35"/>
      <c r="B2707" s="36"/>
      <c r="C2707" s="37" t="s">
        <v>230</v>
      </c>
      <c r="D2707" s="36"/>
      <c r="E2707" s="38">
        <v>0</v>
      </c>
      <c r="F2707" s="39"/>
      <c r="G2707" s="40"/>
      <c r="H2707" s="39"/>
      <c r="I2707" s="41"/>
      <c r="J2707" s="42"/>
      <c r="K2707" s="39"/>
      <c r="L2707" s="39"/>
      <c r="M2707" s="39"/>
      <c r="N2707" s="44" t="s">
        <v>3</v>
      </c>
      <c r="O2707" s="39"/>
      <c r="P2707" s="39"/>
      <c r="Q2707" s="42"/>
    </row>
    <row r="2708" spans="1:17" s="34" customFormat="1" ht="11.25" outlineLevel="5">
      <c r="A2708" s="35"/>
      <c r="B2708" s="36"/>
      <c r="C2708" s="37" t="s">
        <v>213</v>
      </c>
      <c r="D2708" s="36"/>
      <c r="E2708" s="38">
        <v>107.01</v>
      </c>
      <c r="F2708" s="39"/>
      <c r="G2708" s="40"/>
      <c r="H2708" s="39"/>
      <c r="I2708" s="41"/>
      <c r="J2708" s="42"/>
      <c r="K2708" s="39"/>
      <c r="L2708" s="39"/>
      <c r="M2708" s="39"/>
      <c r="N2708" s="44" t="s">
        <v>3</v>
      </c>
      <c r="O2708" s="39"/>
      <c r="P2708" s="39"/>
      <c r="Q2708" s="42"/>
    </row>
    <row r="2709" spans="1:17" s="34" customFormat="1" ht="11.25" outlineLevel="5">
      <c r="A2709" s="35"/>
      <c r="B2709" s="36"/>
      <c r="C2709" s="37" t="s">
        <v>299</v>
      </c>
      <c r="D2709" s="36"/>
      <c r="E2709" s="38">
        <v>90.197999999999993</v>
      </c>
      <c r="F2709" s="39"/>
      <c r="G2709" s="40"/>
      <c r="H2709" s="39"/>
      <c r="I2709" s="41"/>
      <c r="J2709" s="42"/>
      <c r="K2709" s="39"/>
      <c r="L2709" s="39"/>
      <c r="M2709" s="39"/>
      <c r="N2709" s="44" t="s">
        <v>3</v>
      </c>
      <c r="O2709" s="39"/>
      <c r="P2709" s="39"/>
      <c r="Q2709" s="42"/>
    </row>
    <row r="2710" spans="1:17" s="34" customFormat="1" ht="11.25" outlineLevel="5">
      <c r="A2710" s="35"/>
      <c r="B2710" s="36"/>
      <c r="C2710" s="37" t="s">
        <v>1</v>
      </c>
      <c r="D2710" s="36"/>
      <c r="E2710" s="38">
        <v>0</v>
      </c>
      <c r="F2710" s="39"/>
      <c r="G2710" s="40"/>
      <c r="H2710" s="39"/>
      <c r="I2710" s="41"/>
      <c r="J2710" s="42"/>
      <c r="K2710" s="39"/>
      <c r="L2710" s="39"/>
      <c r="M2710" s="39"/>
      <c r="N2710" s="44" t="s">
        <v>3</v>
      </c>
      <c r="O2710" s="39"/>
      <c r="P2710" s="39"/>
      <c r="Q2710" s="42"/>
    </row>
    <row r="2711" spans="1:17" s="75" customFormat="1" ht="24" outlineLevel="4">
      <c r="A2711" s="11">
        <v>6</v>
      </c>
      <c r="B2711" s="69" t="s">
        <v>1531</v>
      </c>
      <c r="C2711" s="70" t="s">
        <v>1532</v>
      </c>
      <c r="D2711" s="68" t="s">
        <v>9</v>
      </c>
      <c r="E2711" s="71">
        <v>15.7248</v>
      </c>
      <c r="F2711" s="68"/>
      <c r="G2711" s="71">
        <v>15.7248</v>
      </c>
      <c r="H2711" s="511"/>
      <c r="I2711" s="73">
        <f>G2711*H2711</f>
        <v>0</v>
      </c>
      <c r="J2711" s="110"/>
      <c r="K2711" s="110">
        <f>G2711*J2711</f>
        <v>0</v>
      </c>
      <c r="L2711" s="110"/>
      <c r="M2711" s="110">
        <f>G2711*L2711</f>
        <v>0</v>
      </c>
      <c r="N2711" s="111">
        <v>21</v>
      </c>
      <c r="O2711" s="111">
        <f>I2711*(N2711/100)</f>
        <v>0</v>
      </c>
      <c r="P2711" s="111">
        <f>I2711+O2711</f>
        <v>0</v>
      </c>
      <c r="Q2711" s="184" t="s">
        <v>1881</v>
      </c>
    </row>
    <row r="2712" spans="1:17" s="83" customFormat="1" ht="9.75" outlineLevel="5">
      <c r="A2712" s="76"/>
      <c r="B2712" s="78" t="s">
        <v>848</v>
      </c>
      <c r="C2712" s="79" t="s">
        <v>1533</v>
      </c>
      <c r="D2712" s="77"/>
      <c r="E2712" s="80"/>
      <c r="F2712" s="77"/>
      <c r="G2712" s="80">
        <v>0</v>
      </c>
      <c r="H2712" s="81"/>
      <c r="I2712" s="82"/>
      <c r="J2712" s="80"/>
      <c r="K2712" s="80"/>
      <c r="L2712" s="80"/>
      <c r="M2712" s="80"/>
      <c r="N2712" s="82"/>
      <c r="O2712" s="82"/>
      <c r="P2712" s="82"/>
      <c r="Q2712" s="80"/>
    </row>
    <row r="2713" spans="1:17" s="83" customFormat="1" ht="9.75" outlineLevel="5">
      <c r="A2713" s="76"/>
      <c r="B2713" s="78"/>
      <c r="C2713" s="79" t="s">
        <v>219</v>
      </c>
      <c r="D2713" s="77"/>
      <c r="E2713" s="80"/>
      <c r="F2713" s="77"/>
      <c r="G2713" s="80">
        <v>15.7248</v>
      </c>
      <c r="H2713" s="81"/>
      <c r="I2713" s="82"/>
      <c r="J2713" s="80"/>
      <c r="K2713" s="80"/>
      <c r="L2713" s="80"/>
      <c r="M2713" s="80"/>
      <c r="N2713" s="82"/>
      <c r="O2713" s="82"/>
      <c r="P2713" s="82"/>
      <c r="Q2713" s="80"/>
    </row>
    <row r="2714" spans="1:17" s="83" customFormat="1" ht="7.5" customHeight="1" outlineLevel="5">
      <c r="A2714" s="84"/>
      <c r="B2714" s="86"/>
      <c r="C2714" s="87"/>
      <c r="D2714" s="85"/>
      <c r="E2714" s="88"/>
      <c r="F2714" s="85"/>
      <c r="G2714" s="88"/>
      <c r="H2714" s="89"/>
      <c r="I2714" s="90"/>
      <c r="J2714" s="91"/>
      <c r="K2714" s="91"/>
      <c r="L2714" s="91"/>
      <c r="M2714" s="91"/>
      <c r="N2714" s="90"/>
      <c r="O2714" s="90"/>
      <c r="P2714" s="90"/>
      <c r="Q2714" s="91"/>
    </row>
    <row r="2715" spans="1:17" s="75" customFormat="1" ht="24" outlineLevel="4">
      <c r="A2715" s="11">
        <v>7</v>
      </c>
      <c r="B2715" s="69" t="s">
        <v>51</v>
      </c>
      <c r="C2715" s="70" t="s">
        <v>1312</v>
      </c>
      <c r="D2715" s="68" t="s">
        <v>9</v>
      </c>
      <c r="E2715" s="71">
        <v>15.7248</v>
      </c>
      <c r="F2715" s="68"/>
      <c r="G2715" s="71">
        <v>15.7248</v>
      </c>
      <c r="H2715" s="511"/>
      <c r="I2715" s="73">
        <f>G2715*H2715</f>
        <v>0</v>
      </c>
      <c r="J2715" s="110"/>
      <c r="K2715" s="110">
        <f>G2715*J2715</f>
        <v>0</v>
      </c>
      <c r="L2715" s="110"/>
      <c r="M2715" s="110">
        <f>G2715*L2715</f>
        <v>0</v>
      </c>
      <c r="N2715" s="111">
        <v>21</v>
      </c>
      <c r="O2715" s="111">
        <f>I2715*(N2715/100)</f>
        <v>0</v>
      </c>
      <c r="P2715" s="111">
        <f>I2715+O2715</f>
        <v>0</v>
      </c>
      <c r="Q2715" s="184" t="s">
        <v>1881</v>
      </c>
    </row>
    <row r="2716" spans="1:17" s="83" customFormat="1" ht="9.75" outlineLevel="5">
      <c r="A2716" s="76"/>
      <c r="B2716" s="78" t="s">
        <v>848</v>
      </c>
      <c r="C2716" s="79" t="s">
        <v>1533</v>
      </c>
      <c r="D2716" s="77"/>
      <c r="E2716" s="80"/>
      <c r="F2716" s="77"/>
      <c r="G2716" s="80">
        <v>0</v>
      </c>
      <c r="H2716" s="81"/>
      <c r="I2716" s="82"/>
      <c r="J2716" s="80"/>
      <c r="K2716" s="80"/>
      <c r="L2716" s="80"/>
      <c r="M2716" s="80"/>
      <c r="N2716" s="82"/>
      <c r="O2716" s="82"/>
      <c r="P2716" s="82"/>
      <c r="Q2716" s="80"/>
    </row>
    <row r="2717" spans="1:17" s="83" customFormat="1" ht="9.75" outlineLevel="5">
      <c r="A2717" s="76"/>
      <c r="B2717" s="78"/>
      <c r="C2717" s="79" t="s">
        <v>219</v>
      </c>
      <c r="D2717" s="77"/>
      <c r="E2717" s="80"/>
      <c r="F2717" s="77"/>
      <c r="G2717" s="80">
        <v>15.7248</v>
      </c>
      <c r="H2717" s="81"/>
      <c r="I2717" s="82"/>
      <c r="J2717" s="80"/>
      <c r="K2717" s="80"/>
      <c r="L2717" s="80"/>
      <c r="M2717" s="80"/>
      <c r="N2717" s="82"/>
      <c r="O2717" s="82"/>
      <c r="P2717" s="82"/>
      <c r="Q2717" s="80"/>
    </row>
    <row r="2718" spans="1:17" s="83" customFormat="1" ht="7.5" customHeight="1" outlineLevel="5">
      <c r="A2718" s="84"/>
      <c r="B2718" s="86"/>
      <c r="C2718" s="87"/>
      <c r="D2718" s="85"/>
      <c r="E2718" s="88"/>
      <c r="F2718" s="85"/>
      <c r="G2718" s="88"/>
      <c r="H2718" s="89"/>
      <c r="I2718" s="90"/>
      <c r="J2718" s="91"/>
      <c r="K2718" s="91"/>
      <c r="L2718" s="91"/>
      <c r="M2718" s="91"/>
      <c r="N2718" s="90"/>
      <c r="O2718" s="90"/>
      <c r="P2718" s="90"/>
      <c r="Q2718" s="91"/>
    </row>
    <row r="2719" spans="1:17" s="75" customFormat="1" ht="12" outlineLevel="4">
      <c r="A2719" s="11">
        <v>8</v>
      </c>
      <c r="B2719" s="69" t="s">
        <v>59</v>
      </c>
      <c r="C2719" s="70" t="s">
        <v>422</v>
      </c>
      <c r="D2719" s="68" t="s">
        <v>9</v>
      </c>
      <c r="E2719" s="71">
        <v>15.725</v>
      </c>
      <c r="F2719" s="68"/>
      <c r="G2719" s="71">
        <v>15.725</v>
      </c>
      <c r="H2719" s="511"/>
      <c r="I2719" s="73">
        <f>G2719*H2719</f>
        <v>0</v>
      </c>
      <c r="J2719" s="110"/>
      <c r="K2719" s="110">
        <f>G2719*J2719</f>
        <v>0</v>
      </c>
      <c r="L2719" s="110"/>
      <c r="M2719" s="110">
        <f>G2719*L2719</f>
        <v>0</v>
      </c>
      <c r="N2719" s="111">
        <v>21</v>
      </c>
      <c r="O2719" s="111">
        <f>I2719*(N2719/100)</f>
        <v>0</v>
      </c>
      <c r="P2719" s="111">
        <f>I2719+O2719</f>
        <v>0</v>
      </c>
      <c r="Q2719" s="184" t="s">
        <v>1881</v>
      </c>
    </row>
    <row r="2720" spans="1:17" s="83" customFormat="1" ht="8.25" outlineLevel="4">
      <c r="A2720" s="92"/>
      <c r="B2720" s="93"/>
      <c r="C2720" s="92"/>
      <c r="D2720" s="92"/>
      <c r="E2720" s="92"/>
      <c r="F2720" s="92"/>
      <c r="G2720" s="92"/>
      <c r="H2720" s="94"/>
      <c r="I2720" s="94"/>
      <c r="J2720" s="92"/>
      <c r="K2720" s="92"/>
      <c r="L2720" s="92"/>
      <c r="M2720" s="92"/>
      <c r="N2720" s="92"/>
      <c r="O2720" s="94"/>
      <c r="P2720" s="94"/>
      <c r="Q2720" s="92"/>
    </row>
    <row r="2721" spans="1:17" s="20" customFormat="1" ht="16.5" customHeight="1" outlineLevel="3">
      <c r="A2721" s="21"/>
      <c r="B2721" s="22"/>
      <c r="C2721" s="22" t="s">
        <v>337</v>
      </c>
      <c r="D2721" s="6"/>
      <c r="E2721" s="23"/>
      <c r="F2721" s="24"/>
      <c r="G2721" s="23"/>
      <c r="H2721" s="24"/>
      <c r="I2721" s="25">
        <f>SUBTOTAL(9,I2722:I2734)</f>
        <v>0</v>
      </c>
      <c r="J2721" s="26"/>
      <c r="K2721" s="27">
        <f>SUBTOTAL(9,K2722:K2734)</f>
        <v>23.810137999999995</v>
      </c>
      <c r="L2721" s="24"/>
      <c r="M2721" s="27">
        <f>SUBTOTAL(9,M2722:M2734)</f>
        <v>0</v>
      </c>
      <c r="N2721" s="43" t="s">
        <v>3</v>
      </c>
      <c r="O2721" s="25">
        <f>SUBTOTAL(9,O2722:O2734)</f>
        <v>0</v>
      </c>
      <c r="P2721" s="25">
        <f>SUBTOTAL(9,P2722:P2734)</f>
        <v>0</v>
      </c>
      <c r="Q2721" s="26"/>
    </row>
    <row r="2722" spans="1:17" s="28" customFormat="1" ht="12" outlineLevel="4">
      <c r="A2722" s="11">
        <v>1</v>
      </c>
      <c r="B2722" s="29" t="s">
        <v>64</v>
      </c>
      <c r="C2722" s="30" t="s">
        <v>508</v>
      </c>
      <c r="D2722" s="12" t="s">
        <v>4</v>
      </c>
      <c r="E2722" s="31">
        <v>121</v>
      </c>
      <c r="F2722" s="14">
        <v>0</v>
      </c>
      <c r="G2722" s="31">
        <f>E2722*(1+F2722/100)</f>
        <v>121</v>
      </c>
      <c r="H2722" s="511"/>
      <c r="I2722" s="15">
        <f>G2722*H2722</f>
        <v>0</v>
      </c>
      <c r="J2722" s="32">
        <v>3.3E-4</v>
      </c>
      <c r="K2722" s="33">
        <f>G2722*J2722</f>
        <v>3.993E-2</v>
      </c>
      <c r="L2722" s="32"/>
      <c r="M2722" s="33">
        <f>G2722*L2722</f>
        <v>0</v>
      </c>
      <c r="N2722" s="15">
        <v>21</v>
      </c>
      <c r="O2722" s="15">
        <f>I2722*(N2722/100)</f>
        <v>0</v>
      </c>
      <c r="P2722" s="15">
        <f>I2722+O2722</f>
        <v>0</v>
      </c>
      <c r="Q2722" s="184" t="s">
        <v>1881</v>
      </c>
    </row>
    <row r="2723" spans="1:17" s="34" customFormat="1" ht="11.25" outlineLevel="5">
      <c r="A2723" s="35"/>
      <c r="B2723" s="36"/>
      <c r="C2723" s="37" t="s">
        <v>332</v>
      </c>
      <c r="D2723" s="36"/>
      <c r="E2723" s="38">
        <v>0</v>
      </c>
      <c r="F2723" s="39"/>
      <c r="G2723" s="40"/>
      <c r="H2723" s="39"/>
      <c r="I2723" s="41"/>
      <c r="J2723" s="42"/>
      <c r="K2723" s="39"/>
      <c r="L2723" s="39"/>
      <c r="M2723" s="39"/>
      <c r="N2723" s="44" t="s">
        <v>3</v>
      </c>
      <c r="O2723" s="39"/>
      <c r="P2723" s="39"/>
      <c r="Q2723" s="42"/>
    </row>
    <row r="2724" spans="1:17" s="34" customFormat="1" ht="11.25" outlineLevel="5">
      <c r="A2724" s="35"/>
      <c r="B2724" s="36"/>
      <c r="C2724" s="37" t="s">
        <v>212</v>
      </c>
      <c r="D2724" s="36"/>
      <c r="E2724" s="38">
        <v>121</v>
      </c>
      <c r="F2724" s="39"/>
      <c r="G2724" s="40"/>
      <c r="H2724" s="39"/>
      <c r="I2724" s="41"/>
      <c r="J2724" s="42"/>
      <c r="K2724" s="39"/>
      <c r="L2724" s="39"/>
      <c r="M2724" s="39"/>
      <c r="N2724" s="44" t="s">
        <v>3</v>
      </c>
      <c r="O2724" s="39"/>
      <c r="P2724" s="39"/>
      <c r="Q2724" s="42"/>
    </row>
    <row r="2725" spans="1:17" s="28" customFormat="1" ht="24" outlineLevel="4">
      <c r="A2725" s="11">
        <v>2</v>
      </c>
      <c r="B2725" s="29" t="s">
        <v>62</v>
      </c>
      <c r="C2725" s="30" t="s">
        <v>535</v>
      </c>
      <c r="D2725" s="12" t="s">
        <v>9</v>
      </c>
      <c r="E2725" s="31">
        <v>14.52</v>
      </c>
      <c r="F2725" s="14">
        <v>0</v>
      </c>
      <c r="G2725" s="31">
        <f>E2725*(1+F2725/100)</f>
        <v>14.52</v>
      </c>
      <c r="H2725" s="511"/>
      <c r="I2725" s="15">
        <f>G2725*H2725</f>
        <v>0</v>
      </c>
      <c r="J2725" s="32">
        <v>1.63</v>
      </c>
      <c r="K2725" s="33">
        <f>G2725*J2725</f>
        <v>23.667599999999997</v>
      </c>
      <c r="L2725" s="32"/>
      <c r="M2725" s="33">
        <f>G2725*L2725</f>
        <v>0</v>
      </c>
      <c r="N2725" s="15">
        <v>21</v>
      </c>
      <c r="O2725" s="15">
        <f>I2725*(N2725/100)</f>
        <v>0</v>
      </c>
      <c r="P2725" s="15">
        <f>I2725+O2725</f>
        <v>0</v>
      </c>
      <c r="Q2725" s="184" t="s">
        <v>1881</v>
      </c>
    </row>
    <row r="2726" spans="1:17" s="34" customFormat="1" ht="11.25" outlineLevel="5">
      <c r="A2726" s="35"/>
      <c r="B2726" s="36"/>
      <c r="C2726" s="37" t="s">
        <v>332</v>
      </c>
      <c r="D2726" s="36"/>
      <c r="E2726" s="38">
        <v>0</v>
      </c>
      <c r="F2726" s="39"/>
      <c r="G2726" s="40"/>
      <c r="H2726" s="39"/>
      <c r="I2726" s="41"/>
      <c r="J2726" s="42"/>
      <c r="K2726" s="39"/>
      <c r="L2726" s="39"/>
      <c r="M2726" s="39"/>
      <c r="N2726" s="44" t="s">
        <v>3</v>
      </c>
      <c r="O2726" s="39"/>
      <c r="P2726" s="39"/>
      <c r="Q2726" s="42"/>
    </row>
    <row r="2727" spans="1:17" s="34" customFormat="1" ht="11.25" outlineLevel="5">
      <c r="A2727" s="35"/>
      <c r="B2727" s="36"/>
      <c r="C2727" s="37" t="s">
        <v>285</v>
      </c>
      <c r="D2727" s="36"/>
      <c r="E2727" s="38">
        <v>14.52</v>
      </c>
      <c r="F2727" s="39"/>
      <c r="G2727" s="40"/>
      <c r="H2727" s="39"/>
      <c r="I2727" s="41"/>
      <c r="J2727" s="42"/>
      <c r="K2727" s="39"/>
      <c r="L2727" s="39"/>
      <c r="M2727" s="39"/>
      <c r="N2727" s="44" t="s">
        <v>3</v>
      </c>
      <c r="O2727" s="39"/>
      <c r="P2727" s="39"/>
      <c r="Q2727" s="42"/>
    </row>
    <row r="2728" spans="1:17" s="28" customFormat="1" ht="12" outlineLevel="4">
      <c r="A2728" s="11">
        <v>3</v>
      </c>
      <c r="B2728" s="29" t="s">
        <v>63</v>
      </c>
      <c r="C2728" s="30" t="s">
        <v>531</v>
      </c>
      <c r="D2728" s="12" t="s">
        <v>8</v>
      </c>
      <c r="E2728" s="31">
        <v>193.6</v>
      </c>
      <c r="F2728" s="14">
        <v>0</v>
      </c>
      <c r="G2728" s="31">
        <f>E2728*(1+F2728/100)</f>
        <v>193.6</v>
      </c>
      <c r="H2728" s="511"/>
      <c r="I2728" s="15">
        <f>G2728*H2728</f>
        <v>0</v>
      </c>
      <c r="J2728" s="32">
        <v>1.7000000000000001E-4</v>
      </c>
      <c r="K2728" s="33">
        <f>G2728*J2728</f>
        <v>3.2912000000000004E-2</v>
      </c>
      <c r="L2728" s="32"/>
      <c r="M2728" s="33">
        <f>G2728*L2728</f>
        <v>0</v>
      </c>
      <c r="N2728" s="15">
        <v>21</v>
      </c>
      <c r="O2728" s="15">
        <f>I2728*(N2728/100)</f>
        <v>0</v>
      </c>
      <c r="P2728" s="15">
        <f>I2728+O2728</f>
        <v>0</v>
      </c>
      <c r="Q2728" s="184" t="s">
        <v>1881</v>
      </c>
    </row>
    <row r="2729" spans="1:17" s="34" customFormat="1" ht="11.25" outlineLevel="5">
      <c r="A2729" s="35"/>
      <c r="B2729" s="36"/>
      <c r="C2729" s="37" t="s">
        <v>332</v>
      </c>
      <c r="D2729" s="36"/>
      <c r="E2729" s="38">
        <v>0</v>
      </c>
      <c r="F2729" s="39"/>
      <c r="G2729" s="40"/>
      <c r="H2729" s="39"/>
      <c r="I2729" s="41"/>
      <c r="J2729" s="42"/>
      <c r="K2729" s="39"/>
      <c r="L2729" s="39"/>
      <c r="M2729" s="39"/>
      <c r="N2729" s="44" t="s">
        <v>3</v>
      </c>
      <c r="O2729" s="39"/>
      <c r="P2729" s="39"/>
      <c r="Q2729" s="42"/>
    </row>
    <row r="2730" spans="1:17" s="34" customFormat="1" ht="11.25" outlineLevel="5">
      <c r="A2730" s="35"/>
      <c r="B2730" s="36"/>
      <c r="C2730" s="37" t="s">
        <v>327</v>
      </c>
      <c r="D2730" s="36"/>
      <c r="E2730" s="38">
        <v>193.6</v>
      </c>
      <c r="F2730" s="39"/>
      <c r="G2730" s="40"/>
      <c r="H2730" s="39"/>
      <c r="I2730" s="41"/>
      <c r="J2730" s="42"/>
      <c r="K2730" s="39"/>
      <c r="L2730" s="39"/>
      <c r="M2730" s="39"/>
      <c r="N2730" s="44" t="s">
        <v>3</v>
      </c>
      <c r="O2730" s="39"/>
      <c r="P2730" s="39"/>
      <c r="Q2730" s="42"/>
    </row>
    <row r="2731" spans="1:17" s="28" customFormat="1" ht="12" outlineLevel="4">
      <c r="A2731" s="11">
        <v>4</v>
      </c>
      <c r="B2731" s="29" t="s">
        <v>38</v>
      </c>
      <c r="C2731" s="30" t="s">
        <v>524</v>
      </c>
      <c r="D2731" s="12" t="s">
        <v>8</v>
      </c>
      <c r="E2731" s="31">
        <v>193.6</v>
      </c>
      <c r="F2731" s="14">
        <v>20</v>
      </c>
      <c r="G2731" s="31">
        <f>E2731*(1+F2731/100)</f>
        <v>232.32</v>
      </c>
      <c r="H2731" s="511"/>
      <c r="I2731" s="15">
        <f>G2731*H2731</f>
        <v>0</v>
      </c>
      <c r="J2731" s="32">
        <v>3.0000000000000003E-4</v>
      </c>
      <c r="K2731" s="33">
        <f>G2731*J2731</f>
        <v>6.9696000000000008E-2</v>
      </c>
      <c r="L2731" s="32"/>
      <c r="M2731" s="33">
        <f>G2731*L2731</f>
        <v>0</v>
      </c>
      <c r="N2731" s="15">
        <v>21</v>
      </c>
      <c r="O2731" s="15">
        <f>I2731*(N2731/100)</f>
        <v>0</v>
      </c>
      <c r="P2731" s="15">
        <f>I2731+O2731</f>
        <v>0</v>
      </c>
      <c r="Q2731" s="184" t="s">
        <v>1881</v>
      </c>
    </row>
    <row r="2732" spans="1:17" s="34" customFormat="1" ht="11.25" outlineLevel="5">
      <c r="A2732" s="35"/>
      <c r="B2732" s="36"/>
      <c r="C2732" s="37" t="s">
        <v>332</v>
      </c>
      <c r="D2732" s="36"/>
      <c r="E2732" s="38">
        <v>0</v>
      </c>
      <c r="F2732" s="39"/>
      <c r="G2732" s="40"/>
      <c r="H2732" s="39"/>
      <c r="I2732" s="41"/>
      <c r="J2732" s="42"/>
      <c r="K2732" s="39"/>
      <c r="L2732" s="39"/>
      <c r="M2732" s="39"/>
      <c r="N2732" s="44" t="s">
        <v>3</v>
      </c>
      <c r="O2732" s="39"/>
      <c r="P2732" s="39"/>
      <c r="Q2732" s="42"/>
    </row>
    <row r="2733" spans="1:17" s="34" customFormat="1" ht="11.25" outlineLevel="5">
      <c r="A2733" s="35"/>
      <c r="B2733" s="36"/>
      <c r="C2733" s="37" t="s">
        <v>327</v>
      </c>
      <c r="D2733" s="36"/>
      <c r="E2733" s="38">
        <v>193.6</v>
      </c>
      <c r="F2733" s="39"/>
      <c r="G2733" s="40"/>
      <c r="H2733" s="39"/>
      <c r="I2733" s="41"/>
      <c r="J2733" s="42"/>
      <c r="K2733" s="39"/>
      <c r="L2733" s="39"/>
      <c r="M2733" s="39"/>
      <c r="N2733" s="44" t="s">
        <v>3</v>
      </c>
      <c r="O2733" s="39"/>
      <c r="P2733" s="39"/>
      <c r="Q2733" s="42"/>
    </row>
    <row r="2734" spans="1:17" s="45" customFormat="1" ht="12.75" customHeight="1" outlineLevel="4">
      <c r="A2734" s="46"/>
      <c r="B2734" s="47"/>
      <c r="C2734" s="48"/>
      <c r="D2734" s="47"/>
      <c r="E2734" s="49"/>
      <c r="F2734" s="50"/>
      <c r="G2734" s="49"/>
      <c r="H2734" s="50"/>
      <c r="I2734" s="51"/>
      <c r="J2734" s="52"/>
      <c r="K2734" s="50"/>
      <c r="L2734" s="50"/>
      <c r="M2734" s="50"/>
      <c r="N2734" s="53" t="s">
        <v>3</v>
      </c>
      <c r="O2734" s="50"/>
      <c r="P2734" s="50"/>
      <c r="Q2734" s="52"/>
    </row>
    <row r="2735" spans="1:17" s="20" customFormat="1" ht="16.5" customHeight="1" outlineLevel="3">
      <c r="A2735" s="21"/>
      <c r="B2735" s="22"/>
      <c r="C2735" s="22" t="s">
        <v>404</v>
      </c>
      <c r="D2735" s="6"/>
      <c r="E2735" s="23"/>
      <c r="F2735" s="24"/>
      <c r="G2735" s="23"/>
      <c r="H2735" s="24"/>
      <c r="I2735" s="25">
        <f>SUBTOTAL(9,I2736:I2750)</f>
        <v>0</v>
      </c>
      <c r="J2735" s="26"/>
      <c r="K2735" s="27">
        <f>SUBTOTAL(9,K2736:K2750)</f>
        <v>19.266785613</v>
      </c>
      <c r="L2735" s="24"/>
      <c r="M2735" s="27">
        <f>SUBTOTAL(9,M2736:M2750)</f>
        <v>0</v>
      </c>
      <c r="N2735" s="43" t="s">
        <v>3</v>
      </c>
      <c r="O2735" s="25">
        <f>SUBTOTAL(9,O2736:O2750)</f>
        <v>0</v>
      </c>
      <c r="P2735" s="25">
        <f>SUBTOTAL(9,P2736:P2750)</f>
        <v>0</v>
      </c>
      <c r="Q2735" s="26"/>
    </row>
    <row r="2736" spans="1:17" s="28" customFormat="1" ht="24" outlineLevel="4">
      <c r="A2736" s="11">
        <v>1</v>
      </c>
      <c r="B2736" s="29" t="s">
        <v>115</v>
      </c>
      <c r="C2736" s="30" t="s">
        <v>544</v>
      </c>
      <c r="D2736" s="12" t="s">
        <v>9</v>
      </c>
      <c r="E2736" s="31">
        <v>8.3731500000000008</v>
      </c>
      <c r="F2736" s="14">
        <v>0</v>
      </c>
      <c r="G2736" s="31">
        <f>E2736*(1+F2736/100)</f>
        <v>8.3731500000000008</v>
      </c>
      <c r="H2736" s="511"/>
      <c r="I2736" s="15">
        <f>G2736*H2736</f>
        <v>0</v>
      </c>
      <c r="J2736" s="32">
        <v>2.3010199999999998</v>
      </c>
      <c r="K2736" s="33">
        <f>G2736*J2736</f>
        <v>19.266785613</v>
      </c>
      <c r="L2736" s="32"/>
      <c r="M2736" s="33">
        <f>G2736*L2736</f>
        <v>0</v>
      </c>
      <c r="N2736" s="15">
        <v>21</v>
      </c>
      <c r="O2736" s="15">
        <f>I2736*(N2736/100)</f>
        <v>0</v>
      </c>
      <c r="P2736" s="15">
        <f>I2736+O2736</f>
        <v>0</v>
      </c>
      <c r="Q2736" s="184" t="s">
        <v>1881</v>
      </c>
    </row>
    <row r="2737" spans="1:17" s="34" customFormat="1" ht="11.25" outlineLevel="5">
      <c r="A2737" s="35"/>
      <c r="B2737" s="36"/>
      <c r="C2737" s="37" t="s">
        <v>359</v>
      </c>
      <c r="D2737" s="36"/>
      <c r="E2737" s="38">
        <v>0</v>
      </c>
      <c r="F2737" s="39"/>
      <c r="G2737" s="40"/>
      <c r="H2737" s="39"/>
      <c r="I2737" s="41"/>
      <c r="J2737" s="42"/>
      <c r="K2737" s="39"/>
      <c r="L2737" s="39"/>
      <c r="M2737" s="39"/>
      <c r="N2737" s="44" t="s">
        <v>3</v>
      </c>
      <c r="O2737" s="39"/>
      <c r="P2737" s="39"/>
      <c r="Q2737" s="42"/>
    </row>
    <row r="2738" spans="1:17" s="34" customFormat="1" ht="11.25" outlineLevel="5">
      <c r="A2738" s="35"/>
      <c r="B2738" s="36"/>
      <c r="C2738" s="37" t="s">
        <v>45</v>
      </c>
      <c r="D2738" s="36"/>
      <c r="E2738" s="38">
        <v>0</v>
      </c>
      <c r="F2738" s="39"/>
      <c r="G2738" s="40"/>
      <c r="H2738" s="39"/>
      <c r="I2738" s="41"/>
      <c r="J2738" s="42"/>
      <c r="K2738" s="39"/>
      <c r="L2738" s="39"/>
      <c r="M2738" s="39"/>
      <c r="N2738" s="44" t="s">
        <v>3</v>
      </c>
      <c r="O2738" s="39"/>
      <c r="P2738" s="39"/>
      <c r="Q2738" s="42"/>
    </row>
    <row r="2739" spans="1:17" s="34" customFormat="1" ht="11.25" outlineLevel="5">
      <c r="A2739" s="35"/>
      <c r="B2739" s="36"/>
      <c r="C2739" s="37" t="s">
        <v>310</v>
      </c>
      <c r="D2739" s="36"/>
      <c r="E2739" s="38">
        <v>0</v>
      </c>
      <c r="F2739" s="39"/>
      <c r="G2739" s="40"/>
      <c r="H2739" s="39"/>
      <c r="I2739" s="41"/>
      <c r="J2739" s="42"/>
      <c r="K2739" s="39"/>
      <c r="L2739" s="39"/>
      <c r="M2739" s="39"/>
      <c r="N2739" s="44" t="s">
        <v>3</v>
      </c>
      <c r="O2739" s="39"/>
      <c r="P2739" s="39"/>
      <c r="Q2739" s="42"/>
    </row>
    <row r="2740" spans="1:17" s="34" customFormat="1" ht="11.25" outlineLevel="5">
      <c r="A2740" s="35"/>
      <c r="B2740" s="36"/>
      <c r="C2740" s="37" t="s">
        <v>258</v>
      </c>
      <c r="D2740" s="36"/>
      <c r="E2740" s="38">
        <v>0.36967499999999998</v>
      </c>
      <c r="F2740" s="39"/>
      <c r="G2740" s="40"/>
      <c r="H2740" s="39"/>
      <c r="I2740" s="41"/>
      <c r="J2740" s="42"/>
      <c r="K2740" s="39"/>
      <c r="L2740" s="39"/>
      <c r="M2740" s="39"/>
      <c r="N2740" s="44" t="s">
        <v>3</v>
      </c>
      <c r="O2740" s="39"/>
      <c r="P2740" s="39"/>
      <c r="Q2740" s="42"/>
    </row>
    <row r="2741" spans="1:17" s="34" customFormat="1" ht="11.25" outlineLevel="5">
      <c r="A2741" s="35"/>
      <c r="B2741" s="36"/>
      <c r="C2741" s="37" t="s">
        <v>260</v>
      </c>
      <c r="D2741" s="36"/>
      <c r="E2741" s="38">
        <v>0.58500000000000008</v>
      </c>
      <c r="F2741" s="39"/>
      <c r="G2741" s="40"/>
      <c r="H2741" s="39"/>
      <c r="I2741" s="41"/>
      <c r="J2741" s="42"/>
      <c r="K2741" s="39"/>
      <c r="L2741" s="39"/>
      <c r="M2741" s="39"/>
      <c r="N2741" s="44" t="s">
        <v>3</v>
      </c>
      <c r="O2741" s="39"/>
      <c r="P2741" s="39"/>
      <c r="Q2741" s="42"/>
    </row>
    <row r="2742" spans="1:17" s="34" customFormat="1" ht="11.25" outlineLevel="5">
      <c r="A2742" s="35"/>
      <c r="B2742" s="36"/>
      <c r="C2742" s="37" t="s">
        <v>262</v>
      </c>
      <c r="D2742" s="36"/>
      <c r="E2742" s="38">
        <v>0.47250000000000009</v>
      </c>
      <c r="F2742" s="39"/>
      <c r="G2742" s="40"/>
      <c r="H2742" s="39"/>
      <c r="I2742" s="41"/>
      <c r="J2742" s="42"/>
      <c r="K2742" s="39"/>
      <c r="L2742" s="39"/>
      <c r="M2742" s="39"/>
      <c r="N2742" s="44" t="s">
        <v>3</v>
      </c>
      <c r="O2742" s="39"/>
      <c r="P2742" s="39"/>
      <c r="Q2742" s="42"/>
    </row>
    <row r="2743" spans="1:17" s="34" customFormat="1" ht="11.25" outlineLevel="5">
      <c r="A2743" s="35"/>
      <c r="B2743" s="36"/>
      <c r="C2743" s="37" t="s">
        <v>264</v>
      </c>
      <c r="D2743" s="36"/>
      <c r="E2743" s="38">
        <v>0.32720000000000005</v>
      </c>
      <c r="F2743" s="39"/>
      <c r="G2743" s="40"/>
      <c r="H2743" s="39"/>
      <c r="I2743" s="41"/>
      <c r="J2743" s="42"/>
      <c r="K2743" s="39"/>
      <c r="L2743" s="39"/>
      <c r="M2743" s="39"/>
      <c r="N2743" s="44" t="s">
        <v>3</v>
      </c>
      <c r="O2743" s="39"/>
      <c r="P2743" s="39"/>
      <c r="Q2743" s="42"/>
    </row>
    <row r="2744" spans="1:17" s="34" customFormat="1" ht="11.25" outlineLevel="5">
      <c r="A2744" s="35"/>
      <c r="B2744" s="36"/>
      <c r="C2744" s="37" t="s">
        <v>273</v>
      </c>
      <c r="D2744" s="36"/>
      <c r="E2744" s="38">
        <v>0.41440000000000005</v>
      </c>
      <c r="F2744" s="39"/>
      <c r="G2744" s="40"/>
      <c r="H2744" s="39"/>
      <c r="I2744" s="41"/>
      <c r="J2744" s="42"/>
      <c r="K2744" s="39"/>
      <c r="L2744" s="39"/>
      <c r="M2744" s="39"/>
      <c r="N2744" s="44" t="s">
        <v>3</v>
      </c>
      <c r="O2744" s="39"/>
      <c r="P2744" s="39"/>
      <c r="Q2744" s="42"/>
    </row>
    <row r="2745" spans="1:17" s="34" customFormat="1" ht="11.25" outlineLevel="5">
      <c r="A2745" s="35"/>
      <c r="B2745" s="36"/>
      <c r="C2745" s="37" t="s">
        <v>1</v>
      </c>
      <c r="D2745" s="36"/>
      <c r="E2745" s="38">
        <v>0</v>
      </c>
      <c r="F2745" s="39"/>
      <c r="G2745" s="40"/>
      <c r="H2745" s="39"/>
      <c r="I2745" s="41"/>
      <c r="J2745" s="42"/>
      <c r="K2745" s="39"/>
      <c r="L2745" s="39"/>
      <c r="M2745" s="39"/>
      <c r="N2745" s="44" t="s">
        <v>3</v>
      </c>
      <c r="O2745" s="39"/>
      <c r="P2745" s="39"/>
      <c r="Q2745" s="42"/>
    </row>
    <row r="2746" spans="1:17" s="34" customFormat="1" ht="11.25" outlineLevel="5">
      <c r="A2746" s="35"/>
      <c r="B2746" s="36"/>
      <c r="C2746" s="37" t="s">
        <v>296</v>
      </c>
      <c r="D2746" s="36"/>
      <c r="E2746" s="38">
        <v>0</v>
      </c>
      <c r="F2746" s="39"/>
      <c r="G2746" s="40"/>
      <c r="H2746" s="39"/>
      <c r="I2746" s="41"/>
      <c r="J2746" s="42"/>
      <c r="K2746" s="39"/>
      <c r="L2746" s="39"/>
      <c r="M2746" s="39"/>
      <c r="N2746" s="44" t="s">
        <v>3</v>
      </c>
      <c r="O2746" s="39"/>
      <c r="P2746" s="39"/>
      <c r="Q2746" s="42"/>
    </row>
    <row r="2747" spans="1:17" s="34" customFormat="1" ht="11.25" outlineLevel="5">
      <c r="A2747" s="35"/>
      <c r="B2747" s="36"/>
      <c r="C2747" s="37" t="s">
        <v>371</v>
      </c>
      <c r="D2747" s="36"/>
      <c r="E2747" s="38">
        <v>6.2043750000000006</v>
      </c>
      <c r="F2747" s="39"/>
      <c r="G2747" s="40"/>
      <c r="H2747" s="39"/>
      <c r="I2747" s="41"/>
      <c r="J2747" s="42"/>
      <c r="K2747" s="39"/>
      <c r="L2747" s="39"/>
      <c r="M2747" s="39"/>
      <c r="N2747" s="44" t="s">
        <v>3</v>
      </c>
      <c r="O2747" s="39"/>
      <c r="P2747" s="39"/>
      <c r="Q2747" s="42"/>
    </row>
    <row r="2748" spans="1:17" s="34" customFormat="1" ht="11.25" outlineLevel="5">
      <c r="A2748" s="35"/>
      <c r="B2748" s="36"/>
      <c r="C2748" s="37" t="s">
        <v>1</v>
      </c>
      <c r="D2748" s="36"/>
      <c r="E2748" s="38">
        <v>0</v>
      </c>
      <c r="F2748" s="39"/>
      <c r="G2748" s="40"/>
      <c r="H2748" s="39"/>
      <c r="I2748" s="41"/>
      <c r="J2748" s="42"/>
      <c r="K2748" s="39"/>
      <c r="L2748" s="39"/>
      <c r="M2748" s="39"/>
      <c r="N2748" s="44" t="s">
        <v>3</v>
      </c>
      <c r="O2748" s="39"/>
      <c r="P2748" s="39"/>
      <c r="Q2748" s="42"/>
    </row>
    <row r="2749" spans="1:17" s="28" customFormat="1" ht="12" outlineLevel="4">
      <c r="A2749" s="11">
        <v>2</v>
      </c>
      <c r="B2749" s="29" t="s">
        <v>119</v>
      </c>
      <c r="C2749" s="30" t="s">
        <v>488</v>
      </c>
      <c r="D2749" s="12" t="s">
        <v>9</v>
      </c>
      <c r="E2749" s="31">
        <v>8.3729999999999993</v>
      </c>
      <c r="F2749" s="14">
        <v>0</v>
      </c>
      <c r="G2749" s="31">
        <f>E2749*(1+F2749/100)</f>
        <v>8.3729999999999993</v>
      </c>
      <c r="H2749" s="511"/>
      <c r="I2749" s="15">
        <f>G2749*H2749</f>
        <v>0</v>
      </c>
      <c r="J2749" s="32"/>
      <c r="K2749" s="33">
        <f>G2749*J2749</f>
        <v>0</v>
      </c>
      <c r="L2749" s="32"/>
      <c r="M2749" s="33">
        <f>G2749*L2749</f>
        <v>0</v>
      </c>
      <c r="N2749" s="15">
        <v>21</v>
      </c>
      <c r="O2749" s="15">
        <f>I2749*(N2749/100)</f>
        <v>0</v>
      </c>
      <c r="P2749" s="15">
        <f>I2749+O2749</f>
        <v>0</v>
      </c>
      <c r="Q2749" s="184" t="s">
        <v>1881</v>
      </c>
    </row>
    <row r="2750" spans="1:17" s="45" customFormat="1" ht="12.75" customHeight="1" outlineLevel="4">
      <c r="A2750" s="46"/>
      <c r="B2750" s="47"/>
      <c r="C2750" s="48"/>
      <c r="D2750" s="47"/>
      <c r="E2750" s="49"/>
      <c r="F2750" s="50"/>
      <c r="G2750" s="49"/>
      <c r="H2750" s="50"/>
      <c r="I2750" s="51"/>
      <c r="J2750" s="52"/>
      <c r="K2750" s="50"/>
      <c r="L2750" s="50"/>
      <c r="M2750" s="50"/>
      <c r="N2750" s="53" t="s">
        <v>3</v>
      </c>
      <c r="O2750" s="50"/>
      <c r="P2750" s="50"/>
      <c r="Q2750" s="52"/>
    </row>
    <row r="2751" spans="1:17" s="20" customFormat="1" ht="16.5" customHeight="1" outlineLevel="3">
      <c r="A2751" s="22"/>
      <c r="B2751" s="18"/>
      <c r="C2751" s="23" t="s">
        <v>232</v>
      </c>
      <c r="D2751" s="24"/>
      <c r="E2751" s="23"/>
      <c r="F2751" s="24"/>
      <c r="G2751" s="23"/>
      <c r="H2751" s="24"/>
      <c r="I2751" s="25">
        <f>SUBTOTAL(9,I2752:I2779)</f>
        <v>0</v>
      </c>
      <c r="J2751" s="26"/>
      <c r="K2751" s="27">
        <f>SUBTOTAL(9,K2752:K2779)</f>
        <v>154.32706547793515</v>
      </c>
      <c r="L2751" s="24"/>
      <c r="M2751" s="27">
        <f>SUBTOTAL(9,M2752:M2779)</f>
        <v>0</v>
      </c>
      <c r="N2751" s="43"/>
      <c r="O2751" s="25">
        <f>SUBTOTAL(9,O2752:O2779)</f>
        <v>0</v>
      </c>
      <c r="P2751" s="25">
        <f>SUBTOTAL(9,P2752:P2779)</f>
        <v>0</v>
      </c>
      <c r="Q2751" s="26"/>
    </row>
    <row r="2752" spans="1:17" s="75" customFormat="1" ht="12" outlineLevel="4">
      <c r="A2752" s="67">
        <v>1</v>
      </c>
      <c r="B2752" s="69" t="s">
        <v>1534</v>
      </c>
      <c r="C2752" s="70" t="s">
        <v>1535</v>
      </c>
      <c r="D2752" s="68" t="s">
        <v>9</v>
      </c>
      <c r="E2752" s="71">
        <v>5.3545049999999996</v>
      </c>
      <c r="F2752" s="68"/>
      <c r="G2752" s="71">
        <v>5.3545049999999996</v>
      </c>
      <c r="H2752" s="511"/>
      <c r="I2752" s="73">
        <f>G2752*H2752</f>
        <v>0</v>
      </c>
      <c r="J2752" s="110">
        <v>2.5018699999999998</v>
      </c>
      <c r="K2752" s="110">
        <f>G2752*J2752</f>
        <v>13.396275424349998</v>
      </c>
      <c r="L2752" s="110"/>
      <c r="M2752" s="110">
        <f>G2752*L2752</f>
        <v>0</v>
      </c>
      <c r="N2752" s="111">
        <v>21</v>
      </c>
      <c r="O2752" s="111">
        <f>I2752*(N2752/100)</f>
        <v>0</v>
      </c>
      <c r="P2752" s="111">
        <f>I2752+O2752</f>
        <v>0</v>
      </c>
      <c r="Q2752" s="184" t="s">
        <v>1881</v>
      </c>
    </row>
    <row r="2753" spans="1:17" s="83" customFormat="1" ht="9.75" outlineLevel="5">
      <c r="A2753" s="76"/>
      <c r="B2753" s="78" t="s">
        <v>848</v>
      </c>
      <c r="C2753" s="79" t="s">
        <v>1536</v>
      </c>
      <c r="D2753" s="77"/>
      <c r="E2753" s="80"/>
      <c r="F2753" s="77"/>
      <c r="G2753" s="80">
        <v>0</v>
      </c>
      <c r="H2753" s="81"/>
      <c r="I2753" s="82"/>
      <c r="J2753" s="80"/>
      <c r="K2753" s="80"/>
      <c r="L2753" s="80"/>
      <c r="M2753" s="80"/>
      <c r="N2753" s="82"/>
      <c r="O2753" s="82"/>
      <c r="P2753" s="82"/>
      <c r="Q2753" s="80"/>
    </row>
    <row r="2754" spans="1:17" s="83" customFormat="1" ht="9.75" outlineLevel="5">
      <c r="A2754" s="76"/>
      <c r="B2754" s="78"/>
      <c r="C2754" s="79" t="s">
        <v>1537</v>
      </c>
      <c r="D2754" s="77"/>
      <c r="E2754" s="80"/>
      <c r="F2754" s="77"/>
      <c r="G2754" s="80">
        <v>5.3545049999999996</v>
      </c>
      <c r="H2754" s="81"/>
      <c r="I2754" s="82"/>
      <c r="J2754" s="80"/>
      <c r="K2754" s="80"/>
      <c r="L2754" s="80"/>
      <c r="M2754" s="80"/>
      <c r="N2754" s="82"/>
      <c r="O2754" s="82"/>
      <c r="P2754" s="82"/>
      <c r="Q2754" s="80"/>
    </row>
    <row r="2755" spans="1:17" s="83" customFormat="1" ht="7.5" customHeight="1" outlineLevel="5">
      <c r="A2755" s="84"/>
      <c r="B2755" s="86"/>
      <c r="C2755" s="87"/>
      <c r="D2755" s="85"/>
      <c r="E2755" s="88"/>
      <c r="F2755" s="85"/>
      <c r="G2755" s="88"/>
      <c r="H2755" s="89"/>
      <c r="I2755" s="90"/>
      <c r="J2755" s="91"/>
      <c r="K2755" s="91"/>
      <c r="L2755" s="91"/>
      <c r="M2755" s="91"/>
      <c r="N2755" s="90"/>
      <c r="O2755" s="90"/>
      <c r="P2755" s="90"/>
      <c r="Q2755" s="91"/>
    </row>
    <row r="2756" spans="1:17" s="75" customFormat="1" ht="12" outlineLevel="4">
      <c r="A2756" s="67">
        <v>2</v>
      </c>
      <c r="B2756" s="69" t="s">
        <v>1538</v>
      </c>
      <c r="C2756" s="70" t="s">
        <v>1539</v>
      </c>
      <c r="D2756" s="68" t="s">
        <v>9</v>
      </c>
      <c r="E2756" s="71">
        <v>17.297280000000001</v>
      </c>
      <c r="F2756" s="68"/>
      <c r="G2756" s="71">
        <v>17.297280000000001</v>
      </c>
      <c r="H2756" s="511"/>
      <c r="I2756" s="73">
        <f>G2756*H2756</f>
        <v>0</v>
      </c>
      <c r="J2756" s="110"/>
      <c r="K2756" s="110">
        <f>G2756*J2756</f>
        <v>0</v>
      </c>
      <c r="L2756" s="110"/>
      <c r="M2756" s="110">
        <f>G2756*L2756</f>
        <v>0</v>
      </c>
      <c r="N2756" s="111">
        <v>21</v>
      </c>
      <c r="O2756" s="111">
        <f>I2756*(N2756/100)</f>
        <v>0</v>
      </c>
      <c r="P2756" s="111">
        <f>I2756+O2756</f>
        <v>0</v>
      </c>
      <c r="Q2756" s="184" t="s">
        <v>1881</v>
      </c>
    </row>
    <row r="2757" spans="1:17" s="83" customFormat="1" ht="9.75" outlineLevel="5">
      <c r="A2757" s="76"/>
      <c r="B2757" s="78" t="s">
        <v>848</v>
      </c>
      <c r="C2757" s="79" t="s">
        <v>1540</v>
      </c>
      <c r="D2757" s="77"/>
      <c r="E2757" s="80"/>
      <c r="F2757" s="77"/>
      <c r="G2757" s="80">
        <v>0</v>
      </c>
      <c r="H2757" s="81"/>
      <c r="I2757" s="82"/>
      <c r="J2757" s="80"/>
      <c r="K2757" s="80"/>
      <c r="L2757" s="80"/>
      <c r="M2757" s="80"/>
      <c r="N2757" s="82"/>
      <c r="O2757" s="82"/>
      <c r="P2757" s="82"/>
      <c r="Q2757" s="80"/>
    </row>
    <row r="2758" spans="1:17" s="83" customFormat="1" ht="9.75" outlineLevel="5">
      <c r="A2758" s="76"/>
      <c r="B2758" s="78"/>
      <c r="C2758" s="79" t="s">
        <v>1541</v>
      </c>
      <c r="D2758" s="77"/>
      <c r="E2758" s="80"/>
      <c r="F2758" s="77"/>
      <c r="G2758" s="80">
        <v>17.297280000000001</v>
      </c>
      <c r="H2758" s="81"/>
      <c r="I2758" s="82"/>
      <c r="J2758" s="80"/>
      <c r="K2758" s="80"/>
      <c r="L2758" s="80"/>
      <c r="M2758" s="80"/>
      <c r="N2758" s="82"/>
      <c r="O2758" s="82"/>
      <c r="P2758" s="82"/>
      <c r="Q2758" s="80"/>
    </row>
    <row r="2759" spans="1:17" s="83" customFormat="1" ht="7.5" customHeight="1" outlineLevel="5">
      <c r="A2759" s="84"/>
      <c r="B2759" s="86"/>
      <c r="C2759" s="87"/>
      <c r="D2759" s="85"/>
      <c r="E2759" s="88"/>
      <c r="F2759" s="85"/>
      <c r="G2759" s="88"/>
      <c r="H2759" s="89"/>
      <c r="I2759" s="90"/>
      <c r="J2759" s="91"/>
      <c r="K2759" s="91"/>
      <c r="L2759" s="91"/>
      <c r="M2759" s="91"/>
      <c r="N2759" s="90"/>
      <c r="O2759" s="90"/>
      <c r="P2759" s="90"/>
      <c r="Q2759" s="91"/>
    </row>
    <row r="2760" spans="1:17" s="75" customFormat="1" ht="12" outlineLevel="4">
      <c r="A2760" s="67">
        <v>3</v>
      </c>
      <c r="B2760" s="69" t="s">
        <v>1542</v>
      </c>
      <c r="C2760" s="70" t="s">
        <v>1543</v>
      </c>
      <c r="D2760" s="68" t="s">
        <v>9</v>
      </c>
      <c r="E2760" s="71">
        <v>53.725000000000001</v>
      </c>
      <c r="F2760" s="68"/>
      <c r="G2760" s="71">
        <v>53.725000000000001</v>
      </c>
      <c r="H2760" s="511"/>
      <c r="I2760" s="73">
        <f>G2760*H2760</f>
        <v>0</v>
      </c>
      <c r="J2760" s="110">
        <v>2.5018699999999998</v>
      </c>
      <c r="K2760" s="110">
        <f>G2760*J2760</f>
        <v>134.41296574999998</v>
      </c>
      <c r="L2760" s="110"/>
      <c r="M2760" s="110">
        <f>G2760*L2760</f>
        <v>0</v>
      </c>
      <c r="N2760" s="111">
        <v>21</v>
      </c>
      <c r="O2760" s="111">
        <f>I2760*(N2760/100)</f>
        <v>0</v>
      </c>
      <c r="P2760" s="111">
        <f>I2760+O2760</f>
        <v>0</v>
      </c>
      <c r="Q2760" s="184" t="s">
        <v>1881</v>
      </c>
    </row>
    <row r="2761" spans="1:17" s="83" customFormat="1" ht="9.75" outlineLevel="5">
      <c r="A2761" s="76"/>
      <c r="B2761" s="78" t="s">
        <v>848</v>
      </c>
      <c r="C2761" s="79" t="s">
        <v>1544</v>
      </c>
      <c r="D2761" s="77"/>
      <c r="E2761" s="80"/>
      <c r="F2761" s="77"/>
      <c r="G2761" s="80">
        <v>0</v>
      </c>
      <c r="H2761" s="81"/>
      <c r="I2761" s="82"/>
      <c r="J2761" s="80"/>
      <c r="K2761" s="80"/>
      <c r="L2761" s="80"/>
      <c r="M2761" s="80"/>
      <c r="N2761" s="82"/>
      <c r="O2761" s="82"/>
      <c r="P2761" s="82"/>
      <c r="Q2761" s="80"/>
    </row>
    <row r="2762" spans="1:17" s="83" customFormat="1" ht="9.75" outlineLevel="5">
      <c r="A2762" s="76"/>
      <c r="B2762" s="78"/>
      <c r="C2762" s="79" t="s">
        <v>1545</v>
      </c>
      <c r="D2762" s="77"/>
      <c r="E2762" s="80"/>
      <c r="F2762" s="77"/>
      <c r="G2762" s="80">
        <v>26.875</v>
      </c>
      <c r="H2762" s="81"/>
      <c r="I2762" s="82"/>
      <c r="J2762" s="80"/>
      <c r="K2762" s="80"/>
      <c r="L2762" s="80"/>
      <c r="M2762" s="80"/>
      <c r="N2762" s="82"/>
      <c r="O2762" s="82"/>
      <c r="P2762" s="82"/>
      <c r="Q2762" s="80"/>
    </row>
    <row r="2763" spans="1:17" s="83" customFormat="1" ht="9.75" outlineLevel="5">
      <c r="A2763" s="76"/>
      <c r="B2763" s="78"/>
      <c r="C2763" s="79" t="s">
        <v>1546</v>
      </c>
      <c r="D2763" s="77"/>
      <c r="E2763" s="80"/>
      <c r="F2763" s="77"/>
      <c r="G2763" s="80">
        <v>26.85</v>
      </c>
      <c r="H2763" s="81"/>
      <c r="I2763" s="82"/>
      <c r="J2763" s="80"/>
      <c r="K2763" s="80"/>
      <c r="L2763" s="80"/>
      <c r="M2763" s="80"/>
      <c r="N2763" s="82"/>
      <c r="O2763" s="82"/>
      <c r="P2763" s="82"/>
      <c r="Q2763" s="80"/>
    </row>
    <row r="2764" spans="1:17" s="83" customFormat="1" ht="7.5" customHeight="1" outlineLevel="5">
      <c r="A2764" s="84"/>
      <c r="B2764" s="86"/>
      <c r="C2764" s="87"/>
      <c r="D2764" s="85"/>
      <c r="E2764" s="88"/>
      <c r="F2764" s="85"/>
      <c r="G2764" s="88"/>
      <c r="H2764" s="89"/>
      <c r="I2764" s="90"/>
      <c r="J2764" s="91"/>
      <c r="K2764" s="91"/>
      <c r="L2764" s="91"/>
      <c r="M2764" s="91"/>
      <c r="N2764" s="90"/>
      <c r="O2764" s="90"/>
      <c r="P2764" s="90"/>
      <c r="Q2764" s="91"/>
    </row>
    <row r="2765" spans="1:17" s="75" customFormat="1" ht="12" outlineLevel="4">
      <c r="A2765" s="67">
        <v>4</v>
      </c>
      <c r="B2765" s="69" t="s">
        <v>73</v>
      </c>
      <c r="C2765" s="70" t="s">
        <v>377</v>
      </c>
      <c r="D2765" s="68" t="s">
        <v>8</v>
      </c>
      <c r="E2765" s="71">
        <v>4.1040000000000001</v>
      </c>
      <c r="F2765" s="68"/>
      <c r="G2765" s="71">
        <v>4.1040000000000001</v>
      </c>
      <c r="H2765" s="511"/>
      <c r="I2765" s="73">
        <f>G2765*H2765</f>
        <v>0</v>
      </c>
      <c r="J2765" s="110">
        <v>2.47E-3</v>
      </c>
      <c r="K2765" s="110">
        <f>G2765*J2765</f>
        <v>1.0136880000000001E-2</v>
      </c>
      <c r="L2765" s="110"/>
      <c r="M2765" s="110">
        <f>G2765*L2765</f>
        <v>0</v>
      </c>
      <c r="N2765" s="111">
        <v>21</v>
      </c>
      <c r="O2765" s="111">
        <f>I2765*(N2765/100)</f>
        <v>0</v>
      </c>
      <c r="P2765" s="111">
        <f>I2765+O2765</f>
        <v>0</v>
      </c>
      <c r="Q2765" s="184" t="s">
        <v>1881</v>
      </c>
    </row>
    <row r="2766" spans="1:17" s="83" customFormat="1" ht="9.75" outlineLevel="5">
      <c r="A2766" s="76"/>
      <c r="B2766" s="78" t="s">
        <v>848</v>
      </c>
      <c r="C2766" s="79" t="s">
        <v>1536</v>
      </c>
      <c r="D2766" s="77"/>
      <c r="E2766" s="80"/>
      <c r="F2766" s="77"/>
      <c r="G2766" s="80">
        <v>0</v>
      </c>
      <c r="H2766" s="81"/>
      <c r="I2766" s="82"/>
      <c r="J2766" s="80"/>
      <c r="K2766" s="80"/>
      <c r="L2766" s="80"/>
      <c r="M2766" s="80"/>
      <c r="N2766" s="82"/>
      <c r="O2766" s="82"/>
      <c r="P2766" s="82"/>
      <c r="Q2766" s="80"/>
    </row>
    <row r="2767" spans="1:17" s="83" customFormat="1" ht="9.75" outlineLevel="5">
      <c r="A2767" s="76"/>
      <c r="B2767" s="78"/>
      <c r="C2767" s="79" t="s">
        <v>1547</v>
      </c>
      <c r="D2767" s="77"/>
      <c r="E2767" s="80"/>
      <c r="F2767" s="77"/>
      <c r="G2767" s="80">
        <v>4.1040000000000001</v>
      </c>
      <c r="H2767" s="81"/>
      <c r="I2767" s="82"/>
      <c r="J2767" s="80"/>
      <c r="K2767" s="80"/>
      <c r="L2767" s="80"/>
      <c r="M2767" s="80"/>
      <c r="N2767" s="82"/>
      <c r="O2767" s="82"/>
      <c r="P2767" s="82"/>
      <c r="Q2767" s="80"/>
    </row>
    <row r="2768" spans="1:17" s="83" customFormat="1" ht="7.5" customHeight="1" outlineLevel="5">
      <c r="A2768" s="84"/>
      <c r="B2768" s="86"/>
      <c r="C2768" s="87"/>
      <c r="D2768" s="85"/>
      <c r="E2768" s="88"/>
      <c r="F2768" s="85"/>
      <c r="G2768" s="88"/>
      <c r="H2768" s="89"/>
      <c r="I2768" s="90"/>
      <c r="J2768" s="91"/>
      <c r="K2768" s="91"/>
      <c r="L2768" s="91"/>
      <c r="M2768" s="91"/>
      <c r="N2768" s="90"/>
      <c r="O2768" s="90"/>
      <c r="P2768" s="90"/>
      <c r="Q2768" s="91"/>
    </row>
    <row r="2769" spans="1:17" s="75" customFormat="1" ht="12" outlineLevel="4">
      <c r="A2769" s="67">
        <v>5</v>
      </c>
      <c r="B2769" s="69" t="s">
        <v>74</v>
      </c>
      <c r="C2769" s="70" t="s">
        <v>391</v>
      </c>
      <c r="D2769" s="68" t="s">
        <v>8</v>
      </c>
      <c r="E2769" s="71">
        <v>4.1040000000000001</v>
      </c>
      <c r="F2769" s="68"/>
      <c r="G2769" s="71">
        <v>4.1040000000000001</v>
      </c>
      <c r="H2769" s="511"/>
      <c r="I2769" s="73">
        <f>G2769*H2769</f>
        <v>0</v>
      </c>
      <c r="J2769" s="110"/>
      <c r="K2769" s="110">
        <f>G2769*J2769</f>
        <v>0</v>
      </c>
      <c r="L2769" s="110"/>
      <c r="M2769" s="110">
        <f>G2769*L2769</f>
        <v>0</v>
      </c>
      <c r="N2769" s="111">
        <v>21</v>
      </c>
      <c r="O2769" s="111">
        <f>I2769*(N2769/100)</f>
        <v>0</v>
      </c>
      <c r="P2769" s="111">
        <f>I2769+O2769</f>
        <v>0</v>
      </c>
      <c r="Q2769" s="184" t="s">
        <v>1881</v>
      </c>
    </row>
    <row r="2770" spans="1:17" s="75" customFormat="1" ht="12" outlineLevel="4">
      <c r="A2770" s="67">
        <v>6</v>
      </c>
      <c r="B2770" s="69" t="s">
        <v>1548</v>
      </c>
      <c r="C2770" s="70" t="s">
        <v>1549</v>
      </c>
      <c r="D2770" s="68" t="s">
        <v>5</v>
      </c>
      <c r="E2770" s="71">
        <v>0.2255317506</v>
      </c>
      <c r="F2770" s="68"/>
      <c r="G2770" s="71">
        <v>0.2255317506</v>
      </c>
      <c r="H2770" s="511"/>
      <c r="I2770" s="73">
        <f>G2770*H2770</f>
        <v>0</v>
      </c>
      <c r="J2770" s="110">
        <v>1.06277</v>
      </c>
      <c r="K2770" s="110">
        <f>G2770*J2770</f>
        <v>0.23968837858516198</v>
      </c>
      <c r="L2770" s="110"/>
      <c r="M2770" s="110">
        <f>G2770*L2770</f>
        <v>0</v>
      </c>
      <c r="N2770" s="111">
        <v>21</v>
      </c>
      <c r="O2770" s="111">
        <f>I2770*(N2770/100)</f>
        <v>0</v>
      </c>
      <c r="P2770" s="111">
        <f>I2770+O2770</f>
        <v>0</v>
      </c>
      <c r="Q2770" s="184" t="s">
        <v>1881</v>
      </c>
    </row>
    <row r="2771" spans="1:17" s="83" customFormat="1" ht="9.75" outlineLevel="5">
      <c r="A2771" s="76"/>
      <c r="B2771" s="78" t="s">
        <v>848</v>
      </c>
      <c r="C2771" s="79" t="s">
        <v>1536</v>
      </c>
      <c r="D2771" s="77"/>
      <c r="E2771" s="80"/>
      <c r="F2771" s="77"/>
      <c r="G2771" s="80">
        <v>0</v>
      </c>
      <c r="H2771" s="81"/>
      <c r="I2771" s="82"/>
      <c r="J2771" s="80"/>
      <c r="K2771" s="80"/>
      <c r="L2771" s="80"/>
      <c r="M2771" s="80"/>
      <c r="N2771" s="82"/>
      <c r="O2771" s="82"/>
      <c r="P2771" s="82"/>
      <c r="Q2771" s="80"/>
    </row>
    <row r="2772" spans="1:17" s="83" customFormat="1" ht="9.75" outlineLevel="5">
      <c r="A2772" s="76"/>
      <c r="B2772" s="78"/>
      <c r="C2772" s="79" t="s">
        <v>1550</v>
      </c>
      <c r="D2772" s="77"/>
      <c r="E2772" s="80"/>
      <c r="F2772" s="77"/>
      <c r="G2772" s="80">
        <v>0.2255317506</v>
      </c>
      <c r="H2772" s="81"/>
      <c r="I2772" s="82"/>
      <c r="J2772" s="80"/>
      <c r="K2772" s="80"/>
      <c r="L2772" s="80"/>
      <c r="M2772" s="80"/>
      <c r="N2772" s="82"/>
      <c r="O2772" s="82"/>
      <c r="P2772" s="82"/>
      <c r="Q2772" s="80"/>
    </row>
    <row r="2773" spans="1:17" s="83" customFormat="1" ht="7.5" customHeight="1" outlineLevel="5">
      <c r="A2773" s="84"/>
      <c r="B2773" s="86"/>
      <c r="C2773" s="87"/>
      <c r="D2773" s="85"/>
      <c r="E2773" s="88"/>
      <c r="F2773" s="85"/>
      <c r="G2773" s="88"/>
      <c r="H2773" s="89"/>
      <c r="I2773" s="90"/>
      <c r="J2773" s="91"/>
      <c r="K2773" s="91"/>
      <c r="L2773" s="91"/>
      <c r="M2773" s="91"/>
      <c r="N2773" s="90"/>
      <c r="O2773" s="90"/>
      <c r="P2773" s="90"/>
      <c r="Q2773" s="91"/>
    </row>
    <row r="2774" spans="1:17" s="75" customFormat="1" ht="12" outlineLevel="4">
      <c r="A2774" s="67">
        <v>7</v>
      </c>
      <c r="B2774" s="69" t="s">
        <v>79</v>
      </c>
      <c r="C2774" s="70" t="s">
        <v>1551</v>
      </c>
      <c r="D2774" s="68" t="s">
        <v>5</v>
      </c>
      <c r="E2774" s="71">
        <v>5.9097500000000007</v>
      </c>
      <c r="F2774" s="68"/>
      <c r="G2774" s="71">
        <v>5.9097500000000007</v>
      </c>
      <c r="H2774" s="511"/>
      <c r="I2774" s="73">
        <f>G2774*H2774</f>
        <v>0</v>
      </c>
      <c r="J2774" s="110">
        <v>1.0606199999999999</v>
      </c>
      <c r="K2774" s="110">
        <f>G2774*J2774</f>
        <v>6.2679990449999998</v>
      </c>
      <c r="L2774" s="110"/>
      <c r="M2774" s="110">
        <f>G2774*L2774</f>
        <v>0</v>
      </c>
      <c r="N2774" s="111">
        <v>21</v>
      </c>
      <c r="O2774" s="111">
        <f>I2774*(N2774/100)</f>
        <v>0</v>
      </c>
      <c r="P2774" s="111">
        <f>I2774+O2774</f>
        <v>0</v>
      </c>
      <c r="Q2774" s="184" t="s">
        <v>1881</v>
      </c>
    </row>
    <row r="2775" spans="1:17" s="83" customFormat="1" ht="9.75" outlineLevel="5">
      <c r="A2775" s="76"/>
      <c r="B2775" s="78" t="s">
        <v>848</v>
      </c>
      <c r="C2775" s="79" t="s">
        <v>1544</v>
      </c>
      <c r="D2775" s="77"/>
      <c r="E2775" s="80"/>
      <c r="F2775" s="77"/>
      <c r="G2775" s="80">
        <v>0</v>
      </c>
      <c r="H2775" s="81"/>
      <c r="I2775" s="82"/>
      <c r="J2775" s="80"/>
      <c r="K2775" s="80"/>
      <c r="L2775" s="80"/>
      <c r="M2775" s="80"/>
      <c r="N2775" s="82"/>
      <c r="O2775" s="82"/>
      <c r="P2775" s="82"/>
      <c r="Q2775" s="80"/>
    </row>
    <row r="2776" spans="1:17" s="83" customFormat="1" ht="9.75" outlineLevel="5">
      <c r="A2776" s="76"/>
      <c r="B2776" s="78"/>
      <c r="C2776" s="79" t="s">
        <v>1552</v>
      </c>
      <c r="D2776" s="77"/>
      <c r="E2776" s="80"/>
      <c r="F2776" s="77"/>
      <c r="G2776" s="80">
        <v>2.9562499999999998</v>
      </c>
      <c r="H2776" s="81"/>
      <c r="I2776" s="82"/>
      <c r="J2776" s="80"/>
      <c r="K2776" s="80"/>
      <c r="L2776" s="80"/>
      <c r="M2776" s="80"/>
      <c r="N2776" s="82"/>
      <c r="O2776" s="82"/>
      <c r="P2776" s="82"/>
      <c r="Q2776" s="80"/>
    </row>
    <row r="2777" spans="1:17" s="83" customFormat="1" ht="9.75" outlineLevel="5">
      <c r="A2777" s="76"/>
      <c r="B2777" s="78"/>
      <c r="C2777" s="79" t="s">
        <v>1553</v>
      </c>
      <c r="D2777" s="77"/>
      <c r="E2777" s="80"/>
      <c r="F2777" s="77"/>
      <c r="G2777" s="80">
        <v>2.9535</v>
      </c>
      <c r="H2777" s="81"/>
      <c r="I2777" s="82"/>
      <c r="J2777" s="80"/>
      <c r="K2777" s="80"/>
      <c r="L2777" s="80"/>
      <c r="M2777" s="80"/>
      <c r="N2777" s="82"/>
      <c r="O2777" s="82"/>
      <c r="P2777" s="82"/>
      <c r="Q2777" s="80"/>
    </row>
    <row r="2778" spans="1:17" s="83" customFormat="1" ht="7.5" customHeight="1" outlineLevel="5">
      <c r="A2778" s="84"/>
      <c r="B2778" s="86"/>
      <c r="C2778" s="87"/>
      <c r="D2778" s="85"/>
      <c r="E2778" s="88"/>
      <c r="F2778" s="85"/>
      <c r="G2778" s="88"/>
      <c r="H2778" s="89"/>
      <c r="I2778" s="90"/>
      <c r="J2778" s="91"/>
      <c r="K2778" s="91"/>
      <c r="L2778" s="91"/>
      <c r="M2778" s="91"/>
      <c r="N2778" s="90"/>
      <c r="O2778" s="90"/>
      <c r="P2778" s="90"/>
      <c r="Q2778" s="91"/>
    </row>
    <row r="2779" spans="1:17" s="83" customFormat="1" ht="8.25" outlineLevel="4">
      <c r="A2779" s="92"/>
      <c r="B2779" s="93"/>
      <c r="C2779" s="92"/>
      <c r="D2779" s="92"/>
      <c r="E2779" s="92"/>
      <c r="F2779" s="92"/>
      <c r="G2779" s="92"/>
      <c r="H2779" s="94"/>
      <c r="I2779" s="94"/>
      <c r="J2779" s="92"/>
      <c r="K2779" s="92"/>
      <c r="L2779" s="92"/>
      <c r="M2779" s="92"/>
      <c r="N2779" s="92"/>
      <c r="O2779" s="94"/>
      <c r="P2779" s="94"/>
      <c r="Q2779" s="92"/>
    </row>
    <row r="2780" spans="1:17" s="20" customFormat="1" ht="16.5" customHeight="1" outlineLevel="3">
      <c r="A2780" s="22"/>
      <c r="B2780" s="18"/>
      <c r="C2780" s="23" t="s">
        <v>597</v>
      </c>
      <c r="D2780" s="24"/>
      <c r="E2780" s="23"/>
      <c r="F2780" s="24"/>
      <c r="G2780" s="23"/>
      <c r="H2780" s="24"/>
      <c r="I2780" s="25">
        <f>SUBTOTAL(9,I2781:I2803)</f>
        <v>0</v>
      </c>
      <c r="J2780" s="26"/>
      <c r="K2780" s="27">
        <f>SUBTOTAL(9,K2781:K2803)</f>
        <v>22.596626143200002</v>
      </c>
      <c r="L2780" s="24"/>
      <c r="M2780" s="27">
        <f>SUBTOTAL(9,M2781:M2803)</f>
        <v>0</v>
      </c>
      <c r="N2780" s="43"/>
      <c r="O2780" s="25">
        <f>SUBTOTAL(9,O2781:O2803)</f>
        <v>0</v>
      </c>
      <c r="P2780" s="25">
        <f>SUBTOTAL(9,P2781:P2803)</f>
        <v>0</v>
      </c>
      <c r="Q2780" s="26"/>
    </row>
    <row r="2781" spans="1:17" s="75" customFormat="1" ht="12" outlineLevel="4">
      <c r="A2781" s="67">
        <v>1</v>
      </c>
      <c r="B2781" s="69" t="s">
        <v>1554</v>
      </c>
      <c r="C2781" s="70" t="s">
        <v>1555</v>
      </c>
      <c r="D2781" s="68" t="s">
        <v>8</v>
      </c>
      <c r="E2781" s="71">
        <v>81.0578</v>
      </c>
      <c r="F2781" s="68"/>
      <c r="G2781" s="71">
        <v>81.0578</v>
      </c>
      <c r="H2781" s="511"/>
      <c r="I2781" s="73">
        <f>G2781*H2781</f>
        <v>0</v>
      </c>
      <c r="J2781" s="110">
        <v>0.22897999999999999</v>
      </c>
      <c r="K2781" s="110">
        <f>G2781*J2781</f>
        <v>18.560615043999999</v>
      </c>
      <c r="L2781" s="110"/>
      <c r="M2781" s="110">
        <f>G2781*L2781</f>
        <v>0</v>
      </c>
      <c r="N2781" s="111">
        <v>21</v>
      </c>
      <c r="O2781" s="111">
        <f>I2781*(N2781/100)</f>
        <v>0</v>
      </c>
      <c r="P2781" s="111">
        <f>I2781+O2781</f>
        <v>0</v>
      </c>
      <c r="Q2781" s="184" t="s">
        <v>1881</v>
      </c>
    </row>
    <row r="2782" spans="1:17" s="83" customFormat="1" ht="9.75" outlineLevel="5">
      <c r="A2782" s="76"/>
      <c r="B2782" s="78" t="s">
        <v>848</v>
      </c>
      <c r="C2782" s="79" t="s">
        <v>1556</v>
      </c>
      <c r="D2782" s="77"/>
      <c r="E2782" s="80"/>
      <c r="F2782" s="77"/>
      <c r="G2782" s="80">
        <v>0</v>
      </c>
      <c r="H2782" s="81"/>
      <c r="I2782" s="82"/>
      <c r="J2782" s="80"/>
      <c r="K2782" s="80"/>
      <c r="L2782" s="80"/>
      <c r="M2782" s="80"/>
      <c r="N2782" s="82"/>
      <c r="O2782" s="82"/>
      <c r="P2782" s="82"/>
      <c r="Q2782" s="80"/>
    </row>
    <row r="2783" spans="1:17" s="83" customFormat="1" ht="9.75" outlineLevel="5">
      <c r="A2783" s="76"/>
      <c r="B2783" s="78"/>
      <c r="C2783" s="79" t="s">
        <v>1557</v>
      </c>
      <c r="D2783" s="77"/>
      <c r="E2783" s="80"/>
      <c r="F2783" s="77"/>
      <c r="G2783" s="80">
        <v>85.142799999999994</v>
      </c>
      <c r="H2783" s="81"/>
      <c r="I2783" s="82"/>
      <c r="J2783" s="80"/>
      <c r="K2783" s="80"/>
      <c r="L2783" s="80"/>
      <c r="M2783" s="80"/>
      <c r="N2783" s="82"/>
      <c r="O2783" s="82"/>
      <c r="P2783" s="82"/>
      <c r="Q2783" s="80"/>
    </row>
    <row r="2784" spans="1:17" s="83" customFormat="1" ht="9.75" outlineLevel="5">
      <c r="A2784" s="76"/>
      <c r="B2784" s="78"/>
      <c r="C2784" s="79" t="s">
        <v>1558</v>
      </c>
      <c r="D2784" s="77"/>
      <c r="E2784" s="80"/>
      <c r="F2784" s="77"/>
      <c r="G2784" s="80">
        <v>-4.085</v>
      </c>
      <c r="H2784" s="81"/>
      <c r="I2784" s="82"/>
      <c r="J2784" s="80"/>
      <c r="K2784" s="80"/>
      <c r="L2784" s="80"/>
      <c r="M2784" s="80"/>
      <c r="N2784" s="82"/>
      <c r="O2784" s="82"/>
      <c r="P2784" s="82"/>
      <c r="Q2784" s="80"/>
    </row>
    <row r="2785" spans="1:17" s="83" customFormat="1" ht="7.5" customHeight="1" outlineLevel="5">
      <c r="A2785" s="84"/>
      <c r="B2785" s="86"/>
      <c r="C2785" s="87"/>
      <c r="D2785" s="85"/>
      <c r="E2785" s="88"/>
      <c r="F2785" s="85"/>
      <c r="G2785" s="88"/>
      <c r="H2785" s="89"/>
      <c r="I2785" s="90"/>
      <c r="J2785" s="91"/>
      <c r="K2785" s="91"/>
      <c r="L2785" s="91"/>
      <c r="M2785" s="91"/>
      <c r="N2785" s="90"/>
      <c r="O2785" s="90"/>
      <c r="P2785" s="90"/>
      <c r="Q2785" s="91"/>
    </row>
    <row r="2786" spans="1:17" s="75" customFormat="1" ht="24" outlineLevel="4">
      <c r="A2786" s="67">
        <v>2</v>
      </c>
      <c r="B2786" s="69" t="s">
        <v>1559</v>
      </c>
      <c r="C2786" s="70" t="s">
        <v>1560</v>
      </c>
      <c r="D2786" s="68" t="s">
        <v>4</v>
      </c>
      <c r="E2786" s="71">
        <v>27.36</v>
      </c>
      <c r="F2786" s="68"/>
      <c r="G2786" s="71">
        <v>27.36</v>
      </c>
      <c r="H2786" s="511"/>
      <c r="I2786" s="73">
        <f>G2786*H2786</f>
        <v>0</v>
      </c>
      <c r="J2786" s="110">
        <v>1.8280000000000001E-2</v>
      </c>
      <c r="K2786" s="110">
        <f>G2786*J2786</f>
        <v>0.50014080000000005</v>
      </c>
      <c r="L2786" s="110"/>
      <c r="M2786" s="110">
        <f>G2786*L2786</f>
        <v>0</v>
      </c>
      <c r="N2786" s="111">
        <v>21</v>
      </c>
      <c r="O2786" s="111">
        <f>I2786*(N2786/100)</f>
        <v>0</v>
      </c>
      <c r="P2786" s="111">
        <f>I2786+O2786</f>
        <v>0</v>
      </c>
      <c r="Q2786" s="184" t="s">
        <v>1881</v>
      </c>
    </row>
    <row r="2787" spans="1:17" s="83" customFormat="1" ht="9.75" outlineLevel="5">
      <c r="A2787" s="76"/>
      <c r="B2787" s="78" t="s">
        <v>848</v>
      </c>
      <c r="C2787" s="79" t="s">
        <v>1561</v>
      </c>
      <c r="D2787" s="77"/>
      <c r="E2787" s="80"/>
      <c r="F2787" s="77"/>
      <c r="G2787" s="80">
        <v>0</v>
      </c>
      <c r="H2787" s="81"/>
      <c r="I2787" s="82"/>
      <c r="J2787" s="80"/>
      <c r="K2787" s="80"/>
      <c r="L2787" s="80"/>
      <c r="M2787" s="80"/>
      <c r="N2787" s="82"/>
      <c r="O2787" s="82"/>
      <c r="P2787" s="82"/>
      <c r="Q2787" s="80"/>
    </row>
    <row r="2788" spans="1:17" s="83" customFormat="1" ht="9.75" outlineLevel="5">
      <c r="A2788" s="76"/>
      <c r="B2788" s="78"/>
      <c r="C2788" s="79" t="s">
        <v>1562</v>
      </c>
      <c r="D2788" s="77"/>
      <c r="E2788" s="80"/>
      <c r="F2788" s="77"/>
      <c r="G2788" s="80">
        <v>27.36</v>
      </c>
      <c r="H2788" s="81"/>
      <c r="I2788" s="82"/>
      <c r="J2788" s="80"/>
      <c r="K2788" s="80"/>
      <c r="L2788" s="80"/>
      <c r="M2788" s="80"/>
      <c r="N2788" s="82"/>
      <c r="O2788" s="82"/>
      <c r="P2788" s="82"/>
      <c r="Q2788" s="80"/>
    </row>
    <row r="2789" spans="1:17" s="83" customFormat="1" ht="7.5" customHeight="1" outlineLevel="5">
      <c r="A2789" s="84"/>
      <c r="B2789" s="86"/>
      <c r="C2789" s="87"/>
      <c r="D2789" s="85"/>
      <c r="E2789" s="88"/>
      <c r="F2789" s="85"/>
      <c r="G2789" s="88"/>
      <c r="H2789" s="89"/>
      <c r="I2789" s="90"/>
      <c r="J2789" s="91"/>
      <c r="K2789" s="91"/>
      <c r="L2789" s="91"/>
      <c r="M2789" s="91"/>
      <c r="N2789" s="90"/>
      <c r="O2789" s="90"/>
      <c r="P2789" s="90"/>
      <c r="Q2789" s="91"/>
    </row>
    <row r="2790" spans="1:17" s="75" customFormat="1" ht="12" outlineLevel="4">
      <c r="A2790" s="67">
        <v>3</v>
      </c>
      <c r="B2790" s="69" t="s">
        <v>1563</v>
      </c>
      <c r="C2790" s="70" t="s">
        <v>1564</v>
      </c>
      <c r="D2790" s="68" t="s">
        <v>9</v>
      </c>
      <c r="E2790" s="71">
        <v>1.3180000000000001</v>
      </c>
      <c r="F2790" s="68"/>
      <c r="G2790" s="71">
        <v>1.3180000000000001</v>
      </c>
      <c r="H2790" s="511"/>
      <c r="I2790" s="73">
        <f>G2790*H2790</f>
        <v>0</v>
      </c>
      <c r="J2790" s="110">
        <v>2.5019800000000001</v>
      </c>
      <c r="K2790" s="110">
        <f>G2790*J2790</f>
        <v>3.2976096400000001</v>
      </c>
      <c r="L2790" s="110"/>
      <c r="M2790" s="110">
        <f>G2790*L2790</f>
        <v>0</v>
      </c>
      <c r="N2790" s="111">
        <v>21</v>
      </c>
      <c r="O2790" s="111">
        <f>I2790*(N2790/100)</f>
        <v>0</v>
      </c>
      <c r="P2790" s="111">
        <f>I2790+O2790</f>
        <v>0</v>
      </c>
      <c r="Q2790" s="184" t="s">
        <v>1881</v>
      </c>
    </row>
    <row r="2791" spans="1:17" s="83" customFormat="1" ht="9.75" outlineLevel="5">
      <c r="A2791" s="76"/>
      <c r="B2791" s="78" t="s">
        <v>848</v>
      </c>
      <c r="C2791" s="79" t="s">
        <v>1561</v>
      </c>
      <c r="D2791" s="77"/>
      <c r="E2791" s="80"/>
      <c r="F2791" s="77"/>
      <c r="G2791" s="80">
        <v>0</v>
      </c>
      <c r="H2791" s="81"/>
      <c r="I2791" s="82"/>
      <c r="J2791" s="80"/>
      <c r="K2791" s="80"/>
      <c r="L2791" s="80"/>
      <c r="M2791" s="80"/>
      <c r="N2791" s="82"/>
      <c r="O2791" s="82"/>
      <c r="P2791" s="82"/>
      <c r="Q2791" s="80"/>
    </row>
    <row r="2792" spans="1:17" s="83" customFormat="1" ht="9.75" outlineLevel="5">
      <c r="A2792" s="76"/>
      <c r="B2792" s="78"/>
      <c r="C2792" s="79" t="s">
        <v>1565</v>
      </c>
      <c r="D2792" s="77"/>
      <c r="E2792" s="80"/>
      <c r="F2792" s="77"/>
      <c r="G2792" s="80">
        <v>1.3180000000000001</v>
      </c>
      <c r="H2792" s="81"/>
      <c r="I2792" s="82"/>
      <c r="J2792" s="80"/>
      <c r="K2792" s="80"/>
      <c r="L2792" s="80"/>
      <c r="M2792" s="80"/>
      <c r="N2792" s="82"/>
      <c r="O2792" s="82"/>
      <c r="P2792" s="82"/>
      <c r="Q2792" s="80"/>
    </row>
    <row r="2793" spans="1:17" s="83" customFormat="1" ht="7.5" customHeight="1" outlineLevel="5">
      <c r="A2793" s="84"/>
      <c r="B2793" s="86"/>
      <c r="C2793" s="87"/>
      <c r="D2793" s="85"/>
      <c r="E2793" s="88"/>
      <c r="F2793" s="85"/>
      <c r="G2793" s="88"/>
      <c r="H2793" s="89"/>
      <c r="I2793" s="90"/>
      <c r="J2793" s="91"/>
      <c r="K2793" s="91"/>
      <c r="L2793" s="91"/>
      <c r="M2793" s="91"/>
      <c r="N2793" s="90"/>
      <c r="O2793" s="90"/>
      <c r="P2793" s="90"/>
      <c r="Q2793" s="91"/>
    </row>
    <row r="2794" spans="1:17" s="75" customFormat="1" ht="12" outlineLevel="4">
      <c r="A2794" s="67">
        <v>4</v>
      </c>
      <c r="B2794" s="69" t="s">
        <v>1566</v>
      </c>
      <c r="C2794" s="70" t="s">
        <v>1567</v>
      </c>
      <c r="D2794" s="68" t="s">
        <v>8</v>
      </c>
      <c r="E2794" s="71">
        <v>10.544</v>
      </c>
      <c r="F2794" s="68"/>
      <c r="G2794" s="71">
        <v>10.544</v>
      </c>
      <c r="H2794" s="511"/>
      <c r="I2794" s="73">
        <f>G2794*H2794</f>
        <v>0</v>
      </c>
      <c r="J2794" s="110">
        <v>1.208E-2</v>
      </c>
      <c r="K2794" s="110">
        <f>G2794*J2794</f>
        <v>0.12737152000000002</v>
      </c>
      <c r="L2794" s="110"/>
      <c r="M2794" s="110">
        <f>G2794*L2794</f>
        <v>0</v>
      </c>
      <c r="N2794" s="111">
        <v>21</v>
      </c>
      <c r="O2794" s="111">
        <f>I2794*(N2794/100)</f>
        <v>0</v>
      </c>
      <c r="P2794" s="111">
        <f>I2794+O2794</f>
        <v>0</v>
      </c>
      <c r="Q2794" s="184" t="s">
        <v>1881</v>
      </c>
    </row>
    <row r="2795" spans="1:17" s="83" customFormat="1" ht="9.75" outlineLevel="5">
      <c r="A2795" s="76"/>
      <c r="B2795" s="78" t="s">
        <v>848</v>
      </c>
      <c r="C2795" s="79" t="s">
        <v>1561</v>
      </c>
      <c r="D2795" s="77"/>
      <c r="E2795" s="80"/>
      <c r="F2795" s="77"/>
      <c r="G2795" s="80">
        <v>0</v>
      </c>
      <c r="H2795" s="81"/>
      <c r="I2795" s="82"/>
      <c r="J2795" s="80"/>
      <c r="K2795" s="80"/>
      <c r="L2795" s="80"/>
      <c r="M2795" s="80"/>
      <c r="N2795" s="82"/>
      <c r="O2795" s="82"/>
      <c r="P2795" s="82"/>
      <c r="Q2795" s="80"/>
    </row>
    <row r="2796" spans="1:17" s="83" customFormat="1" ht="9.75" outlineLevel="5">
      <c r="A2796" s="76"/>
      <c r="B2796" s="78"/>
      <c r="C2796" s="79" t="s">
        <v>1568</v>
      </c>
      <c r="D2796" s="77"/>
      <c r="E2796" s="80"/>
      <c r="F2796" s="77"/>
      <c r="G2796" s="80">
        <v>10.544</v>
      </c>
      <c r="H2796" s="81"/>
      <c r="I2796" s="82"/>
      <c r="J2796" s="80"/>
      <c r="K2796" s="80"/>
      <c r="L2796" s="80"/>
      <c r="M2796" s="80"/>
      <c r="N2796" s="82"/>
      <c r="O2796" s="82"/>
      <c r="P2796" s="82"/>
      <c r="Q2796" s="80"/>
    </row>
    <row r="2797" spans="1:17" s="83" customFormat="1" ht="7.5" customHeight="1" outlineLevel="5">
      <c r="A2797" s="84"/>
      <c r="B2797" s="86"/>
      <c r="C2797" s="87"/>
      <c r="D2797" s="85"/>
      <c r="E2797" s="88"/>
      <c r="F2797" s="85"/>
      <c r="G2797" s="88"/>
      <c r="H2797" s="89"/>
      <c r="I2797" s="90"/>
      <c r="J2797" s="91"/>
      <c r="K2797" s="91"/>
      <c r="L2797" s="91"/>
      <c r="M2797" s="91"/>
      <c r="N2797" s="90"/>
      <c r="O2797" s="90"/>
      <c r="P2797" s="90"/>
      <c r="Q2797" s="91"/>
    </row>
    <row r="2798" spans="1:17" s="75" customFormat="1" ht="12" outlineLevel="4">
      <c r="A2798" s="67">
        <v>5</v>
      </c>
      <c r="B2798" s="69" t="s">
        <v>1569</v>
      </c>
      <c r="C2798" s="70" t="s">
        <v>1570</v>
      </c>
      <c r="D2798" s="68" t="s">
        <v>8</v>
      </c>
      <c r="E2798" s="71">
        <v>10.544</v>
      </c>
      <c r="F2798" s="68"/>
      <c r="G2798" s="71">
        <v>10.544</v>
      </c>
      <c r="H2798" s="511"/>
      <c r="I2798" s="73">
        <f>G2798*H2798</f>
        <v>0</v>
      </c>
      <c r="J2798" s="110"/>
      <c r="K2798" s="110">
        <f>G2798*J2798</f>
        <v>0</v>
      </c>
      <c r="L2798" s="110"/>
      <c r="M2798" s="110">
        <f>G2798*L2798</f>
        <v>0</v>
      </c>
      <c r="N2798" s="111">
        <v>21</v>
      </c>
      <c r="O2798" s="111">
        <f>I2798*(N2798/100)</f>
        <v>0</v>
      </c>
      <c r="P2798" s="111">
        <f>I2798+O2798</f>
        <v>0</v>
      </c>
      <c r="Q2798" s="184" t="s">
        <v>1881</v>
      </c>
    </row>
    <row r="2799" spans="1:17" s="75" customFormat="1" ht="12" outlineLevel="4">
      <c r="A2799" s="67">
        <v>6</v>
      </c>
      <c r="B2799" s="69" t="s">
        <v>1571</v>
      </c>
      <c r="C2799" s="70" t="s">
        <v>1572</v>
      </c>
      <c r="D2799" s="68" t="s">
        <v>5</v>
      </c>
      <c r="E2799" s="71">
        <v>0.10544000000000001</v>
      </c>
      <c r="F2799" s="68"/>
      <c r="G2799" s="71">
        <v>0.10544000000000001</v>
      </c>
      <c r="H2799" s="511"/>
      <c r="I2799" s="73">
        <f>G2799*H2799</f>
        <v>0</v>
      </c>
      <c r="J2799" s="110">
        <v>1.0516799999999999</v>
      </c>
      <c r="K2799" s="110">
        <f>G2799*J2799</f>
        <v>0.1108891392</v>
      </c>
      <c r="L2799" s="110"/>
      <c r="M2799" s="110">
        <f>G2799*L2799</f>
        <v>0</v>
      </c>
      <c r="N2799" s="111">
        <v>21</v>
      </c>
      <c r="O2799" s="111">
        <f>I2799*(N2799/100)</f>
        <v>0</v>
      </c>
      <c r="P2799" s="111">
        <f>I2799+O2799</f>
        <v>0</v>
      </c>
      <c r="Q2799" s="184" t="s">
        <v>1881</v>
      </c>
    </row>
    <row r="2800" spans="1:17" s="83" customFormat="1" ht="9.75" outlineLevel="5">
      <c r="A2800" s="76"/>
      <c r="B2800" s="78" t="s">
        <v>848</v>
      </c>
      <c r="C2800" s="79" t="s">
        <v>1561</v>
      </c>
      <c r="D2800" s="77"/>
      <c r="E2800" s="80"/>
      <c r="F2800" s="77"/>
      <c r="G2800" s="80">
        <v>0</v>
      </c>
      <c r="H2800" s="81"/>
      <c r="I2800" s="82"/>
      <c r="J2800" s="80"/>
      <c r="K2800" s="80"/>
      <c r="L2800" s="80"/>
      <c r="M2800" s="80"/>
      <c r="N2800" s="82"/>
      <c r="O2800" s="82"/>
      <c r="P2800" s="82"/>
      <c r="Q2800" s="80"/>
    </row>
    <row r="2801" spans="1:17" s="83" customFormat="1" ht="9.75" outlineLevel="5">
      <c r="A2801" s="76"/>
      <c r="B2801" s="78"/>
      <c r="C2801" s="79" t="s">
        <v>1573</v>
      </c>
      <c r="D2801" s="77"/>
      <c r="E2801" s="80"/>
      <c r="F2801" s="77"/>
      <c r="G2801" s="80">
        <v>0.10544000000000001</v>
      </c>
      <c r="H2801" s="81"/>
      <c r="I2801" s="82"/>
      <c r="J2801" s="80"/>
      <c r="K2801" s="80"/>
      <c r="L2801" s="80"/>
      <c r="M2801" s="80"/>
      <c r="N2801" s="82"/>
      <c r="O2801" s="82"/>
      <c r="P2801" s="82"/>
      <c r="Q2801" s="80"/>
    </row>
    <row r="2802" spans="1:17" s="83" customFormat="1" ht="7.5" customHeight="1" outlineLevel="5">
      <c r="A2802" s="84"/>
      <c r="B2802" s="86"/>
      <c r="C2802" s="87"/>
      <c r="D2802" s="85"/>
      <c r="E2802" s="88"/>
      <c r="F2802" s="85"/>
      <c r="G2802" s="88"/>
      <c r="H2802" s="89"/>
      <c r="I2802" s="90"/>
      <c r="J2802" s="91"/>
      <c r="K2802" s="91"/>
      <c r="L2802" s="91"/>
      <c r="M2802" s="91"/>
      <c r="N2802" s="90"/>
      <c r="O2802" s="90"/>
      <c r="P2802" s="90"/>
      <c r="Q2802" s="91"/>
    </row>
    <row r="2803" spans="1:17" s="83" customFormat="1" ht="8.25" outlineLevel="4">
      <c r="A2803" s="92"/>
      <c r="B2803" s="93"/>
      <c r="C2803" s="92"/>
      <c r="D2803" s="92"/>
      <c r="E2803" s="92"/>
      <c r="F2803" s="92"/>
      <c r="G2803" s="92"/>
      <c r="H2803" s="94"/>
      <c r="I2803" s="94"/>
      <c r="J2803" s="92"/>
      <c r="K2803" s="92"/>
      <c r="L2803" s="92"/>
      <c r="M2803" s="92"/>
      <c r="N2803" s="92"/>
      <c r="O2803" s="94"/>
      <c r="P2803" s="94"/>
      <c r="Q2803" s="92"/>
    </row>
    <row r="2804" spans="1:17" s="20" customFormat="1" ht="16.5" customHeight="1" outlineLevel="3">
      <c r="A2804" s="22"/>
      <c r="B2804" s="18"/>
      <c r="C2804" s="23" t="s">
        <v>313</v>
      </c>
      <c r="D2804" s="24"/>
      <c r="E2804" s="23"/>
      <c r="F2804" s="24"/>
      <c r="G2804" s="23"/>
      <c r="H2804" s="24"/>
      <c r="I2804" s="25">
        <f>SUBTOTAL(9,I2805:I2812)</f>
        <v>0</v>
      </c>
      <c r="J2804" s="26"/>
      <c r="K2804" s="27">
        <f>SUBTOTAL(9,K2805:K2812)</f>
        <v>8.2273245215999999</v>
      </c>
      <c r="L2804" s="24"/>
      <c r="M2804" s="27">
        <f>SUBTOTAL(9,M2805:M2812)</f>
        <v>0</v>
      </c>
      <c r="N2804" s="43"/>
      <c r="O2804" s="25">
        <f>SUBTOTAL(9,O2805:O2812)</f>
        <v>0</v>
      </c>
      <c r="P2804" s="25">
        <f>SUBTOTAL(9,P2805:P2812)</f>
        <v>0</v>
      </c>
      <c r="Q2804" s="26"/>
    </row>
    <row r="2805" spans="1:17" s="75" customFormat="1" ht="12" outlineLevel="4">
      <c r="A2805" s="67">
        <v>1</v>
      </c>
      <c r="B2805" s="69" t="s">
        <v>1574</v>
      </c>
      <c r="C2805" s="70" t="s">
        <v>1575</v>
      </c>
      <c r="D2805" s="68" t="s">
        <v>14</v>
      </c>
      <c r="E2805" s="71">
        <v>9</v>
      </c>
      <c r="F2805" s="68"/>
      <c r="G2805" s="71">
        <v>9</v>
      </c>
      <c r="H2805" s="511"/>
      <c r="I2805" s="73">
        <f>G2805*H2805</f>
        <v>0</v>
      </c>
      <c r="J2805" s="110">
        <v>6.8799999999999998E-3</v>
      </c>
      <c r="K2805" s="110">
        <f>G2805*J2805</f>
        <v>6.1919999999999996E-2</v>
      </c>
      <c r="L2805" s="110"/>
      <c r="M2805" s="110">
        <f>G2805*L2805</f>
        <v>0</v>
      </c>
      <c r="N2805" s="111">
        <v>21</v>
      </c>
      <c r="O2805" s="111">
        <f>I2805*(N2805/100)</f>
        <v>0</v>
      </c>
      <c r="P2805" s="111">
        <f>I2805+O2805</f>
        <v>0</v>
      </c>
      <c r="Q2805" s="184" t="s">
        <v>1881</v>
      </c>
    </row>
    <row r="2806" spans="1:17" s="75" customFormat="1" ht="12" outlineLevel="4">
      <c r="A2806" s="67">
        <v>2</v>
      </c>
      <c r="B2806" s="69" t="s">
        <v>1576</v>
      </c>
      <c r="C2806" s="70" t="s">
        <v>1577</v>
      </c>
      <c r="D2806" s="68" t="s">
        <v>14</v>
      </c>
      <c r="E2806" s="71">
        <v>8</v>
      </c>
      <c r="F2806" s="68"/>
      <c r="G2806" s="71">
        <v>8</v>
      </c>
      <c r="H2806" s="511"/>
      <c r="I2806" s="73">
        <f>G2806*H2806</f>
        <v>0</v>
      </c>
      <c r="J2806" s="110">
        <v>0.93500000000000005</v>
      </c>
      <c r="K2806" s="110">
        <f>G2806*J2806</f>
        <v>7.48</v>
      </c>
      <c r="L2806" s="110"/>
      <c r="M2806" s="110">
        <f>G2806*L2806</f>
        <v>0</v>
      </c>
      <c r="N2806" s="111">
        <v>21</v>
      </c>
      <c r="O2806" s="111">
        <f>I2806*(N2806/100)</f>
        <v>0</v>
      </c>
      <c r="P2806" s="111">
        <f>I2806+O2806</f>
        <v>0</v>
      </c>
      <c r="Q2806" s="183"/>
    </row>
    <row r="2807" spans="1:17" s="75" customFormat="1" ht="12" outlineLevel="4">
      <c r="A2807" s="67">
        <v>3</v>
      </c>
      <c r="B2807" s="69" t="s">
        <v>1578</v>
      </c>
      <c r="C2807" s="70" t="s">
        <v>1579</v>
      </c>
      <c r="D2807" s="68" t="s">
        <v>14</v>
      </c>
      <c r="E2807" s="71">
        <v>1</v>
      </c>
      <c r="F2807" s="68"/>
      <c r="G2807" s="71">
        <v>1</v>
      </c>
      <c r="H2807" s="511"/>
      <c r="I2807" s="73">
        <f>G2807*H2807</f>
        <v>0</v>
      </c>
      <c r="J2807" s="110">
        <v>0.45500000000000002</v>
      </c>
      <c r="K2807" s="110">
        <f>G2807*J2807</f>
        <v>0.45500000000000002</v>
      </c>
      <c r="L2807" s="110"/>
      <c r="M2807" s="110">
        <f>G2807*L2807</f>
        <v>0</v>
      </c>
      <c r="N2807" s="111">
        <v>21</v>
      </c>
      <c r="O2807" s="111">
        <f>I2807*(N2807/100)</f>
        <v>0</v>
      </c>
      <c r="P2807" s="111">
        <f>I2807+O2807</f>
        <v>0</v>
      </c>
      <c r="Q2807" s="183"/>
    </row>
    <row r="2808" spans="1:17" s="75" customFormat="1" ht="12" outlineLevel="4">
      <c r="A2808" s="67">
        <v>4</v>
      </c>
      <c r="B2808" s="69" t="s">
        <v>1580</v>
      </c>
      <c r="C2808" s="70" t="s">
        <v>1581</v>
      </c>
      <c r="D2808" s="68" t="s">
        <v>9</v>
      </c>
      <c r="E2808" s="71">
        <v>8.7120000000000003E-2</v>
      </c>
      <c r="F2808" s="68"/>
      <c r="G2808" s="71">
        <v>8.7120000000000003E-2</v>
      </c>
      <c r="H2808" s="511"/>
      <c r="I2808" s="73">
        <f>G2808*H2808</f>
        <v>0</v>
      </c>
      <c r="J2808" s="110">
        <v>2.6446800000000001</v>
      </c>
      <c r="K2808" s="110">
        <f>G2808*J2808</f>
        <v>0.23040452160000002</v>
      </c>
      <c r="L2808" s="110"/>
      <c r="M2808" s="110">
        <f>G2808*L2808</f>
        <v>0</v>
      </c>
      <c r="N2808" s="111">
        <v>21</v>
      </c>
      <c r="O2808" s="111">
        <f>I2808*(N2808/100)</f>
        <v>0</v>
      </c>
      <c r="P2808" s="111">
        <f>I2808+O2808</f>
        <v>0</v>
      </c>
      <c r="Q2808" s="184" t="s">
        <v>1881</v>
      </c>
    </row>
    <row r="2809" spans="1:17" s="83" customFormat="1" ht="9.75" outlineLevel="5">
      <c r="A2809" s="76"/>
      <c r="B2809" s="78" t="s">
        <v>848</v>
      </c>
      <c r="C2809" s="79" t="s">
        <v>1582</v>
      </c>
      <c r="D2809" s="77"/>
      <c r="E2809" s="80"/>
      <c r="F2809" s="77"/>
      <c r="G2809" s="80">
        <v>0</v>
      </c>
      <c r="H2809" s="81"/>
      <c r="I2809" s="82"/>
      <c r="J2809" s="80"/>
      <c r="K2809" s="80"/>
      <c r="L2809" s="80"/>
      <c r="M2809" s="80"/>
      <c r="N2809" s="82"/>
      <c r="O2809" s="82"/>
      <c r="P2809" s="82"/>
      <c r="Q2809" s="80"/>
    </row>
    <row r="2810" spans="1:17" s="83" customFormat="1" ht="9.75" outlineLevel="5">
      <c r="A2810" s="76"/>
      <c r="B2810" s="78"/>
      <c r="C2810" s="79" t="s">
        <v>1583</v>
      </c>
      <c r="D2810" s="77"/>
      <c r="E2810" s="80"/>
      <c r="F2810" s="77"/>
      <c r="G2810" s="80">
        <v>8.7120000000000003E-2</v>
      </c>
      <c r="H2810" s="81"/>
      <c r="I2810" s="82"/>
      <c r="J2810" s="80"/>
      <c r="K2810" s="80"/>
      <c r="L2810" s="80"/>
      <c r="M2810" s="80"/>
      <c r="N2810" s="82"/>
      <c r="O2810" s="82"/>
      <c r="P2810" s="82"/>
      <c r="Q2810" s="80"/>
    </row>
    <row r="2811" spans="1:17" s="83" customFormat="1" ht="7.5" customHeight="1" outlineLevel="5">
      <c r="A2811" s="84"/>
      <c r="B2811" s="86"/>
      <c r="C2811" s="87"/>
      <c r="D2811" s="85"/>
      <c r="E2811" s="88"/>
      <c r="F2811" s="85"/>
      <c r="G2811" s="88"/>
      <c r="H2811" s="89"/>
      <c r="I2811" s="90"/>
      <c r="J2811" s="91"/>
      <c r="K2811" s="91"/>
      <c r="L2811" s="91"/>
      <c r="M2811" s="91"/>
      <c r="N2811" s="90"/>
      <c r="O2811" s="90"/>
      <c r="P2811" s="90"/>
      <c r="Q2811" s="91"/>
    </row>
    <row r="2812" spans="1:17" s="83" customFormat="1" ht="8.25" outlineLevel="4">
      <c r="A2812" s="92"/>
      <c r="B2812" s="93"/>
      <c r="C2812" s="92"/>
      <c r="D2812" s="92"/>
      <c r="E2812" s="92"/>
      <c r="F2812" s="92"/>
      <c r="G2812" s="92"/>
      <c r="H2812" s="94"/>
      <c r="I2812" s="94"/>
      <c r="J2812" s="92"/>
      <c r="K2812" s="92"/>
      <c r="L2812" s="92"/>
      <c r="M2812" s="92"/>
      <c r="N2812" s="92"/>
      <c r="O2812" s="94"/>
      <c r="P2812" s="94"/>
      <c r="Q2812" s="92"/>
    </row>
    <row r="2813" spans="1:17" s="20" customFormat="1" ht="16.5" customHeight="1" outlineLevel="3">
      <c r="A2813" s="22"/>
      <c r="B2813" s="18"/>
      <c r="C2813" s="23" t="s">
        <v>1584</v>
      </c>
      <c r="D2813" s="24"/>
      <c r="E2813" s="23"/>
      <c r="F2813" s="24"/>
      <c r="G2813" s="23"/>
      <c r="H2813" s="24"/>
      <c r="I2813" s="25">
        <f>SUBTOTAL(9,I2814:I2825)</f>
        <v>0</v>
      </c>
      <c r="J2813" s="26"/>
      <c r="K2813" s="27">
        <f>SUBTOTAL(9,K2814:K2825)</f>
        <v>1.7427280820000002</v>
      </c>
      <c r="L2813" s="24"/>
      <c r="M2813" s="27">
        <f>SUBTOTAL(9,M2814:M2825)</f>
        <v>0</v>
      </c>
      <c r="N2813" s="43"/>
      <c r="O2813" s="25">
        <f>SUBTOTAL(9,O2814:O2825)</f>
        <v>0</v>
      </c>
      <c r="P2813" s="25">
        <f>SUBTOTAL(9,P2814:P2825)</f>
        <v>0</v>
      </c>
      <c r="Q2813" s="26"/>
    </row>
    <row r="2814" spans="1:17" s="75" customFormat="1" ht="12" outlineLevel="4">
      <c r="A2814" s="67">
        <v>1</v>
      </c>
      <c r="B2814" s="69" t="s">
        <v>1585</v>
      </c>
      <c r="C2814" s="70" t="s">
        <v>1586</v>
      </c>
      <c r="D2814" s="68" t="s">
        <v>8</v>
      </c>
      <c r="E2814" s="71">
        <v>64.387000000000015</v>
      </c>
      <c r="F2814" s="68"/>
      <c r="G2814" s="71">
        <v>64.387000000000015</v>
      </c>
      <c r="H2814" s="511"/>
      <c r="I2814" s="73">
        <f>G2814*H2814</f>
        <v>0</v>
      </c>
      <c r="J2814" s="110">
        <v>2.5999999999999998E-4</v>
      </c>
      <c r="K2814" s="110">
        <f>G2814*J2814</f>
        <v>1.6740620000000001E-2</v>
      </c>
      <c r="L2814" s="110"/>
      <c r="M2814" s="110">
        <f>G2814*L2814</f>
        <v>0</v>
      </c>
      <c r="N2814" s="111">
        <v>21</v>
      </c>
      <c r="O2814" s="111">
        <f>I2814*(N2814/100)</f>
        <v>0</v>
      </c>
      <c r="P2814" s="111">
        <f>I2814+O2814</f>
        <v>0</v>
      </c>
      <c r="Q2814" s="184" t="s">
        <v>1881</v>
      </c>
    </row>
    <row r="2815" spans="1:17" s="83" customFormat="1" ht="9.75" outlineLevel="5">
      <c r="A2815" s="76"/>
      <c r="B2815" s="78" t="s">
        <v>848</v>
      </c>
      <c r="C2815" s="79" t="s">
        <v>231</v>
      </c>
      <c r="D2815" s="77"/>
      <c r="E2815" s="80"/>
      <c r="F2815" s="77"/>
      <c r="G2815" s="80">
        <v>0</v>
      </c>
      <c r="H2815" s="81"/>
      <c r="I2815" s="82"/>
      <c r="J2815" s="80"/>
      <c r="K2815" s="80"/>
      <c r="L2815" s="80"/>
      <c r="M2815" s="80"/>
      <c r="N2815" s="82"/>
      <c r="O2815" s="82"/>
      <c r="P2815" s="82"/>
      <c r="Q2815" s="80"/>
    </row>
    <row r="2816" spans="1:17" s="83" customFormat="1" ht="9.75" outlineLevel="5">
      <c r="A2816" s="76"/>
      <c r="B2816" s="78"/>
      <c r="C2816" s="79" t="s">
        <v>1587</v>
      </c>
      <c r="D2816" s="77"/>
      <c r="E2816" s="80"/>
      <c r="F2816" s="77"/>
      <c r="G2816" s="80">
        <v>68.472000000000008</v>
      </c>
      <c r="H2816" s="81"/>
      <c r="I2816" s="82"/>
      <c r="J2816" s="80"/>
      <c r="K2816" s="80"/>
      <c r="L2816" s="80"/>
      <c r="M2816" s="80"/>
      <c r="N2816" s="82"/>
      <c r="O2816" s="82"/>
      <c r="P2816" s="82"/>
      <c r="Q2816" s="80"/>
    </row>
    <row r="2817" spans="1:17" s="83" customFormat="1" ht="9.75" outlineLevel="5">
      <c r="A2817" s="76"/>
      <c r="B2817" s="78"/>
      <c r="C2817" s="79" t="s">
        <v>1558</v>
      </c>
      <c r="D2817" s="77"/>
      <c r="E2817" s="80"/>
      <c r="F2817" s="77"/>
      <c r="G2817" s="80">
        <v>-4.085</v>
      </c>
      <c r="H2817" s="81"/>
      <c r="I2817" s="82"/>
      <c r="J2817" s="80"/>
      <c r="K2817" s="80"/>
      <c r="L2817" s="80"/>
      <c r="M2817" s="80"/>
      <c r="N2817" s="82"/>
      <c r="O2817" s="82"/>
      <c r="P2817" s="82"/>
      <c r="Q2817" s="80"/>
    </row>
    <row r="2818" spans="1:17" s="83" customFormat="1" ht="7.5" customHeight="1" outlineLevel="5">
      <c r="A2818" s="84"/>
      <c r="B2818" s="86"/>
      <c r="C2818" s="87"/>
      <c r="D2818" s="85"/>
      <c r="E2818" s="88"/>
      <c r="F2818" s="85"/>
      <c r="G2818" s="88"/>
      <c r="H2818" s="89"/>
      <c r="I2818" s="90"/>
      <c r="J2818" s="91"/>
      <c r="K2818" s="91"/>
      <c r="L2818" s="91"/>
      <c r="M2818" s="91"/>
      <c r="N2818" s="90"/>
      <c r="O2818" s="90"/>
      <c r="P2818" s="90"/>
      <c r="Q2818" s="91"/>
    </row>
    <row r="2819" spans="1:17" s="75" customFormat="1" ht="12" outlineLevel="4">
      <c r="A2819" s="67">
        <v>2</v>
      </c>
      <c r="B2819" s="69" t="s">
        <v>1588</v>
      </c>
      <c r="C2819" s="70" t="s">
        <v>1589</v>
      </c>
      <c r="D2819" s="68" t="s">
        <v>8</v>
      </c>
      <c r="E2819" s="71">
        <v>64.387000000000015</v>
      </c>
      <c r="F2819" s="68"/>
      <c r="G2819" s="71">
        <v>64.387000000000015</v>
      </c>
      <c r="H2819" s="511"/>
      <c r="I2819" s="73">
        <f>G2819*H2819</f>
        <v>0</v>
      </c>
      <c r="J2819" s="110">
        <v>1.8380000000000001E-2</v>
      </c>
      <c r="K2819" s="110">
        <f>G2819*J2819</f>
        <v>1.1834330600000003</v>
      </c>
      <c r="L2819" s="110"/>
      <c r="M2819" s="110">
        <f>G2819*L2819</f>
        <v>0</v>
      </c>
      <c r="N2819" s="111">
        <v>21</v>
      </c>
      <c r="O2819" s="111">
        <f>I2819*(N2819/100)</f>
        <v>0</v>
      </c>
      <c r="P2819" s="111">
        <f>I2819+O2819</f>
        <v>0</v>
      </c>
      <c r="Q2819" s="184" t="s">
        <v>1881</v>
      </c>
    </row>
    <row r="2820" spans="1:17" s="75" customFormat="1" ht="12" outlineLevel="4">
      <c r="A2820" s="67">
        <v>3</v>
      </c>
      <c r="B2820" s="69" t="s">
        <v>1590</v>
      </c>
      <c r="C2820" s="70" t="s">
        <v>1591</v>
      </c>
      <c r="D2820" s="68" t="s">
        <v>8</v>
      </c>
      <c r="E2820" s="71">
        <v>29.106699999999996</v>
      </c>
      <c r="F2820" s="68"/>
      <c r="G2820" s="71">
        <v>29.106699999999996</v>
      </c>
      <c r="H2820" s="511"/>
      <c r="I2820" s="73">
        <f>G2820*H2820</f>
        <v>0</v>
      </c>
      <c r="J2820" s="110">
        <v>2.5999999999999998E-4</v>
      </c>
      <c r="K2820" s="110">
        <f>G2820*J2820</f>
        <v>7.5677419999999988E-3</v>
      </c>
      <c r="L2820" s="110"/>
      <c r="M2820" s="110">
        <f>G2820*L2820</f>
        <v>0</v>
      </c>
      <c r="N2820" s="111">
        <v>21</v>
      </c>
      <c r="O2820" s="111">
        <f>I2820*(N2820/100)</f>
        <v>0</v>
      </c>
      <c r="P2820" s="111">
        <f>I2820+O2820</f>
        <v>0</v>
      </c>
      <c r="Q2820" s="184" t="s">
        <v>1881</v>
      </c>
    </row>
    <row r="2821" spans="1:17" s="83" customFormat="1" ht="9.75" outlineLevel="5">
      <c r="A2821" s="76"/>
      <c r="B2821" s="78" t="s">
        <v>848</v>
      </c>
      <c r="C2821" s="79" t="s">
        <v>1592</v>
      </c>
      <c r="D2821" s="77"/>
      <c r="E2821" s="80"/>
      <c r="F2821" s="77"/>
      <c r="G2821" s="80">
        <v>0</v>
      </c>
      <c r="H2821" s="81"/>
      <c r="I2821" s="82"/>
      <c r="J2821" s="80"/>
      <c r="K2821" s="80"/>
      <c r="L2821" s="80"/>
      <c r="M2821" s="80"/>
      <c r="N2821" s="82"/>
      <c r="O2821" s="82"/>
      <c r="P2821" s="82"/>
      <c r="Q2821" s="80"/>
    </row>
    <row r="2822" spans="1:17" s="83" customFormat="1" ht="9.75" outlineLevel="5">
      <c r="A2822" s="76"/>
      <c r="B2822" s="78"/>
      <c r="C2822" s="79" t="s">
        <v>1593</v>
      </c>
      <c r="D2822" s="77"/>
      <c r="E2822" s="80"/>
      <c r="F2822" s="77"/>
      <c r="G2822" s="80">
        <v>29.106699999999996</v>
      </c>
      <c r="H2822" s="81"/>
      <c r="I2822" s="82"/>
      <c r="J2822" s="80"/>
      <c r="K2822" s="80"/>
      <c r="L2822" s="80"/>
      <c r="M2822" s="80"/>
      <c r="N2822" s="82"/>
      <c r="O2822" s="82"/>
      <c r="P2822" s="82"/>
      <c r="Q2822" s="80"/>
    </row>
    <row r="2823" spans="1:17" s="83" customFormat="1" ht="7.5" customHeight="1" outlineLevel="5">
      <c r="A2823" s="84"/>
      <c r="B2823" s="86"/>
      <c r="C2823" s="87"/>
      <c r="D2823" s="85"/>
      <c r="E2823" s="88"/>
      <c r="F2823" s="85"/>
      <c r="G2823" s="88"/>
      <c r="H2823" s="89"/>
      <c r="I2823" s="90"/>
      <c r="J2823" s="91"/>
      <c r="K2823" s="91"/>
      <c r="L2823" s="91"/>
      <c r="M2823" s="91"/>
      <c r="N2823" s="90"/>
      <c r="O2823" s="90"/>
      <c r="P2823" s="90"/>
      <c r="Q2823" s="91"/>
    </row>
    <row r="2824" spans="1:17" s="75" customFormat="1" ht="24" outlineLevel="4">
      <c r="A2824" s="67">
        <v>4</v>
      </c>
      <c r="B2824" s="69" t="s">
        <v>1594</v>
      </c>
      <c r="C2824" s="70" t="s">
        <v>1595</v>
      </c>
      <c r="D2824" s="68" t="s">
        <v>8</v>
      </c>
      <c r="E2824" s="71">
        <v>29.106999999999999</v>
      </c>
      <c r="F2824" s="68"/>
      <c r="G2824" s="71">
        <v>29.106999999999999</v>
      </c>
      <c r="H2824" s="511"/>
      <c r="I2824" s="73">
        <f>G2824*H2824</f>
        <v>0</v>
      </c>
      <c r="J2824" s="110">
        <v>1.8380000000000001E-2</v>
      </c>
      <c r="K2824" s="110">
        <f>G2824*J2824</f>
        <v>0.53498665999999995</v>
      </c>
      <c r="L2824" s="110"/>
      <c r="M2824" s="110">
        <f>G2824*L2824</f>
        <v>0</v>
      </c>
      <c r="N2824" s="111">
        <v>21</v>
      </c>
      <c r="O2824" s="111">
        <f>I2824*(N2824/100)</f>
        <v>0</v>
      </c>
      <c r="P2824" s="111">
        <f>I2824+O2824</f>
        <v>0</v>
      </c>
      <c r="Q2824" s="184" t="s">
        <v>1881</v>
      </c>
    </row>
    <row r="2825" spans="1:17" s="83" customFormat="1" ht="8.25" outlineLevel="4">
      <c r="A2825" s="92"/>
      <c r="B2825" s="93"/>
      <c r="C2825" s="92"/>
      <c r="D2825" s="92"/>
      <c r="E2825" s="92"/>
      <c r="F2825" s="92"/>
      <c r="G2825" s="92"/>
      <c r="H2825" s="94"/>
      <c r="I2825" s="94"/>
      <c r="J2825" s="92"/>
      <c r="K2825" s="92"/>
      <c r="L2825" s="92"/>
      <c r="M2825" s="92"/>
      <c r="N2825" s="92"/>
      <c r="O2825" s="94"/>
      <c r="P2825" s="94"/>
      <c r="Q2825" s="92"/>
    </row>
    <row r="2826" spans="1:17" s="20" customFormat="1" ht="16.5" customHeight="1" outlineLevel="3">
      <c r="A2826" s="22"/>
      <c r="B2826" s="18"/>
      <c r="C2826" s="23" t="s">
        <v>1596</v>
      </c>
      <c r="D2826" s="24"/>
      <c r="E2826" s="23"/>
      <c r="F2826" s="24"/>
      <c r="G2826" s="23"/>
      <c r="H2826" s="24"/>
      <c r="I2826" s="25">
        <f>SUBTOTAL(9,I2827:I2835)</f>
        <v>0</v>
      </c>
      <c r="J2826" s="26"/>
      <c r="K2826" s="27">
        <f>SUBTOTAL(9,K2827:K2835)</f>
        <v>3.2022061999999996</v>
      </c>
      <c r="L2826" s="24"/>
      <c r="M2826" s="27">
        <f>SUBTOTAL(9,M2827:M2835)</f>
        <v>0</v>
      </c>
      <c r="N2826" s="43"/>
      <c r="O2826" s="25">
        <f>SUBTOTAL(9,O2827:O2835)</f>
        <v>0</v>
      </c>
      <c r="P2826" s="25">
        <f>SUBTOTAL(9,P2827:P2835)</f>
        <v>0</v>
      </c>
      <c r="Q2826" s="26"/>
    </row>
    <row r="2827" spans="1:17" s="75" customFormat="1" ht="12" outlineLevel="4">
      <c r="A2827" s="67">
        <v>1</v>
      </c>
      <c r="B2827" s="69" t="s">
        <v>613</v>
      </c>
      <c r="C2827" s="70" t="s">
        <v>614</v>
      </c>
      <c r="D2827" s="68" t="s">
        <v>8</v>
      </c>
      <c r="E2827" s="71">
        <v>29.106699999999996</v>
      </c>
      <c r="F2827" s="68"/>
      <c r="G2827" s="71">
        <v>29.106699999999996</v>
      </c>
      <c r="H2827" s="511"/>
      <c r="I2827" s="73">
        <f>G2827*H2827</f>
        <v>0</v>
      </c>
      <c r="J2827" s="110">
        <v>0.11</v>
      </c>
      <c r="K2827" s="110">
        <f>G2827*J2827</f>
        <v>3.2017369999999996</v>
      </c>
      <c r="L2827" s="110"/>
      <c r="M2827" s="110">
        <f>G2827*L2827</f>
        <v>0</v>
      </c>
      <c r="N2827" s="111">
        <v>21</v>
      </c>
      <c r="O2827" s="111">
        <f>I2827*(N2827/100)</f>
        <v>0</v>
      </c>
      <c r="P2827" s="111">
        <f>I2827+O2827</f>
        <v>0</v>
      </c>
      <c r="Q2827" s="184" t="s">
        <v>1881</v>
      </c>
    </row>
    <row r="2828" spans="1:17" s="83" customFormat="1" ht="9.75" outlineLevel="5">
      <c r="A2828" s="76"/>
      <c r="B2828" s="78" t="s">
        <v>848</v>
      </c>
      <c r="C2828" s="79" t="s">
        <v>1597</v>
      </c>
      <c r="D2828" s="77"/>
      <c r="E2828" s="80"/>
      <c r="F2828" s="77"/>
      <c r="G2828" s="80">
        <v>0</v>
      </c>
      <c r="H2828" s="81"/>
      <c r="I2828" s="82"/>
      <c r="J2828" s="80"/>
      <c r="K2828" s="80"/>
      <c r="L2828" s="80"/>
      <c r="M2828" s="80"/>
      <c r="N2828" s="82"/>
      <c r="O2828" s="82"/>
      <c r="P2828" s="82"/>
      <c r="Q2828" s="80"/>
    </row>
    <row r="2829" spans="1:17" s="83" customFormat="1" ht="9.75" outlineLevel="5">
      <c r="A2829" s="76"/>
      <c r="B2829" s="78"/>
      <c r="C2829" s="79" t="s">
        <v>1593</v>
      </c>
      <c r="D2829" s="77"/>
      <c r="E2829" s="80"/>
      <c r="F2829" s="77"/>
      <c r="G2829" s="80">
        <v>29.106699999999996</v>
      </c>
      <c r="H2829" s="81"/>
      <c r="I2829" s="82"/>
      <c r="J2829" s="80"/>
      <c r="K2829" s="80"/>
      <c r="L2829" s="80"/>
      <c r="M2829" s="80"/>
      <c r="N2829" s="82"/>
      <c r="O2829" s="82"/>
      <c r="P2829" s="82"/>
      <c r="Q2829" s="80"/>
    </row>
    <row r="2830" spans="1:17" s="83" customFormat="1" ht="7.5" customHeight="1" outlineLevel="5">
      <c r="A2830" s="84"/>
      <c r="B2830" s="86"/>
      <c r="C2830" s="87"/>
      <c r="D2830" s="85"/>
      <c r="E2830" s="88"/>
      <c r="F2830" s="85"/>
      <c r="G2830" s="88"/>
      <c r="H2830" s="89"/>
      <c r="I2830" s="90"/>
      <c r="J2830" s="91"/>
      <c r="K2830" s="91"/>
      <c r="L2830" s="91"/>
      <c r="M2830" s="91"/>
      <c r="N2830" s="90"/>
      <c r="O2830" s="90"/>
      <c r="P2830" s="90"/>
      <c r="Q2830" s="91"/>
    </row>
    <row r="2831" spans="1:17" s="75" customFormat="1" ht="24" outlineLevel="4">
      <c r="A2831" s="67">
        <v>2</v>
      </c>
      <c r="B2831" s="69" t="s">
        <v>1598</v>
      </c>
      <c r="C2831" s="70" t="s">
        <v>1599</v>
      </c>
      <c r="D2831" s="68" t="s">
        <v>4</v>
      </c>
      <c r="E2831" s="71">
        <v>23.46</v>
      </c>
      <c r="F2831" s="68"/>
      <c r="G2831" s="71">
        <v>23.46</v>
      </c>
      <c r="H2831" s="511"/>
      <c r="I2831" s="73">
        <f>G2831*H2831</f>
        <v>0</v>
      </c>
      <c r="J2831" s="110">
        <v>2.0000000000000002E-5</v>
      </c>
      <c r="K2831" s="110">
        <f>G2831*J2831</f>
        <v>4.6920000000000007E-4</v>
      </c>
      <c r="L2831" s="110"/>
      <c r="M2831" s="110">
        <f>G2831*L2831</f>
        <v>0</v>
      </c>
      <c r="N2831" s="111">
        <v>21</v>
      </c>
      <c r="O2831" s="111">
        <f>I2831*(N2831/100)</f>
        <v>0</v>
      </c>
      <c r="P2831" s="111">
        <f>I2831+O2831</f>
        <v>0</v>
      </c>
      <c r="Q2831" s="184" t="s">
        <v>1881</v>
      </c>
    </row>
    <row r="2832" spans="1:17" s="83" customFormat="1" ht="9.75" outlineLevel="5">
      <c r="A2832" s="76"/>
      <c r="B2832" s="78" t="s">
        <v>848</v>
      </c>
      <c r="C2832" s="79" t="s">
        <v>1597</v>
      </c>
      <c r="D2832" s="77"/>
      <c r="E2832" s="80"/>
      <c r="F2832" s="77"/>
      <c r="G2832" s="80">
        <v>0</v>
      </c>
      <c r="H2832" s="81"/>
      <c r="I2832" s="82"/>
      <c r="J2832" s="80"/>
      <c r="K2832" s="80"/>
      <c r="L2832" s="80"/>
      <c r="M2832" s="80"/>
      <c r="N2832" s="82"/>
      <c r="O2832" s="82"/>
      <c r="P2832" s="82"/>
      <c r="Q2832" s="80"/>
    </row>
    <row r="2833" spans="1:17" s="83" customFormat="1" ht="9.75" outlineLevel="5">
      <c r="A2833" s="76"/>
      <c r="B2833" s="78"/>
      <c r="C2833" s="79" t="s">
        <v>1600</v>
      </c>
      <c r="D2833" s="77"/>
      <c r="E2833" s="80"/>
      <c r="F2833" s="77"/>
      <c r="G2833" s="80">
        <v>23.46</v>
      </c>
      <c r="H2833" s="81"/>
      <c r="I2833" s="82"/>
      <c r="J2833" s="80"/>
      <c r="K2833" s="80"/>
      <c r="L2833" s="80"/>
      <c r="M2833" s="80"/>
      <c r="N2833" s="82"/>
      <c r="O2833" s="82"/>
      <c r="P2833" s="82"/>
      <c r="Q2833" s="80"/>
    </row>
    <row r="2834" spans="1:17" s="83" customFormat="1" ht="7.5" customHeight="1" outlineLevel="5">
      <c r="A2834" s="84"/>
      <c r="B2834" s="86"/>
      <c r="C2834" s="87"/>
      <c r="D2834" s="85"/>
      <c r="E2834" s="88"/>
      <c r="F2834" s="85"/>
      <c r="G2834" s="88"/>
      <c r="H2834" s="89"/>
      <c r="I2834" s="90"/>
      <c r="J2834" s="91"/>
      <c r="K2834" s="91"/>
      <c r="L2834" s="91"/>
      <c r="M2834" s="91"/>
      <c r="N2834" s="90"/>
      <c r="O2834" s="90"/>
      <c r="P2834" s="90"/>
      <c r="Q2834" s="91"/>
    </row>
    <row r="2835" spans="1:17" s="83" customFormat="1" ht="8.25" outlineLevel="4">
      <c r="A2835" s="92"/>
      <c r="B2835" s="93"/>
      <c r="C2835" s="92"/>
      <c r="D2835" s="92"/>
      <c r="E2835" s="92"/>
      <c r="F2835" s="92"/>
      <c r="G2835" s="92"/>
      <c r="H2835" s="94"/>
      <c r="I2835" s="94"/>
      <c r="J2835" s="92"/>
      <c r="K2835" s="92"/>
      <c r="L2835" s="92"/>
      <c r="M2835" s="92"/>
      <c r="N2835" s="92"/>
      <c r="O2835" s="94"/>
      <c r="P2835" s="94"/>
      <c r="Q2835" s="92"/>
    </row>
    <row r="2836" spans="1:17" s="20" customFormat="1" ht="16.5" customHeight="1" outlineLevel="3">
      <c r="A2836" s="22"/>
      <c r="B2836" s="18"/>
      <c r="C2836" s="23" t="s">
        <v>292</v>
      </c>
      <c r="D2836" s="24"/>
      <c r="E2836" s="23"/>
      <c r="F2836" s="24"/>
      <c r="G2836" s="23"/>
      <c r="H2836" s="24"/>
      <c r="I2836" s="25">
        <f>SUBTOTAL(9,I2837:I2908)</f>
        <v>0</v>
      </c>
      <c r="J2836" s="26"/>
      <c r="K2836" s="27">
        <f>SUBTOTAL(9,K2837:K2908)</f>
        <v>20.4959545</v>
      </c>
      <c r="L2836" s="24"/>
      <c r="M2836" s="27">
        <f>SUBTOTAL(9,M2837:M2908)</f>
        <v>0</v>
      </c>
      <c r="N2836" s="43"/>
      <c r="O2836" s="25">
        <f>SUBTOTAL(9,O2837:O2908)</f>
        <v>0</v>
      </c>
      <c r="P2836" s="25">
        <f>SUBTOTAL(9,P2837:P2908)</f>
        <v>0</v>
      </c>
      <c r="Q2836" s="26"/>
    </row>
    <row r="2837" spans="1:17" s="75" customFormat="1" ht="12" outlineLevel="4">
      <c r="A2837" s="67">
        <v>1</v>
      </c>
      <c r="B2837" s="69" t="s">
        <v>1520</v>
      </c>
      <c r="C2837" s="70" t="s">
        <v>1521</v>
      </c>
      <c r="D2837" s="68" t="s">
        <v>14</v>
      </c>
      <c r="E2837" s="71">
        <v>31</v>
      </c>
      <c r="F2837" s="68"/>
      <c r="G2837" s="71">
        <v>31</v>
      </c>
      <c r="H2837" s="511"/>
      <c r="I2837" s="73">
        <f>G2837*H2837</f>
        <v>0</v>
      </c>
      <c r="J2837" s="110">
        <v>0.17488999999999999</v>
      </c>
      <c r="K2837" s="110">
        <f>G2837*J2837</f>
        <v>5.4215900000000001</v>
      </c>
      <c r="L2837" s="110"/>
      <c r="M2837" s="110">
        <f>G2837*L2837</f>
        <v>0</v>
      </c>
      <c r="N2837" s="111">
        <v>21</v>
      </c>
      <c r="O2837" s="111">
        <f>I2837*(N2837/100)</f>
        <v>0</v>
      </c>
      <c r="P2837" s="111">
        <f>I2837+O2837</f>
        <v>0</v>
      </c>
      <c r="Q2837" s="184" t="s">
        <v>1881</v>
      </c>
    </row>
    <row r="2838" spans="1:17" s="83" customFormat="1" ht="9.75" outlineLevel="5">
      <c r="A2838" s="76"/>
      <c r="B2838" s="78" t="s">
        <v>848</v>
      </c>
      <c r="C2838" s="79" t="s">
        <v>1601</v>
      </c>
      <c r="D2838" s="77"/>
      <c r="E2838" s="80"/>
      <c r="F2838" s="77"/>
      <c r="G2838" s="80">
        <v>0</v>
      </c>
      <c r="H2838" s="81"/>
      <c r="I2838" s="82"/>
      <c r="J2838" s="80"/>
      <c r="K2838" s="80"/>
      <c r="L2838" s="80"/>
      <c r="M2838" s="80"/>
      <c r="N2838" s="82"/>
      <c r="O2838" s="82"/>
      <c r="P2838" s="82"/>
      <c r="Q2838" s="80"/>
    </row>
    <row r="2839" spans="1:17" s="83" customFormat="1" ht="9.75" outlineLevel="5">
      <c r="A2839" s="76"/>
      <c r="B2839" s="78"/>
      <c r="C2839" s="79" t="s">
        <v>607</v>
      </c>
      <c r="D2839" s="77"/>
      <c r="E2839" s="80"/>
      <c r="F2839" s="77"/>
      <c r="G2839" s="80">
        <v>7</v>
      </c>
      <c r="H2839" s="81"/>
      <c r="I2839" s="82"/>
      <c r="J2839" s="80"/>
      <c r="K2839" s="80"/>
      <c r="L2839" s="80"/>
      <c r="M2839" s="80"/>
      <c r="N2839" s="82"/>
      <c r="O2839" s="82"/>
      <c r="P2839" s="82"/>
      <c r="Q2839" s="80"/>
    </row>
    <row r="2840" spans="1:17" s="83" customFormat="1" ht="9.75" outlineLevel="5">
      <c r="A2840" s="76"/>
      <c r="B2840" s="78"/>
      <c r="C2840" s="79" t="s">
        <v>1602</v>
      </c>
      <c r="D2840" s="77"/>
      <c r="E2840" s="80"/>
      <c r="F2840" s="77"/>
      <c r="G2840" s="80">
        <v>0</v>
      </c>
      <c r="H2840" s="81"/>
      <c r="I2840" s="82"/>
      <c r="J2840" s="80"/>
      <c r="K2840" s="80"/>
      <c r="L2840" s="80"/>
      <c r="M2840" s="80"/>
      <c r="N2840" s="82"/>
      <c r="O2840" s="82"/>
      <c r="P2840" s="82"/>
      <c r="Q2840" s="80"/>
    </row>
    <row r="2841" spans="1:17" s="83" customFormat="1" ht="9.75" outlineLevel="5">
      <c r="A2841" s="76"/>
      <c r="B2841" s="78"/>
      <c r="C2841" s="79" t="s">
        <v>1603</v>
      </c>
      <c r="D2841" s="77"/>
      <c r="E2841" s="80"/>
      <c r="F2841" s="77"/>
      <c r="G2841" s="80">
        <v>6</v>
      </c>
      <c r="H2841" s="81"/>
      <c r="I2841" s="82"/>
      <c r="J2841" s="80"/>
      <c r="K2841" s="80"/>
      <c r="L2841" s="80"/>
      <c r="M2841" s="80"/>
      <c r="N2841" s="82"/>
      <c r="O2841" s="82"/>
      <c r="P2841" s="82"/>
      <c r="Q2841" s="80"/>
    </row>
    <row r="2842" spans="1:17" s="83" customFormat="1" ht="9.75" outlineLevel="5">
      <c r="A2842" s="76"/>
      <c r="B2842" s="78"/>
      <c r="C2842" s="79" t="s">
        <v>1419</v>
      </c>
      <c r="D2842" s="77"/>
      <c r="E2842" s="80"/>
      <c r="F2842" s="77"/>
      <c r="G2842" s="80">
        <v>0</v>
      </c>
      <c r="H2842" s="81"/>
      <c r="I2842" s="82"/>
      <c r="J2842" s="80"/>
      <c r="K2842" s="80"/>
      <c r="L2842" s="80"/>
      <c r="M2842" s="80"/>
      <c r="N2842" s="82"/>
      <c r="O2842" s="82"/>
      <c r="P2842" s="82"/>
      <c r="Q2842" s="80"/>
    </row>
    <row r="2843" spans="1:17" s="83" customFormat="1" ht="9.75" outlineLevel="5">
      <c r="A2843" s="76"/>
      <c r="B2843" s="78"/>
      <c r="C2843" s="79" t="s">
        <v>1604</v>
      </c>
      <c r="D2843" s="77"/>
      <c r="E2843" s="80"/>
      <c r="F2843" s="77"/>
      <c r="G2843" s="80">
        <v>18</v>
      </c>
      <c r="H2843" s="81"/>
      <c r="I2843" s="82"/>
      <c r="J2843" s="80"/>
      <c r="K2843" s="80"/>
      <c r="L2843" s="80"/>
      <c r="M2843" s="80"/>
      <c r="N2843" s="82"/>
      <c r="O2843" s="82"/>
      <c r="P2843" s="82"/>
      <c r="Q2843" s="80"/>
    </row>
    <row r="2844" spans="1:17" s="83" customFormat="1" ht="7.5" customHeight="1" outlineLevel="5">
      <c r="A2844" s="84"/>
      <c r="B2844" s="86"/>
      <c r="C2844" s="87"/>
      <c r="D2844" s="85"/>
      <c r="E2844" s="88"/>
      <c r="F2844" s="85"/>
      <c r="G2844" s="88"/>
      <c r="H2844" s="89"/>
      <c r="I2844" s="90"/>
      <c r="J2844" s="91"/>
      <c r="K2844" s="91"/>
      <c r="L2844" s="91"/>
      <c r="M2844" s="91"/>
      <c r="N2844" s="90"/>
      <c r="O2844" s="90"/>
      <c r="P2844" s="90"/>
      <c r="Q2844" s="91"/>
    </row>
    <row r="2845" spans="1:17" s="75" customFormat="1" ht="12" outlineLevel="4">
      <c r="A2845" s="67">
        <v>2</v>
      </c>
      <c r="B2845" s="69" t="s">
        <v>1328</v>
      </c>
      <c r="C2845" s="70" t="s">
        <v>1524</v>
      </c>
      <c r="D2845" s="68" t="s">
        <v>14</v>
      </c>
      <c r="E2845" s="71">
        <v>31</v>
      </c>
      <c r="F2845" s="68"/>
      <c r="G2845" s="71">
        <v>31</v>
      </c>
      <c r="H2845" s="511"/>
      <c r="I2845" s="73">
        <f>G2845*H2845</f>
        <v>0</v>
      </c>
      <c r="J2845" s="110">
        <v>4.5999999999999999E-3</v>
      </c>
      <c r="K2845" s="110">
        <f>G2845*J2845</f>
        <v>0.1426</v>
      </c>
      <c r="L2845" s="110"/>
      <c r="M2845" s="110">
        <f>G2845*L2845</f>
        <v>0</v>
      </c>
      <c r="N2845" s="111">
        <v>21</v>
      </c>
      <c r="O2845" s="111">
        <f>I2845*(N2845/100)</f>
        <v>0</v>
      </c>
      <c r="P2845" s="111">
        <f>I2845+O2845</f>
        <v>0</v>
      </c>
      <c r="Q2845" s="183"/>
    </row>
    <row r="2846" spans="1:17" s="75" customFormat="1" ht="12" outlineLevel="4">
      <c r="A2846" s="67">
        <v>3</v>
      </c>
      <c r="B2846" s="69" t="s">
        <v>1605</v>
      </c>
      <c r="C2846" s="70" t="s">
        <v>1606</v>
      </c>
      <c r="D2846" s="68" t="s">
        <v>14</v>
      </c>
      <c r="E2846" s="71">
        <v>18</v>
      </c>
      <c r="F2846" s="68"/>
      <c r="G2846" s="71">
        <v>18</v>
      </c>
      <c r="H2846" s="511"/>
      <c r="I2846" s="73">
        <f>G2846*H2846</f>
        <v>0</v>
      </c>
      <c r="J2846" s="110">
        <v>0.17488999999999999</v>
      </c>
      <c r="K2846" s="110">
        <f>G2846*J2846</f>
        <v>3.1480199999999998</v>
      </c>
      <c r="L2846" s="110"/>
      <c r="M2846" s="110">
        <f>G2846*L2846</f>
        <v>0</v>
      </c>
      <c r="N2846" s="111">
        <v>21</v>
      </c>
      <c r="O2846" s="111">
        <f>I2846*(N2846/100)</f>
        <v>0</v>
      </c>
      <c r="P2846" s="111">
        <f>I2846+O2846</f>
        <v>0</v>
      </c>
      <c r="Q2846" s="184" t="s">
        <v>1881</v>
      </c>
    </row>
    <row r="2847" spans="1:17" s="83" customFormat="1" ht="9.75" outlineLevel="5">
      <c r="A2847" s="76"/>
      <c r="B2847" s="78" t="s">
        <v>848</v>
      </c>
      <c r="C2847" s="79" t="s">
        <v>1601</v>
      </c>
      <c r="D2847" s="77"/>
      <c r="E2847" s="80"/>
      <c r="F2847" s="77"/>
      <c r="G2847" s="80">
        <v>0</v>
      </c>
      <c r="H2847" s="81"/>
      <c r="I2847" s="82"/>
      <c r="J2847" s="80"/>
      <c r="K2847" s="80"/>
      <c r="L2847" s="80"/>
      <c r="M2847" s="80"/>
      <c r="N2847" s="82"/>
      <c r="O2847" s="82"/>
      <c r="P2847" s="82"/>
      <c r="Q2847" s="80"/>
    </row>
    <row r="2848" spans="1:17" s="83" customFormat="1" ht="9.75" outlineLevel="5">
      <c r="A2848" s="76"/>
      <c r="B2848" s="78"/>
      <c r="C2848" s="79" t="s">
        <v>1607</v>
      </c>
      <c r="D2848" s="77"/>
      <c r="E2848" s="80"/>
      <c r="F2848" s="77"/>
      <c r="G2848" s="80">
        <v>12</v>
      </c>
      <c r="H2848" s="81"/>
      <c r="I2848" s="82"/>
      <c r="J2848" s="80"/>
      <c r="K2848" s="80"/>
      <c r="L2848" s="80"/>
      <c r="M2848" s="80"/>
      <c r="N2848" s="82"/>
      <c r="O2848" s="82"/>
      <c r="P2848" s="82"/>
      <c r="Q2848" s="80"/>
    </row>
    <row r="2849" spans="1:17" s="83" customFormat="1" ht="9.75" outlineLevel="5">
      <c r="A2849" s="76"/>
      <c r="B2849" s="78"/>
      <c r="C2849" s="79" t="s">
        <v>1419</v>
      </c>
      <c r="D2849" s="77"/>
      <c r="E2849" s="80"/>
      <c r="F2849" s="77"/>
      <c r="G2849" s="80">
        <v>0</v>
      </c>
      <c r="H2849" s="81"/>
      <c r="I2849" s="82"/>
      <c r="J2849" s="80"/>
      <c r="K2849" s="80"/>
      <c r="L2849" s="80"/>
      <c r="M2849" s="80"/>
      <c r="N2849" s="82"/>
      <c r="O2849" s="82"/>
      <c r="P2849" s="82"/>
      <c r="Q2849" s="80"/>
    </row>
    <row r="2850" spans="1:17" s="83" customFormat="1" ht="9.75" outlineLevel="5">
      <c r="A2850" s="76"/>
      <c r="B2850" s="78"/>
      <c r="C2850" s="79" t="s">
        <v>1603</v>
      </c>
      <c r="D2850" s="77"/>
      <c r="E2850" s="80"/>
      <c r="F2850" s="77"/>
      <c r="G2850" s="80">
        <v>6</v>
      </c>
      <c r="H2850" s="81"/>
      <c r="I2850" s="82"/>
      <c r="J2850" s="80"/>
      <c r="K2850" s="80"/>
      <c r="L2850" s="80"/>
      <c r="M2850" s="80"/>
      <c r="N2850" s="82"/>
      <c r="O2850" s="82"/>
      <c r="P2850" s="82"/>
      <c r="Q2850" s="80"/>
    </row>
    <row r="2851" spans="1:17" s="83" customFormat="1" ht="7.5" customHeight="1" outlineLevel="5">
      <c r="A2851" s="84"/>
      <c r="B2851" s="86"/>
      <c r="C2851" s="87"/>
      <c r="D2851" s="85"/>
      <c r="E2851" s="88"/>
      <c r="F2851" s="85"/>
      <c r="G2851" s="88"/>
      <c r="H2851" s="89"/>
      <c r="I2851" s="90"/>
      <c r="J2851" s="91"/>
      <c r="K2851" s="91"/>
      <c r="L2851" s="91"/>
      <c r="M2851" s="91"/>
      <c r="N2851" s="90"/>
      <c r="O2851" s="90"/>
      <c r="P2851" s="90"/>
      <c r="Q2851" s="91"/>
    </row>
    <row r="2852" spans="1:17" s="75" customFormat="1" ht="12" outlineLevel="4">
      <c r="A2852" s="67">
        <v>4</v>
      </c>
      <c r="B2852" s="69" t="s">
        <v>1518</v>
      </c>
      <c r="C2852" s="70" t="s">
        <v>1608</v>
      </c>
      <c r="D2852" s="68" t="s">
        <v>14</v>
      </c>
      <c r="E2852" s="71">
        <v>18</v>
      </c>
      <c r="F2852" s="68"/>
      <c r="G2852" s="71">
        <v>18</v>
      </c>
      <c r="H2852" s="511"/>
      <c r="I2852" s="73">
        <f>G2852*H2852</f>
        <v>0</v>
      </c>
      <c r="J2852" s="110">
        <v>5.3E-3</v>
      </c>
      <c r="K2852" s="110">
        <f>G2852*J2852</f>
        <v>9.5399999999999999E-2</v>
      </c>
      <c r="L2852" s="110"/>
      <c r="M2852" s="110">
        <f>G2852*L2852</f>
        <v>0</v>
      </c>
      <c r="N2852" s="111">
        <v>21</v>
      </c>
      <c r="O2852" s="111">
        <f>I2852*(N2852/100)</f>
        <v>0</v>
      </c>
      <c r="P2852" s="111">
        <f>I2852+O2852</f>
        <v>0</v>
      </c>
      <c r="Q2852" s="183"/>
    </row>
    <row r="2853" spans="1:17" s="75" customFormat="1" ht="12" outlineLevel="4">
      <c r="A2853" s="67">
        <v>5</v>
      </c>
      <c r="B2853" s="69" t="s">
        <v>1325</v>
      </c>
      <c r="C2853" s="70" t="s">
        <v>1326</v>
      </c>
      <c r="D2853" s="68" t="s">
        <v>14</v>
      </c>
      <c r="E2853" s="71">
        <v>34</v>
      </c>
      <c r="F2853" s="68"/>
      <c r="G2853" s="71">
        <v>34</v>
      </c>
      <c r="H2853" s="511"/>
      <c r="I2853" s="73">
        <f>G2853*H2853</f>
        <v>0</v>
      </c>
      <c r="J2853" s="110">
        <v>0.17488999999999999</v>
      </c>
      <c r="K2853" s="110">
        <f>G2853*J2853</f>
        <v>5.9462599999999997</v>
      </c>
      <c r="L2853" s="110"/>
      <c r="M2853" s="110">
        <f>G2853*L2853</f>
        <v>0</v>
      </c>
      <c r="N2853" s="111">
        <v>21</v>
      </c>
      <c r="O2853" s="111">
        <f>I2853*(N2853/100)</f>
        <v>0</v>
      </c>
      <c r="P2853" s="111">
        <f>I2853+O2853</f>
        <v>0</v>
      </c>
      <c r="Q2853" s="183"/>
    </row>
    <row r="2854" spans="1:17" s="83" customFormat="1" ht="9.75" outlineLevel="5">
      <c r="A2854" s="76"/>
      <c r="B2854" s="78" t="s">
        <v>848</v>
      </c>
      <c r="C2854" s="79" t="s">
        <v>1601</v>
      </c>
      <c r="D2854" s="77"/>
      <c r="E2854" s="80"/>
      <c r="F2854" s="77"/>
      <c r="G2854" s="80">
        <v>0</v>
      </c>
      <c r="H2854" s="81"/>
      <c r="I2854" s="82"/>
      <c r="J2854" s="80"/>
      <c r="K2854" s="80"/>
      <c r="L2854" s="80"/>
      <c r="M2854" s="80"/>
      <c r="N2854" s="82"/>
      <c r="O2854" s="82"/>
      <c r="P2854" s="82"/>
      <c r="Q2854" s="80"/>
    </row>
    <row r="2855" spans="1:17" s="83" customFormat="1" ht="9.75" outlineLevel="5">
      <c r="A2855" s="76"/>
      <c r="B2855" s="78"/>
      <c r="C2855" s="79" t="s">
        <v>1357</v>
      </c>
      <c r="D2855" s="77"/>
      <c r="E2855" s="80"/>
      <c r="F2855" s="77"/>
      <c r="G2855" s="80">
        <v>2</v>
      </c>
      <c r="H2855" s="81"/>
      <c r="I2855" s="82"/>
      <c r="J2855" s="80"/>
      <c r="K2855" s="80"/>
      <c r="L2855" s="80"/>
      <c r="M2855" s="80"/>
      <c r="N2855" s="82"/>
      <c r="O2855" s="82"/>
      <c r="P2855" s="82"/>
      <c r="Q2855" s="80"/>
    </row>
    <row r="2856" spans="1:17" s="83" customFormat="1" ht="9.75" outlineLevel="5">
      <c r="A2856" s="76"/>
      <c r="B2856" s="78"/>
      <c r="C2856" s="79" t="s">
        <v>1602</v>
      </c>
      <c r="D2856" s="77"/>
      <c r="E2856" s="80"/>
      <c r="F2856" s="77"/>
      <c r="G2856" s="80">
        <v>0</v>
      </c>
      <c r="H2856" s="81"/>
      <c r="I2856" s="82"/>
      <c r="J2856" s="80"/>
      <c r="K2856" s="80"/>
      <c r="L2856" s="80"/>
      <c r="M2856" s="80"/>
      <c r="N2856" s="82"/>
      <c r="O2856" s="82"/>
      <c r="P2856" s="82"/>
      <c r="Q2856" s="80"/>
    </row>
    <row r="2857" spans="1:17" s="83" customFormat="1" ht="9.75" outlineLevel="5">
      <c r="A2857" s="76"/>
      <c r="B2857" s="78"/>
      <c r="C2857" s="79" t="s">
        <v>1609</v>
      </c>
      <c r="D2857" s="77"/>
      <c r="E2857" s="80"/>
      <c r="F2857" s="77"/>
      <c r="G2857" s="80">
        <v>19</v>
      </c>
      <c r="H2857" s="81"/>
      <c r="I2857" s="82"/>
      <c r="J2857" s="80"/>
      <c r="K2857" s="80"/>
      <c r="L2857" s="80"/>
      <c r="M2857" s="80"/>
      <c r="N2857" s="82"/>
      <c r="O2857" s="82"/>
      <c r="P2857" s="82"/>
      <c r="Q2857" s="80"/>
    </row>
    <row r="2858" spans="1:17" s="83" customFormat="1" ht="9.75" outlineLevel="5">
      <c r="A2858" s="76"/>
      <c r="B2858" s="78"/>
      <c r="C2858" s="79" t="s">
        <v>1400</v>
      </c>
      <c r="D2858" s="77"/>
      <c r="E2858" s="80"/>
      <c r="F2858" s="77"/>
      <c r="G2858" s="80">
        <v>0</v>
      </c>
      <c r="H2858" s="81"/>
      <c r="I2858" s="82"/>
      <c r="J2858" s="80"/>
      <c r="K2858" s="80"/>
      <c r="L2858" s="80"/>
      <c r="M2858" s="80"/>
      <c r="N2858" s="82"/>
      <c r="O2858" s="82"/>
      <c r="P2858" s="82"/>
      <c r="Q2858" s="80"/>
    </row>
    <row r="2859" spans="1:17" s="83" customFormat="1" ht="9.75" outlineLevel="5">
      <c r="A2859" s="76"/>
      <c r="B2859" s="78"/>
      <c r="C2859" s="79" t="s">
        <v>1610</v>
      </c>
      <c r="D2859" s="77"/>
      <c r="E2859" s="80"/>
      <c r="F2859" s="77"/>
      <c r="G2859" s="80">
        <v>13</v>
      </c>
      <c r="H2859" s="81"/>
      <c r="I2859" s="82"/>
      <c r="J2859" s="80"/>
      <c r="K2859" s="80"/>
      <c r="L2859" s="80"/>
      <c r="M2859" s="80"/>
      <c r="N2859" s="82"/>
      <c r="O2859" s="82"/>
      <c r="P2859" s="82"/>
      <c r="Q2859" s="80"/>
    </row>
    <row r="2860" spans="1:17" s="83" customFormat="1" ht="7.5" customHeight="1" outlineLevel="5">
      <c r="A2860" s="84"/>
      <c r="B2860" s="86"/>
      <c r="C2860" s="87"/>
      <c r="D2860" s="85"/>
      <c r="E2860" s="88"/>
      <c r="F2860" s="85"/>
      <c r="G2860" s="88"/>
      <c r="H2860" s="89"/>
      <c r="I2860" s="90"/>
      <c r="J2860" s="91"/>
      <c r="K2860" s="91"/>
      <c r="L2860" s="91"/>
      <c r="M2860" s="91"/>
      <c r="N2860" s="90"/>
      <c r="O2860" s="90"/>
      <c r="P2860" s="90"/>
      <c r="Q2860" s="91"/>
    </row>
    <row r="2861" spans="1:17" s="75" customFormat="1" ht="12" outlineLevel="4">
      <c r="A2861" s="67">
        <v>6</v>
      </c>
      <c r="B2861" s="69" t="s">
        <v>1327</v>
      </c>
      <c r="C2861" s="70" t="s">
        <v>1611</v>
      </c>
      <c r="D2861" s="68" t="s">
        <v>14</v>
      </c>
      <c r="E2861" s="71">
        <v>34</v>
      </c>
      <c r="F2861" s="68"/>
      <c r="G2861" s="71">
        <v>34</v>
      </c>
      <c r="H2861" s="511"/>
      <c r="I2861" s="73">
        <f>G2861*H2861</f>
        <v>0</v>
      </c>
      <c r="J2861" s="110">
        <v>7.1000000000000004E-3</v>
      </c>
      <c r="K2861" s="110">
        <f>G2861*J2861</f>
        <v>0.2414</v>
      </c>
      <c r="L2861" s="110"/>
      <c r="M2861" s="110">
        <f>G2861*L2861</f>
        <v>0</v>
      </c>
      <c r="N2861" s="111">
        <v>21</v>
      </c>
      <c r="O2861" s="111">
        <f>I2861*(N2861/100)</f>
        <v>0</v>
      </c>
      <c r="P2861" s="111">
        <f>I2861+O2861</f>
        <v>0</v>
      </c>
      <c r="Q2861" s="183"/>
    </row>
    <row r="2862" spans="1:17" s="75" customFormat="1" ht="12" outlineLevel="4">
      <c r="A2862" s="67">
        <v>7</v>
      </c>
      <c r="B2862" s="69" t="s">
        <v>1331</v>
      </c>
      <c r="C2862" s="70" t="s">
        <v>1332</v>
      </c>
      <c r="D2862" s="68" t="s">
        <v>4</v>
      </c>
      <c r="E2862" s="71">
        <v>63.134999999999991</v>
      </c>
      <c r="F2862" s="68"/>
      <c r="G2862" s="71">
        <v>63.134999999999991</v>
      </c>
      <c r="H2862" s="511"/>
      <c r="I2862" s="73">
        <f>G2862*H2862</f>
        <v>0</v>
      </c>
      <c r="J2862" s="110"/>
      <c r="K2862" s="110">
        <f>G2862*J2862</f>
        <v>0</v>
      </c>
      <c r="L2862" s="110"/>
      <c r="M2862" s="110">
        <f>G2862*L2862</f>
        <v>0</v>
      </c>
      <c r="N2862" s="111">
        <v>21</v>
      </c>
      <c r="O2862" s="111">
        <f>I2862*(N2862/100)</f>
        <v>0</v>
      </c>
      <c r="P2862" s="111">
        <f>I2862+O2862</f>
        <v>0</v>
      </c>
      <c r="Q2862" s="184" t="s">
        <v>1881</v>
      </c>
    </row>
    <row r="2863" spans="1:17" s="83" customFormat="1" ht="9.75" outlineLevel="5">
      <c r="A2863" s="76"/>
      <c r="B2863" s="78" t="s">
        <v>848</v>
      </c>
      <c r="C2863" s="79" t="s">
        <v>1601</v>
      </c>
      <c r="D2863" s="77"/>
      <c r="E2863" s="80"/>
      <c r="F2863" s="77"/>
      <c r="G2863" s="80">
        <v>0</v>
      </c>
      <c r="H2863" s="81"/>
      <c r="I2863" s="82"/>
      <c r="J2863" s="80"/>
      <c r="K2863" s="80"/>
      <c r="L2863" s="80"/>
      <c r="M2863" s="80"/>
      <c r="N2863" s="82"/>
      <c r="O2863" s="82"/>
      <c r="P2863" s="82"/>
      <c r="Q2863" s="80"/>
    </row>
    <row r="2864" spans="1:17" s="83" customFormat="1" ht="9.75" outlineLevel="5">
      <c r="A2864" s="76"/>
      <c r="B2864" s="78"/>
      <c r="C2864" s="79" t="s">
        <v>1612</v>
      </c>
      <c r="D2864" s="77"/>
      <c r="E2864" s="80"/>
      <c r="F2864" s="77"/>
      <c r="G2864" s="80">
        <v>20.72</v>
      </c>
      <c r="H2864" s="81"/>
      <c r="I2864" s="82"/>
      <c r="J2864" s="80"/>
      <c r="K2864" s="80"/>
      <c r="L2864" s="80"/>
      <c r="M2864" s="80"/>
      <c r="N2864" s="82"/>
      <c r="O2864" s="82"/>
      <c r="P2864" s="82"/>
      <c r="Q2864" s="80"/>
    </row>
    <row r="2865" spans="1:17" s="83" customFormat="1" ht="9.75" outlineLevel="5">
      <c r="A2865" s="76"/>
      <c r="B2865" s="78"/>
      <c r="C2865" s="79" t="s">
        <v>1602</v>
      </c>
      <c r="D2865" s="77"/>
      <c r="E2865" s="80"/>
      <c r="F2865" s="77"/>
      <c r="G2865" s="80">
        <v>0</v>
      </c>
      <c r="H2865" s="81"/>
      <c r="I2865" s="82"/>
      <c r="J2865" s="80"/>
      <c r="K2865" s="80"/>
      <c r="L2865" s="80"/>
      <c r="M2865" s="80"/>
      <c r="N2865" s="82"/>
      <c r="O2865" s="82"/>
      <c r="P2865" s="82"/>
      <c r="Q2865" s="80"/>
    </row>
    <row r="2866" spans="1:17" s="83" customFormat="1" ht="9.75" outlineLevel="5">
      <c r="A2866" s="76"/>
      <c r="B2866" s="78"/>
      <c r="C2866" s="79" t="s">
        <v>1613</v>
      </c>
      <c r="D2866" s="77"/>
      <c r="E2866" s="80"/>
      <c r="F2866" s="77"/>
      <c r="G2866" s="80">
        <v>10.7</v>
      </c>
      <c r="H2866" s="81"/>
      <c r="I2866" s="82"/>
      <c r="J2866" s="80"/>
      <c r="K2866" s="80"/>
      <c r="L2866" s="80"/>
      <c r="M2866" s="80"/>
      <c r="N2866" s="82"/>
      <c r="O2866" s="82"/>
      <c r="P2866" s="82"/>
      <c r="Q2866" s="80"/>
    </row>
    <row r="2867" spans="1:17" s="83" customFormat="1" ht="9.75" outlineLevel="5">
      <c r="A2867" s="76"/>
      <c r="B2867" s="78"/>
      <c r="C2867" s="79" t="s">
        <v>1419</v>
      </c>
      <c r="D2867" s="77"/>
      <c r="E2867" s="80"/>
      <c r="F2867" s="77"/>
      <c r="G2867" s="80">
        <v>0</v>
      </c>
      <c r="H2867" s="81"/>
      <c r="I2867" s="82"/>
      <c r="J2867" s="80"/>
      <c r="K2867" s="80"/>
      <c r="L2867" s="80"/>
      <c r="M2867" s="80"/>
      <c r="N2867" s="82"/>
      <c r="O2867" s="82"/>
      <c r="P2867" s="82"/>
      <c r="Q2867" s="80"/>
    </row>
    <row r="2868" spans="1:17" s="83" customFormat="1" ht="9.75" outlineLevel="5">
      <c r="A2868" s="76"/>
      <c r="B2868" s="78"/>
      <c r="C2868" s="79" t="s">
        <v>1614</v>
      </c>
      <c r="D2868" s="77"/>
      <c r="E2868" s="80"/>
      <c r="F2868" s="77"/>
      <c r="G2868" s="80">
        <v>31.714999999999996</v>
      </c>
      <c r="H2868" s="81"/>
      <c r="I2868" s="82"/>
      <c r="J2868" s="80"/>
      <c r="K2868" s="80"/>
      <c r="L2868" s="80"/>
      <c r="M2868" s="80"/>
      <c r="N2868" s="82"/>
      <c r="O2868" s="82"/>
      <c r="P2868" s="82"/>
      <c r="Q2868" s="80"/>
    </row>
    <row r="2869" spans="1:17" s="83" customFormat="1" ht="7.5" customHeight="1" outlineLevel="5">
      <c r="A2869" s="84"/>
      <c r="B2869" s="86"/>
      <c r="C2869" s="87"/>
      <c r="D2869" s="85"/>
      <c r="E2869" s="88"/>
      <c r="F2869" s="85"/>
      <c r="G2869" s="88"/>
      <c r="H2869" s="89"/>
      <c r="I2869" s="90"/>
      <c r="J2869" s="91"/>
      <c r="K2869" s="91"/>
      <c r="L2869" s="91"/>
      <c r="M2869" s="91"/>
      <c r="N2869" s="90"/>
      <c r="O2869" s="90"/>
      <c r="P2869" s="90"/>
      <c r="Q2869" s="91"/>
    </row>
    <row r="2870" spans="1:17" s="75" customFormat="1" ht="12" outlineLevel="4">
      <c r="A2870" s="67">
        <v>8</v>
      </c>
      <c r="B2870" s="69" t="s">
        <v>1526</v>
      </c>
      <c r="C2870" s="70" t="s">
        <v>1527</v>
      </c>
      <c r="D2870" s="68" t="s">
        <v>4</v>
      </c>
      <c r="E2870" s="71">
        <v>63.134999999999991</v>
      </c>
      <c r="F2870" s="68"/>
      <c r="G2870" s="71">
        <v>63.134999999999991</v>
      </c>
      <c r="H2870" s="511"/>
      <c r="I2870" s="73">
        <f>G2870*H2870</f>
        <v>0</v>
      </c>
      <c r="J2870" s="110">
        <v>1.9099999999999999E-2</v>
      </c>
      <c r="K2870" s="110">
        <f>G2870*J2870</f>
        <v>1.2058784999999999</v>
      </c>
      <c r="L2870" s="110"/>
      <c r="M2870" s="110">
        <f>G2870*L2870</f>
        <v>0</v>
      </c>
      <c r="N2870" s="111">
        <v>21</v>
      </c>
      <c r="O2870" s="111">
        <f>I2870*(N2870/100)</f>
        <v>0</v>
      </c>
      <c r="P2870" s="111">
        <f>I2870+O2870</f>
        <v>0</v>
      </c>
      <c r="Q2870" s="183"/>
    </row>
    <row r="2871" spans="1:17" s="83" customFormat="1" ht="9.75" outlineLevel="5">
      <c r="A2871" s="76"/>
      <c r="B2871" s="78" t="s">
        <v>848</v>
      </c>
      <c r="C2871" s="79" t="s">
        <v>1601</v>
      </c>
      <c r="D2871" s="77"/>
      <c r="E2871" s="80"/>
      <c r="F2871" s="77"/>
      <c r="G2871" s="80">
        <v>0</v>
      </c>
      <c r="H2871" s="81"/>
      <c r="I2871" s="82"/>
      <c r="J2871" s="80"/>
      <c r="K2871" s="80"/>
      <c r="L2871" s="80"/>
      <c r="M2871" s="80"/>
      <c r="N2871" s="82"/>
      <c r="O2871" s="82"/>
      <c r="P2871" s="82"/>
      <c r="Q2871" s="80"/>
    </row>
    <row r="2872" spans="1:17" s="83" customFormat="1" ht="9.75" outlineLevel="5">
      <c r="A2872" s="76"/>
      <c r="B2872" s="78"/>
      <c r="C2872" s="79" t="s">
        <v>1612</v>
      </c>
      <c r="D2872" s="77"/>
      <c r="E2872" s="80"/>
      <c r="F2872" s="77"/>
      <c r="G2872" s="80">
        <v>20.72</v>
      </c>
      <c r="H2872" s="81"/>
      <c r="I2872" s="82"/>
      <c r="J2872" s="80"/>
      <c r="K2872" s="80"/>
      <c r="L2872" s="80"/>
      <c r="M2872" s="80"/>
      <c r="N2872" s="82"/>
      <c r="O2872" s="82"/>
      <c r="P2872" s="82"/>
      <c r="Q2872" s="80"/>
    </row>
    <row r="2873" spans="1:17" s="83" customFormat="1" ht="9.75" outlineLevel="5">
      <c r="A2873" s="76"/>
      <c r="B2873" s="78"/>
      <c r="C2873" s="79" t="s">
        <v>1602</v>
      </c>
      <c r="D2873" s="77"/>
      <c r="E2873" s="80"/>
      <c r="F2873" s="77"/>
      <c r="G2873" s="80">
        <v>0</v>
      </c>
      <c r="H2873" s="81"/>
      <c r="I2873" s="82"/>
      <c r="J2873" s="80"/>
      <c r="K2873" s="80"/>
      <c r="L2873" s="80"/>
      <c r="M2873" s="80"/>
      <c r="N2873" s="82"/>
      <c r="O2873" s="82"/>
      <c r="P2873" s="82"/>
      <c r="Q2873" s="80"/>
    </row>
    <row r="2874" spans="1:17" s="83" customFormat="1" ht="9.75" outlineLevel="5">
      <c r="A2874" s="76"/>
      <c r="B2874" s="78"/>
      <c r="C2874" s="79" t="s">
        <v>1613</v>
      </c>
      <c r="D2874" s="77"/>
      <c r="E2874" s="80"/>
      <c r="F2874" s="77"/>
      <c r="G2874" s="80">
        <v>10.7</v>
      </c>
      <c r="H2874" s="81"/>
      <c r="I2874" s="82"/>
      <c r="J2874" s="80"/>
      <c r="K2874" s="80"/>
      <c r="L2874" s="80"/>
      <c r="M2874" s="80"/>
      <c r="N2874" s="82"/>
      <c r="O2874" s="82"/>
      <c r="P2874" s="82"/>
      <c r="Q2874" s="80"/>
    </row>
    <row r="2875" spans="1:17" s="83" customFormat="1" ht="9.75" outlineLevel="5">
      <c r="A2875" s="76"/>
      <c r="B2875" s="78"/>
      <c r="C2875" s="79" t="s">
        <v>1419</v>
      </c>
      <c r="D2875" s="77"/>
      <c r="E2875" s="80"/>
      <c r="F2875" s="77"/>
      <c r="G2875" s="80">
        <v>0</v>
      </c>
      <c r="H2875" s="81"/>
      <c r="I2875" s="82"/>
      <c r="J2875" s="80"/>
      <c r="K2875" s="80"/>
      <c r="L2875" s="80"/>
      <c r="M2875" s="80"/>
      <c r="N2875" s="82"/>
      <c r="O2875" s="82"/>
      <c r="P2875" s="82"/>
      <c r="Q2875" s="80"/>
    </row>
    <row r="2876" spans="1:17" s="83" customFormat="1" ht="9.75" outlineLevel="5">
      <c r="A2876" s="76"/>
      <c r="B2876" s="78"/>
      <c r="C2876" s="79" t="s">
        <v>1614</v>
      </c>
      <c r="D2876" s="77"/>
      <c r="E2876" s="80"/>
      <c r="F2876" s="77"/>
      <c r="G2876" s="80">
        <v>31.714999999999996</v>
      </c>
      <c r="H2876" s="81"/>
      <c r="I2876" s="82"/>
      <c r="J2876" s="80"/>
      <c r="K2876" s="80"/>
      <c r="L2876" s="80"/>
      <c r="M2876" s="80"/>
      <c r="N2876" s="82"/>
      <c r="O2876" s="82"/>
      <c r="P2876" s="82"/>
      <c r="Q2876" s="80"/>
    </row>
    <row r="2877" spans="1:17" s="83" customFormat="1" ht="7.5" customHeight="1" outlineLevel="5">
      <c r="A2877" s="84"/>
      <c r="B2877" s="86"/>
      <c r="C2877" s="87"/>
      <c r="D2877" s="85"/>
      <c r="E2877" s="88"/>
      <c r="F2877" s="85"/>
      <c r="G2877" s="88"/>
      <c r="H2877" s="89"/>
      <c r="I2877" s="90"/>
      <c r="J2877" s="91"/>
      <c r="K2877" s="91"/>
      <c r="L2877" s="91"/>
      <c r="M2877" s="91"/>
      <c r="N2877" s="90"/>
      <c r="O2877" s="90"/>
      <c r="P2877" s="90"/>
      <c r="Q2877" s="91"/>
    </row>
    <row r="2878" spans="1:17" s="75" customFormat="1" ht="12" outlineLevel="4">
      <c r="A2878" s="67">
        <v>9</v>
      </c>
      <c r="B2878" s="69" t="s">
        <v>1615</v>
      </c>
      <c r="C2878" s="70" t="s">
        <v>1616</v>
      </c>
      <c r="D2878" s="68" t="s">
        <v>4</v>
      </c>
      <c r="E2878" s="71">
        <v>40.650000000000006</v>
      </c>
      <c r="F2878" s="68"/>
      <c r="G2878" s="71">
        <v>40.650000000000006</v>
      </c>
      <c r="H2878" s="511"/>
      <c r="I2878" s="73">
        <f>G2878*H2878</f>
        <v>0</v>
      </c>
      <c r="J2878" s="110"/>
      <c r="K2878" s="110">
        <f>G2878*J2878</f>
        <v>0</v>
      </c>
      <c r="L2878" s="110"/>
      <c r="M2878" s="110">
        <f>G2878*L2878</f>
        <v>0</v>
      </c>
      <c r="N2878" s="111">
        <v>21</v>
      </c>
      <c r="O2878" s="111">
        <f>I2878*(N2878/100)</f>
        <v>0</v>
      </c>
      <c r="P2878" s="111">
        <f>I2878+O2878</f>
        <v>0</v>
      </c>
      <c r="Q2878" s="184" t="s">
        <v>1881</v>
      </c>
    </row>
    <row r="2879" spans="1:17" s="83" customFormat="1" ht="9.75" outlineLevel="5">
      <c r="A2879" s="76"/>
      <c r="B2879" s="78" t="s">
        <v>848</v>
      </c>
      <c r="C2879" s="79" t="s">
        <v>1601</v>
      </c>
      <c r="D2879" s="77"/>
      <c r="E2879" s="80"/>
      <c r="F2879" s="77"/>
      <c r="G2879" s="80">
        <v>0</v>
      </c>
      <c r="H2879" s="81"/>
      <c r="I2879" s="82"/>
      <c r="J2879" s="80"/>
      <c r="K2879" s="80"/>
      <c r="L2879" s="80"/>
      <c r="M2879" s="80"/>
      <c r="N2879" s="82"/>
      <c r="O2879" s="82"/>
      <c r="P2879" s="82"/>
      <c r="Q2879" s="80"/>
    </row>
    <row r="2880" spans="1:17" s="83" customFormat="1" ht="9.75" outlineLevel="5">
      <c r="A2880" s="76"/>
      <c r="B2880" s="78"/>
      <c r="C2880" s="79" t="s">
        <v>1617</v>
      </c>
      <c r="D2880" s="77"/>
      <c r="E2880" s="80"/>
      <c r="F2880" s="77"/>
      <c r="G2880" s="80">
        <v>29.6</v>
      </c>
      <c r="H2880" s="81"/>
      <c r="I2880" s="82"/>
      <c r="J2880" s="80"/>
      <c r="K2880" s="80"/>
      <c r="L2880" s="80"/>
      <c r="M2880" s="80"/>
      <c r="N2880" s="82"/>
      <c r="O2880" s="82"/>
      <c r="P2880" s="82"/>
      <c r="Q2880" s="80"/>
    </row>
    <row r="2881" spans="1:17" s="83" customFormat="1" ht="9.75" outlineLevel="5">
      <c r="A2881" s="76"/>
      <c r="B2881" s="78"/>
      <c r="C2881" s="79" t="s">
        <v>1419</v>
      </c>
      <c r="D2881" s="77"/>
      <c r="E2881" s="80"/>
      <c r="F2881" s="77"/>
      <c r="G2881" s="80">
        <v>0</v>
      </c>
      <c r="H2881" s="81"/>
      <c r="I2881" s="82"/>
      <c r="J2881" s="80"/>
      <c r="K2881" s="80"/>
      <c r="L2881" s="80"/>
      <c r="M2881" s="80"/>
      <c r="N2881" s="82"/>
      <c r="O2881" s="82"/>
      <c r="P2881" s="82"/>
      <c r="Q2881" s="80"/>
    </row>
    <row r="2882" spans="1:17" s="83" customFormat="1" ht="9.75" outlineLevel="5">
      <c r="A2882" s="76"/>
      <c r="B2882" s="78"/>
      <c r="C2882" s="79" t="s">
        <v>1618</v>
      </c>
      <c r="D2882" s="77"/>
      <c r="E2882" s="80"/>
      <c r="F2882" s="77"/>
      <c r="G2882" s="80">
        <v>11.05</v>
      </c>
      <c r="H2882" s="81"/>
      <c r="I2882" s="82"/>
      <c r="J2882" s="80"/>
      <c r="K2882" s="80"/>
      <c r="L2882" s="80"/>
      <c r="M2882" s="80"/>
      <c r="N2882" s="82"/>
      <c r="O2882" s="82"/>
      <c r="P2882" s="82"/>
      <c r="Q2882" s="80"/>
    </row>
    <row r="2883" spans="1:17" s="83" customFormat="1" ht="7.5" customHeight="1" outlineLevel="5">
      <c r="A2883" s="84"/>
      <c r="B2883" s="86"/>
      <c r="C2883" s="87"/>
      <c r="D2883" s="85"/>
      <c r="E2883" s="88"/>
      <c r="F2883" s="85"/>
      <c r="G2883" s="88"/>
      <c r="H2883" s="89"/>
      <c r="I2883" s="90"/>
      <c r="J2883" s="91"/>
      <c r="K2883" s="91"/>
      <c r="L2883" s="91"/>
      <c r="M2883" s="91"/>
      <c r="N2883" s="90"/>
      <c r="O2883" s="90"/>
      <c r="P2883" s="90"/>
      <c r="Q2883" s="91"/>
    </row>
    <row r="2884" spans="1:17" s="75" customFormat="1" ht="12" outlineLevel="4">
      <c r="A2884" s="67">
        <v>10</v>
      </c>
      <c r="B2884" s="69" t="s">
        <v>1619</v>
      </c>
      <c r="C2884" s="70" t="s">
        <v>1620</v>
      </c>
      <c r="D2884" s="68" t="s">
        <v>4</v>
      </c>
      <c r="E2884" s="71">
        <v>40.650000000000006</v>
      </c>
      <c r="F2884" s="68"/>
      <c r="G2884" s="71">
        <v>40.650000000000006</v>
      </c>
      <c r="H2884" s="511"/>
      <c r="I2884" s="73">
        <f>G2884*H2884</f>
        <v>0</v>
      </c>
      <c r="J2884" s="110">
        <v>1.9900000000000001E-2</v>
      </c>
      <c r="K2884" s="110">
        <f>G2884*J2884</f>
        <v>0.80893500000000018</v>
      </c>
      <c r="L2884" s="110"/>
      <c r="M2884" s="110">
        <f>G2884*L2884</f>
        <v>0</v>
      </c>
      <c r="N2884" s="111">
        <v>21</v>
      </c>
      <c r="O2884" s="111">
        <f>I2884*(N2884/100)</f>
        <v>0</v>
      </c>
      <c r="P2884" s="111">
        <f>I2884+O2884</f>
        <v>0</v>
      </c>
      <c r="Q2884" s="183"/>
    </row>
    <row r="2885" spans="1:17" s="83" customFormat="1" ht="9.75" outlineLevel="5">
      <c r="A2885" s="76"/>
      <c r="B2885" s="78" t="s">
        <v>848</v>
      </c>
      <c r="C2885" s="79" t="s">
        <v>1601</v>
      </c>
      <c r="D2885" s="77"/>
      <c r="E2885" s="80"/>
      <c r="F2885" s="77"/>
      <c r="G2885" s="80">
        <v>0</v>
      </c>
      <c r="H2885" s="81"/>
      <c r="I2885" s="82"/>
      <c r="J2885" s="80"/>
      <c r="K2885" s="80"/>
      <c r="L2885" s="80"/>
      <c r="M2885" s="80"/>
      <c r="N2885" s="82"/>
      <c r="O2885" s="82"/>
      <c r="P2885" s="82"/>
      <c r="Q2885" s="80"/>
    </row>
    <row r="2886" spans="1:17" s="83" customFormat="1" ht="9.75" outlineLevel="5">
      <c r="A2886" s="76"/>
      <c r="B2886" s="78"/>
      <c r="C2886" s="79" t="s">
        <v>1617</v>
      </c>
      <c r="D2886" s="77"/>
      <c r="E2886" s="80"/>
      <c r="F2886" s="77"/>
      <c r="G2886" s="80">
        <v>29.6</v>
      </c>
      <c r="H2886" s="81"/>
      <c r="I2886" s="82"/>
      <c r="J2886" s="80"/>
      <c r="K2886" s="80"/>
      <c r="L2886" s="80"/>
      <c r="M2886" s="80"/>
      <c r="N2886" s="82"/>
      <c r="O2886" s="82"/>
      <c r="P2886" s="82"/>
      <c r="Q2886" s="80"/>
    </row>
    <row r="2887" spans="1:17" s="83" customFormat="1" ht="9.75" outlineLevel="5">
      <c r="A2887" s="76"/>
      <c r="B2887" s="78"/>
      <c r="C2887" s="79" t="s">
        <v>1419</v>
      </c>
      <c r="D2887" s="77"/>
      <c r="E2887" s="80"/>
      <c r="F2887" s="77"/>
      <c r="G2887" s="80">
        <v>0</v>
      </c>
      <c r="H2887" s="81"/>
      <c r="I2887" s="82"/>
      <c r="J2887" s="80"/>
      <c r="K2887" s="80"/>
      <c r="L2887" s="80"/>
      <c r="M2887" s="80"/>
      <c r="N2887" s="82"/>
      <c r="O2887" s="82"/>
      <c r="P2887" s="82"/>
      <c r="Q2887" s="80"/>
    </row>
    <row r="2888" spans="1:17" s="83" customFormat="1" ht="9.75" outlineLevel="5">
      <c r="A2888" s="76"/>
      <c r="B2888" s="78"/>
      <c r="C2888" s="79" t="s">
        <v>1618</v>
      </c>
      <c r="D2888" s="77"/>
      <c r="E2888" s="80"/>
      <c r="F2888" s="77"/>
      <c r="G2888" s="80">
        <v>11.05</v>
      </c>
      <c r="H2888" s="81"/>
      <c r="I2888" s="82"/>
      <c r="J2888" s="80"/>
      <c r="K2888" s="80"/>
      <c r="L2888" s="80"/>
      <c r="M2888" s="80"/>
      <c r="N2888" s="82"/>
      <c r="O2888" s="82"/>
      <c r="P2888" s="82"/>
      <c r="Q2888" s="80"/>
    </row>
    <row r="2889" spans="1:17" s="83" customFormat="1" ht="7.5" customHeight="1" outlineLevel="5">
      <c r="A2889" s="84"/>
      <c r="B2889" s="86"/>
      <c r="C2889" s="87"/>
      <c r="D2889" s="85"/>
      <c r="E2889" s="88"/>
      <c r="F2889" s="85"/>
      <c r="G2889" s="88"/>
      <c r="H2889" s="89"/>
      <c r="I2889" s="90"/>
      <c r="J2889" s="91"/>
      <c r="K2889" s="91"/>
      <c r="L2889" s="91"/>
      <c r="M2889" s="91"/>
      <c r="N2889" s="90"/>
      <c r="O2889" s="90"/>
      <c r="P2889" s="90"/>
      <c r="Q2889" s="91"/>
    </row>
    <row r="2890" spans="1:17" s="75" customFormat="1" ht="12" outlineLevel="4">
      <c r="A2890" s="67">
        <v>11</v>
      </c>
      <c r="B2890" s="69" t="s">
        <v>1329</v>
      </c>
      <c r="C2890" s="70" t="s">
        <v>1330</v>
      </c>
      <c r="D2890" s="68" t="s">
        <v>4</v>
      </c>
      <c r="E2890" s="71">
        <v>108.53</v>
      </c>
      <c r="F2890" s="68"/>
      <c r="G2890" s="71">
        <v>108.53</v>
      </c>
      <c r="H2890" s="511"/>
      <c r="I2890" s="73">
        <f>G2890*H2890</f>
        <v>0</v>
      </c>
      <c r="J2890" s="110"/>
      <c r="K2890" s="110">
        <f>G2890*J2890</f>
        <v>0</v>
      </c>
      <c r="L2890" s="110"/>
      <c r="M2890" s="110">
        <f>G2890*L2890</f>
        <v>0</v>
      </c>
      <c r="N2890" s="111">
        <v>21</v>
      </c>
      <c r="O2890" s="111">
        <f>I2890*(N2890/100)</f>
        <v>0</v>
      </c>
      <c r="P2890" s="111">
        <f>I2890+O2890</f>
        <v>0</v>
      </c>
      <c r="Q2890" s="184" t="s">
        <v>1881</v>
      </c>
    </row>
    <row r="2891" spans="1:17" s="83" customFormat="1" ht="9.75" outlineLevel="5">
      <c r="A2891" s="76"/>
      <c r="B2891" s="78" t="s">
        <v>848</v>
      </c>
      <c r="C2891" s="79" t="s">
        <v>1601</v>
      </c>
      <c r="D2891" s="77"/>
      <c r="E2891" s="80"/>
      <c r="F2891" s="77"/>
      <c r="G2891" s="80">
        <v>0</v>
      </c>
      <c r="H2891" s="81"/>
      <c r="I2891" s="82"/>
      <c r="J2891" s="80"/>
      <c r="K2891" s="80"/>
      <c r="L2891" s="80"/>
      <c r="M2891" s="80"/>
      <c r="N2891" s="82"/>
      <c r="O2891" s="82"/>
      <c r="P2891" s="82"/>
      <c r="Q2891" s="80"/>
    </row>
    <row r="2892" spans="1:17" s="83" customFormat="1" ht="9.75" outlineLevel="5">
      <c r="A2892" s="76"/>
      <c r="B2892" s="78"/>
      <c r="C2892" s="79" t="s">
        <v>1621</v>
      </c>
      <c r="D2892" s="77"/>
      <c r="E2892" s="80"/>
      <c r="F2892" s="77"/>
      <c r="G2892" s="80">
        <v>8.879999999999999</v>
      </c>
      <c r="H2892" s="81"/>
      <c r="I2892" s="82"/>
      <c r="J2892" s="80"/>
      <c r="K2892" s="80"/>
      <c r="L2892" s="80"/>
      <c r="M2892" s="80"/>
      <c r="N2892" s="82"/>
      <c r="O2892" s="82"/>
      <c r="P2892" s="82"/>
      <c r="Q2892" s="80"/>
    </row>
    <row r="2893" spans="1:17" s="83" customFormat="1" ht="9.75" outlineLevel="5">
      <c r="A2893" s="76"/>
      <c r="B2893" s="78"/>
      <c r="C2893" s="79" t="s">
        <v>1602</v>
      </c>
      <c r="D2893" s="77"/>
      <c r="E2893" s="80"/>
      <c r="F2893" s="77"/>
      <c r="G2893" s="80">
        <v>0</v>
      </c>
      <c r="H2893" s="81"/>
      <c r="I2893" s="82"/>
      <c r="J2893" s="80"/>
      <c r="K2893" s="80"/>
      <c r="L2893" s="80"/>
      <c r="M2893" s="80"/>
      <c r="N2893" s="82"/>
      <c r="O2893" s="82"/>
      <c r="P2893" s="82"/>
      <c r="Q2893" s="80"/>
    </row>
    <row r="2894" spans="1:17" s="83" customFormat="1" ht="9.75" outlineLevel="5">
      <c r="A2894" s="76"/>
      <c r="B2894" s="78"/>
      <c r="C2894" s="79" t="s">
        <v>1622</v>
      </c>
      <c r="D2894" s="77"/>
      <c r="E2894" s="80"/>
      <c r="F2894" s="77"/>
      <c r="G2894" s="80">
        <v>59.34</v>
      </c>
      <c r="H2894" s="81"/>
      <c r="I2894" s="82"/>
      <c r="J2894" s="80"/>
      <c r="K2894" s="80"/>
      <c r="L2894" s="80"/>
      <c r="M2894" s="80"/>
      <c r="N2894" s="82"/>
      <c r="O2894" s="82"/>
      <c r="P2894" s="82"/>
      <c r="Q2894" s="80"/>
    </row>
    <row r="2895" spans="1:17" s="83" customFormat="1" ht="9.75" outlineLevel="5">
      <c r="A2895" s="76"/>
      <c r="B2895" s="78"/>
      <c r="C2895" s="79" t="s">
        <v>1400</v>
      </c>
      <c r="D2895" s="77"/>
      <c r="E2895" s="80"/>
      <c r="F2895" s="77"/>
      <c r="G2895" s="80">
        <v>0</v>
      </c>
      <c r="H2895" s="81"/>
      <c r="I2895" s="82"/>
      <c r="J2895" s="80"/>
      <c r="K2895" s="80"/>
      <c r="L2895" s="80"/>
      <c r="M2895" s="80"/>
      <c r="N2895" s="82"/>
      <c r="O2895" s="82"/>
      <c r="P2895" s="82"/>
      <c r="Q2895" s="80"/>
    </row>
    <row r="2896" spans="1:17" s="83" customFormat="1" ht="9.75" outlineLevel="5">
      <c r="A2896" s="76"/>
      <c r="B2896" s="78"/>
      <c r="C2896" s="79" t="s">
        <v>1623</v>
      </c>
      <c r="D2896" s="77"/>
      <c r="E2896" s="80"/>
      <c r="F2896" s="77"/>
      <c r="G2896" s="80">
        <v>40.31</v>
      </c>
      <c r="H2896" s="81"/>
      <c r="I2896" s="82"/>
      <c r="J2896" s="80"/>
      <c r="K2896" s="80"/>
      <c r="L2896" s="80"/>
      <c r="M2896" s="80"/>
      <c r="N2896" s="82"/>
      <c r="O2896" s="82"/>
      <c r="P2896" s="82"/>
      <c r="Q2896" s="80"/>
    </row>
    <row r="2897" spans="1:17" s="83" customFormat="1" ht="7.5" customHeight="1" outlineLevel="5">
      <c r="A2897" s="84"/>
      <c r="B2897" s="86"/>
      <c r="C2897" s="87"/>
      <c r="D2897" s="85"/>
      <c r="E2897" s="88"/>
      <c r="F2897" s="85"/>
      <c r="G2897" s="88"/>
      <c r="H2897" s="89"/>
      <c r="I2897" s="90"/>
      <c r="J2897" s="91"/>
      <c r="K2897" s="91"/>
      <c r="L2897" s="91"/>
      <c r="M2897" s="91"/>
      <c r="N2897" s="90"/>
      <c r="O2897" s="90"/>
      <c r="P2897" s="90"/>
      <c r="Q2897" s="91"/>
    </row>
    <row r="2898" spans="1:17" s="75" customFormat="1" ht="12" outlineLevel="4">
      <c r="A2898" s="67">
        <v>12</v>
      </c>
      <c r="B2898" s="69" t="s">
        <v>1526</v>
      </c>
      <c r="C2898" s="70" t="s">
        <v>1624</v>
      </c>
      <c r="D2898" s="68" t="s">
        <v>4</v>
      </c>
      <c r="E2898" s="71">
        <v>108.53</v>
      </c>
      <c r="F2898" s="68"/>
      <c r="G2898" s="71">
        <v>108.53</v>
      </c>
      <c r="H2898" s="511"/>
      <c r="I2898" s="73">
        <f>G2898*H2898</f>
        <v>0</v>
      </c>
      <c r="J2898" s="110">
        <v>3.0700000000000002E-2</v>
      </c>
      <c r="K2898" s="110">
        <f>G2898*J2898</f>
        <v>3.331871</v>
      </c>
      <c r="L2898" s="110"/>
      <c r="M2898" s="110">
        <f>G2898*L2898</f>
        <v>0</v>
      </c>
      <c r="N2898" s="111">
        <v>21</v>
      </c>
      <c r="O2898" s="111">
        <f>I2898*(N2898/100)</f>
        <v>0</v>
      </c>
      <c r="P2898" s="111">
        <f>I2898+O2898</f>
        <v>0</v>
      </c>
      <c r="Q2898" s="183"/>
    </row>
    <row r="2899" spans="1:17" s="83" customFormat="1" ht="9.75" outlineLevel="5">
      <c r="A2899" s="76"/>
      <c r="B2899" s="78" t="s">
        <v>848</v>
      </c>
      <c r="C2899" s="79" t="s">
        <v>1601</v>
      </c>
      <c r="D2899" s="77"/>
      <c r="E2899" s="80"/>
      <c r="F2899" s="77"/>
      <c r="G2899" s="80">
        <v>0</v>
      </c>
      <c r="H2899" s="81"/>
      <c r="I2899" s="82"/>
      <c r="J2899" s="80"/>
      <c r="K2899" s="80"/>
      <c r="L2899" s="80"/>
      <c r="M2899" s="80"/>
      <c r="N2899" s="82"/>
      <c r="O2899" s="82"/>
      <c r="P2899" s="82"/>
      <c r="Q2899" s="80"/>
    </row>
    <row r="2900" spans="1:17" s="83" customFormat="1" ht="9.75" outlineLevel="5">
      <c r="A2900" s="76"/>
      <c r="B2900" s="78"/>
      <c r="C2900" s="79" t="s">
        <v>1621</v>
      </c>
      <c r="D2900" s="77"/>
      <c r="E2900" s="80"/>
      <c r="F2900" s="77"/>
      <c r="G2900" s="80">
        <v>8.879999999999999</v>
      </c>
      <c r="H2900" s="81"/>
      <c r="I2900" s="82"/>
      <c r="J2900" s="80"/>
      <c r="K2900" s="80"/>
      <c r="L2900" s="80"/>
      <c r="M2900" s="80"/>
      <c r="N2900" s="82"/>
      <c r="O2900" s="82"/>
      <c r="P2900" s="82"/>
      <c r="Q2900" s="80"/>
    </row>
    <row r="2901" spans="1:17" s="83" customFormat="1" ht="9.75" outlineLevel="5">
      <c r="A2901" s="76"/>
      <c r="B2901" s="78"/>
      <c r="C2901" s="79" t="s">
        <v>1602</v>
      </c>
      <c r="D2901" s="77"/>
      <c r="E2901" s="80"/>
      <c r="F2901" s="77"/>
      <c r="G2901" s="80">
        <v>0</v>
      </c>
      <c r="H2901" s="81"/>
      <c r="I2901" s="82"/>
      <c r="J2901" s="80"/>
      <c r="K2901" s="80"/>
      <c r="L2901" s="80"/>
      <c r="M2901" s="80"/>
      <c r="N2901" s="82"/>
      <c r="O2901" s="82"/>
      <c r="P2901" s="82"/>
      <c r="Q2901" s="80"/>
    </row>
    <row r="2902" spans="1:17" s="83" customFormat="1" ht="9.75" outlineLevel="5">
      <c r="A2902" s="76"/>
      <c r="B2902" s="78"/>
      <c r="C2902" s="79" t="s">
        <v>1622</v>
      </c>
      <c r="D2902" s="77"/>
      <c r="E2902" s="80"/>
      <c r="F2902" s="77"/>
      <c r="G2902" s="80">
        <v>59.34</v>
      </c>
      <c r="H2902" s="81"/>
      <c r="I2902" s="82"/>
      <c r="J2902" s="80"/>
      <c r="K2902" s="80"/>
      <c r="L2902" s="80"/>
      <c r="M2902" s="80"/>
      <c r="N2902" s="82"/>
      <c r="O2902" s="82"/>
      <c r="P2902" s="82"/>
      <c r="Q2902" s="80"/>
    </row>
    <row r="2903" spans="1:17" s="83" customFormat="1" ht="9.75" outlineLevel="5">
      <c r="A2903" s="76"/>
      <c r="B2903" s="78"/>
      <c r="C2903" s="79" t="s">
        <v>1400</v>
      </c>
      <c r="D2903" s="77"/>
      <c r="E2903" s="80"/>
      <c r="F2903" s="77"/>
      <c r="G2903" s="80">
        <v>0</v>
      </c>
      <c r="H2903" s="81"/>
      <c r="I2903" s="82"/>
      <c r="J2903" s="80"/>
      <c r="K2903" s="80"/>
      <c r="L2903" s="80"/>
      <c r="M2903" s="80"/>
      <c r="N2903" s="82"/>
      <c r="O2903" s="82"/>
      <c r="P2903" s="82"/>
      <c r="Q2903" s="80"/>
    </row>
    <row r="2904" spans="1:17" s="83" customFormat="1" ht="9.75" outlineLevel="5">
      <c r="A2904" s="76"/>
      <c r="B2904" s="78"/>
      <c r="C2904" s="79" t="s">
        <v>1623</v>
      </c>
      <c r="D2904" s="77"/>
      <c r="E2904" s="80"/>
      <c r="F2904" s="77"/>
      <c r="G2904" s="80">
        <v>40.31</v>
      </c>
      <c r="H2904" s="81"/>
      <c r="I2904" s="82"/>
      <c r="J2904" s="80"/>
      <c r="K2904" s="80"/>
      <c r="L2904" s="80"/>
      <c r="M2904" s="80"/>
      <c r="N2904" s="82"/>
      <c r="O2904" s="82"/>
      <c r="P2904" s="82"/>
      <c r="Q2904" s="80"/>
    </row>
    <row r="2905" spans="1:17" s="83" customFormat="1" ht="7.5" customHeight="1" outlineLevel="5">
      <c r="A2905" s="84"/>
      <c r="B2905" s="86"/>
      <c r="C2905" s="87"/>
      <c r="D2905" s="85"/>
      <c r="E2905" s="88"/>
      <c r="F2905" s="85"/>
      <c r="G2905" s="88"/>
      <c r="H2905" s="89"/>
      <c r="I2905" s="90"/>
      <c r="J2905" s="91"/>
      <c r="K2905" s="91"/>
      <c r="L2905" s="91"/>
      <c r="M2905" s="91"/>
      <c r="N2905" s="90"/>
      <c r="O2905" s="90"/>
      <c r="P2905" s="90"/>
      <c r="Q2905" s="91"/>
    </row>
    <row r="2906" spans="1:17" s="75" customFormat="1" ht="12" outlineLevel="4">
      <c r="A2906" s="67">
        <v>13</v>
      </c>
      <c r="B2906" s="69" t="s">
        <v>1625</v>
      </c>
      <c r="C2906" s="70" t="s">
        <v>1626</v>
      </c>
      <c r="D2906" s="68" t="s">
        <v>14</v>
      </c>
      <c r="E2906" s="71">
        <v>1</v>
      </c>
      <c r="F2906" s="68"/>
      <c r="G2906" s="71">
        <v>1</v>
      </c>
      <c r="H2906" s="511"/>
      <c r="I2906" s="73">
        <f>G2906*H2906</f>
        <v>0</v>
      </c>
      <c r="J2906" s="110"/>
      <c r="K2906" s="110">
        <f>G2906*J2906</f>
        <v>0</v>
      </c>
      <c r="L2906" s="110"/>
      <c r="M2906" s="110">
        <f>G2906*L2906</f>
        <v>0</v>
      </c>
      <c r="N2906" s="111">
        <v>21</v>
      </c>
      <c r="O2906" s="111">
        <f>I2906*(N2906/100)</f>
        <v>0</v>
      </c>
      <c r="P2906" s="111">
        <f>I2906+O2906</f>
        <v>0</v>
      </c>
      <c r="Q2906" s="184" t="s">
        <v>1881</v>
      </c>
    </row>
    <row r="2907" spans="1:17" s="75" customFormat="1" ht="24" outlineLevel="4">
      <c r="A2907" s="67">
        <v>14</v>
      </c>
      <c r="B2907" s="69" t="s">
        <v>1627</v>
      </c>
      <c r="C2907" s="70" t="s">
        <v>1628</v>
      </c>
      <c r="D2907" s="68" t="s">
        <v>14</v>
      </c>
      <c r="E2907" s="71">
        <v>1</v>
      </c>
      <c r="F2907" s="68"/>
      <c r="G2907" s="71">
        <v>1</v>
      </c>
      <c r="H2907" s="511"/>
      <c r="I2907" s="73">
        <f>G2907*H2907</f>
        <v>0</v>
      </c>
      <c r="J2907" s="110">
        <v>0.154</v>
      </c>
      <c r="K2907" s="110">
        <f>G2907*J2907</f>
        <v>0.154</v>
      </c>
      <c r="L2907" s="110"/>
      <c r="M2907" s="110">
        <f>G2907*L2907</f>
        <v>0</v>
      </c>
      <c r="N2907" s="111">
        <v>21</v>
      </c>
      <c r="O2907" s="111">
        <f>I2907*(N2907/100)</f>
        <v>0</v>
      </c>
      <c r="P2907" s="111">
        <f>I2907+O2907</f>
        <v>0</v>
      </c>
      <c r="Q2907" s="183"/>
    </row>
    <row r="2908" spans="1:17" s="83" customFormat="1" ht="8.25" outlineLevel="4">
      <c r="A2908" s="92"/>
      <c r="B2908" s="93"/>
      <c r="C2908" s="92"/>
      <c r="D2908" s="92"/>
      <c r="E2908" s="92"/>
      <c r="F2908" s="92"/>
      <c r="G2908" s="92"/>
      <c r="H2908" s="94"/>
      <c r="I2908" s="94"/>
      <c r="J2908" s="92"/>
      <c r="K2908" s="92"/>
      <c r="L2908" s="92"/>
      <c r="M2908" s="92"/>
      <c r="N2908" s="92"/>
      <c r="O2908" s="94"/>
      <c r="P2908" s="94"/>
      <c r="Q2908" s="92"/>
    </row>
    <row r="2909" spans="1:17" s="20" customFormat="1" ht="16.5" customHeight="1" outlineLevel="3">
      <c r="A2909" s="22"/>
      <c r="B2909" s="18"/>
      <c r="C2909" s="23" t="s">
        <v>304</v>
      </c>
      <c r="D2909" s="24"/>
      <c r="E2909" s="23"/>
      <c r="F2909" s="24"/>
      <c r="G2909" s="23"/>
      <c r="H2909" s="24"/>
      <c r="I2909" s="25">
        <f>SUBTOTAL(9,I2910:I2911)</f>
        <v>0</v>
      </c>
      <c r="J2909" s="26"/>
      <c r="K2909" s="27">
        <f>SUBTOTAL(9,K2910:K2911)</f>
        <v>0</v>
      </c>
      <c r="L2909" s="24"/>
      <c r="M2909" s="27">
        <f>SUBTOTAL(9,M2910:M2911)</f>
        <v>0</v>
      </c>
      <c r="N2909" s="43"/>
      <c r="O2909" s="25">
        <f>SUBTOTAL(9,O2910:O2911)</f>
        <v>0</v>
      </c>
      <c r="P2909" s="25">
        <f>SUBTOTAL(9,P2910:P2911)</f>
        <v>0</v>
      </c>
      <c r="Q2909" s="26"/>
    </row>
    <row r="2910" spans="1:17" s="75" customFormat="1" ht="12" outlineLevel="4">
      <c r="A2910" s="67">
        <v>1</v>
      </c>
      <c r="B2910" s="69" t="s">
        <v>759</v>
      </c>
      <c r="C2910" s="70" t="s">
        <v>760</v>
      </c>
      <c r="D2910" s="68" t="s">
        <v>5</v>
      </c>
      <c r="E2910" s="71">
        <v>253.71812837773513</v>
      </c>
      <c r="F2910" s="68"/>
      <c r="G2910" s="71">
        <v>212.54215939973517</v>
      </c>
      <c r="H2910" s="511"/>
      <c r="I2910" s="73">
        <f>G2910*H2910</f>
        <v>0</v>
      </c>
      <c r="J2910" s="110"/>
      <c r="K2910" s="110">
        <f>G2910*J2910</f>
        <v>0</v>
      </c>
      <c r="L2910" s="110"/>
      <c r="M2910" s="110">
        <f>G2910*L2910</f>
        <v>0</v>
      </c>
      <c r="N2910" s="111">
        <v>21</v>
      </c>
      <c r="O2910" s="111">
        <f>I2910*(N2910/100)</f>
        <v>0</v>
      </c>
      <c r="P2910" s="111">
        <f>I2910+O2910</f>
        <v>0</v>
      </c>
      <c r="Q2910" s="184" t="s">
        <v>1881</v>
      </c>
    </row>
    <row r="2911" spans="1:17" s="83" customFormat="1" ht="8.25" outlineLevel="4">
      <c r="A2911" s="92"/>
      <c r="B2911" s="93"/>
      <c r="C2911" s="92"/>
      <c r="D2911" s="92"/>
      <c r="E2911" s="92"/>
      <c r="F2911" s="92"/>
      <c r="G2911" s="92"/>
      <c r="H2911" s="94"/>
      <c r="I2911" s="94"/>
      <c r="J2911" s="92"/>
      <c r="K2911" s="92"/>
      <c r="L2911" s="92"/>
      <c r="M2911" s="92"/>
      <c r="N2911" s="92"/>
      <c r="O2911" s="94"/>
      <c r="P2911" s="94"/>
      <c r="Q2911" s="92"/>
    </row>
    <row r="2912" spans="1:17" s="20" customFormat="1" ht="16.5" customHeight="1" outlineLevel="3">
      <c r="A2912" s="22"/>
      <c r="B2912" s="18"/>
      <c r="C2912" s="23" t="s">
        <v>1629</v>
      </c>
      <c r="D2912" s="24"/>
      <c r="E2912" s="23"/>
      <c r="F2912" s="24"/>
      <c r="G2912" s="23"/>
      <c r="H2912" s="24"/>
      <c r="I2912" s="25">
        <f>SUBTOTAL(9,I2913:I2943)</f>
        <v>0</v>
      </c>
      <c r="J2912" s="26"/>
      <c r="K2912" s="27"/>
      <c r="L2912" s="24"/>
      <c r="M2912" s="27">
        <f>SUBTOTAL(9,M2913:M2943)</f>
        <v>0</v>
      </c>
      <c r="N2912" s="43"/>
      <c r="O2912" s="25">
        <f>SUBTOTAL(9,O2913:O2943)</f>
        <v>0</v>
      </c>
      <c r="P2912" s="25">
        <f>SUBTOTAL(9,P2913:P2943)</f>
        <v>0</v>
      </c>
      <c r="Q2912" s="26"/>
    </row>
    <row r="2913" spans="1:17" s="75" customFormat="1" ht="12" outlineLevel="4">
      <c r="A2913" s="67">
        <v>1</v>
      </c>
      <c r="B2913" s="69" t="s">
        <v>1630</v>
      </c>
      <c r="C2913" s="70" t="s">
        <v>1631</v>
      </c>
      <c r="D2913" s="68" t="s">
        <v>8</v>
      </c>
      <c r="E2913" s="71">
        <v>35.6967</v>
      </c>
      <c r="F2913" s="68"/>
      <c r="G2913" s="71">
        <v>35.6967</v>
      </c>
      <c r="H2913" s="511"/>
      <c r="I2913" s="73">
        <f>G2913*H2913</f>
        <v>0</v>
      </c>
      <c r="J2913" s="110"/>
      <c r="K2913" s="110"/>
      <c r="L2913" s="110"/>
      <c r="M2913" s="110">
        <f>G2913*L2913</f>
        <v>0</v>
      </c>
      <c r="N2913" s="111">
        <v>21</v>
      </c>
      <c r="O2913" s="111">
        <f>I2913*(N2913/100)</f>
        <v>0</v>
      </c>
      <c r="P2913" s="111">
        <f>I2913+O2913</f>
        <v>0</v>
      </c>
      <c r="Q2913" s="184" t="s">
        <v>1881</v>
      </c>
    </row>
    <row r="2914" spans="1:17" s="83" customFormat="1" ht="9.75" outlineLevel="5">
      <c r="A2914" s="76"/>
      <c r="B2914" s="78" t="s">
        <v>848</v>
      </c>
      <c r="C2914" s="79" t="s">
        <v>1536</v>
      </c>
      <c r="D2914" s="77"/>
      <c r="E2914" s="80"/>
      <c r="F2914" s="77"/>
      <c r="G2914" s="80">
        <v>0</v>
      </c>
      <c r="H2914" s="81"/>
      <c r="I2914" s="82"/>
      <c r="J2914" s="80"/>
      <c r="K2914" s="80"/>
      <c r="L2914" s="80"/>
      <c r="M2914" s="80"/>
      <c r="N2914" s="82"/>
      <c r="O2914" s="82"/>
      <c r="P2914" s="82"/>
      <c r="Q2914" s="80"/>
    </row>
    <row r="2915" spans="1:17" s="83" customFormat="1" ht="9.75" outlineLevel="5">
      <c r="A2915" s="76"/>
      <c r="B2915" s="78"/>
      <c r="C2915" s="79" t="s">
        <v>1632</v>
      </c>
      <c r="D2915" s="77"/>
      <c r="E2915" s="80"/>
      <c r="F2915" s="77"/>
      <c r="G2915" s="80">
        <v>35.6967</v>
      </c>
      <c r="H2915" s="81"/>
      <c r="I2915" s="82"/>
      <c r="J2915" s="80"/>
      <c r="K2915" s="80"/>
      <c r="L2915" s="80"/>
      <c r="M2915" s="80"/>
      <c r="N2915" s="82"/>
      <c r="O2915" s="82"/>
      <c r="P2915" s="82"/>
      <c r="Q2915" s="80"/>
    </row>
    <row r="2916" spans="1:17" s="83" customFormat="1" ht="7.5" customHeight="1" outlineLevel="5">
      <c r="A2916" s="84"/>
      <c r="B2916" s="86"/>
      <c r="C2916" s="87"/>
      <c r="D2916" s="85"/>
      <c r="E2916" s="88"/>
      <c r="F2916" s="85"/>
      <c r="G2916" s="88"/>
      <c r="H2916" s="89"/>
      <c r="I2916" s="90"/>
      <c r="J2916" s="91"/>
      <c r="K2916" s="91"/>
      <c r="L2916" s="91"/>
      <c r="M2916" s="91"/>
      <c r="N2916" s="90"/>
      <c r="O2916" s="90"/>
      <c r="P2916" s="90"/>
      <c r="Q2916" s="91"/>
    </row>
    <row r="2917" spans="1:17" s="75" customFormat="1" ht="12" outlineLevel="4">
      <c r="A2917" s="67">
        <v>2</v>
      </c>
      <c r="B2917" s="69" t="s">
        <v>1633</v>
      </c>
      <c r="C2917" s="70" t="s">
        <v>1634</v>
      </c>
      <c r="D2917" s="68" t="s">
        <v>8</v>
      </c>
      <c r="E2917" s="71">
        <v>10.26</v>
      </c>
      <c r="F2917" s="68"/>
      <c r="G2917" s="71">
        <v>10.26</v>
      </c>
      <c r="H2917" s="511"/>
      <c r="I2917" s="73">
        <f>G2917*H2917</f>
        <v>0</v>
      </c>
      <c r="J2917" s="110"/>
      <c r="K2917" s="110"/>
      <c r="L2917" s="110"/>
      <c r="M2917" s="110">
        <f>G2917*L2917</f>
        <v>0</v>
      </c>
      <c r="N2917" s="111">
        <v>21</v>
      </c>
      <c r="O2917" s="111">
        <f>I2917*(N2917/100)</f>
        <v>0</v>
      </c>
      <c r="P2917" s="111">
        <f>I2917+O2917</f>
        <v>0</v>
      </c>
      <c r="Q2917" s="184" t="s">
        <v>1881</v>
      </c>
    </row>
    <row r="2918" spans="1:17" s="83" customFormat="1" ht="9.75" outlineLevel="5">
      <c r="A2918" s="76"/>
      <c r="B2918" s="78" t="s">
        <v>848</v>
      </c>
      <c r="C2918" s="79" t="s">
        <v>1635</v>
      </c>
      <c r="D2918" s="77"/>
      <c r="E2918" s="80"/>
      <c r="F2918" s="77"/>
      <c r="G2918" s="80">
        <v>0</v>
      </c>
      <c r="H2918" s="81"/>
      <c r="I2918" s="82"/>
      <c r="J2918" s="80"/>
      <c r="K2918" s="80"/>
      <c r="L2918" s="80"/>
      <c r="M2918" s="80"/>
      <c r="N2918" s="82"/>
      <c r="O2918" s="82"/>
      <c r="P2918" s="82"/>
      <c r="Q2918" s="80"/>
    </row>
    <row r="2919" spans="1:17" s="83" customFormat="1" ht="9.75" outlineLevel="5">
      <c r="A2919" s="76"/>
      <c r="B2919" s="78"/>
      <c r="C2919" s="79" t="s">
        <v>1636</v>
      </c>
      <c r="D2919" s="77"/>
      <c r="E2919" s="80"/>
      <c r="F2919" s="77"/>
      <c r="G2919" s="80">
        <v>10.26</v>
      </c>
      <c r="H2919" s="81"/>
      <c r="I2919" s="82"/>
      <c r="J2919" s="80"/>
      <c r="K2919" s="80"/>
      <c r="L2919" s="80"/>
      <c r="M2919" s="80"/>
      <c r="N2919" s="82"/>
      <c r="O2919" s="82"/>
      <c r="P2919" s="82"/>
      <c r="Q2919" s="80"/>
    </row>
    <row r="2920" spans="1:17" s="83" customFormat="1" ht="7.5" customHeight="1" outlineLevel="5">
      <c r="A2920" s="84"/>
      <c r="B2920" s="86"/>
      <c r="C2920" s="87"/>
      <c r="D2920" s="85"/>
      <c r="E2920" s="88"/>
      <c r="F2920" s="85"/>
      <c r="G2920" s="88"/>
      <c r="H2920" s="89"/>
      <c r="I2920" s="90"/>
      <c r="J2920" s="91"/>
      <c r="K2920" s="91"/>
      <c r="L2920" s="91"/>
      <c r="M2920" s="91"/>
      <c r="N2920" s="90"/>
      <c r="O2920" s="90"/>
      <c r="P2920" s="90"/>
      <c r="Q2920" s="91"/>
    </row>
    <row r="2921" spans="1:17" s="75" customFormat="1" ht="12" outlineLevel="4">
      <c r="A2921" s="67">
        <v>3</v>
      </c>
      <c r="B2921" s="69" t="s">
        <v>1173</v>
      </c>
      <c r="C2921" s="70" t="s">
        <v>1174</v>
      </c>
      <c r="D2921" s="68" t="s">
        <v>5</v>
      </c>
      <c r="E2921" s="71">
        <v>1.4300100000000001E-2</v>
      </c>
      <c r="F2921" s="68"/>
      <c r="G2921" s="71">
        <v>1.4300100000000001E-2</v>
      </c>
      <c r="H2921" s="511"/>
      <c r="I2921" s="73">
        <f>G2921*H2921</f>
        <v>0</v>
      </c>
      <c r="J2921" s="110"/>
      <c r="K2921" s="110"/>
      <c r="L2921" s="110"/>
      <c r="M2921" s="110">
        <f>G2921*L2921</f>
        <v>0</v>
      </c>
      <c r="N2921" s="111">
        <v>21</v>
      </c>
      <c r="O2921" s="111">
        <f>I2921*(N2921/100)</f>
        <v>0</v>
      </c>
      <c r="P2921" s="111">
        <f>I2921+O2921</f>
        <v>0</v>
      </c>
      <c r="Q2921" s="184" t="s">
        <v>1881</v>
      </c>
    </row>
    <row r="2922" spans="1:17" s="83" customFormat="1" ht="9.75" outlineLevel="5">
      <c r="A2922" s="76"/>
      <c r="B2922" s="78" t="s">
        <v>848</v>
      </c>
      <c r="C2922" s="79" t="s">
        <v>1637</v>
      </c>
      <c r="D2922" s="77"/>
      <c r="E2922" s="80"/>
      <c r="F2922" s="77"/>
      <c r="G2922" s="80">
        <v>1.0709100000000001E-2</v>
      </c>
      <c r="H2922" s="81"/>
      <c r="I2922" s="82"/>
      <c r="J2922" s="80"/>
      <c r="K2922" s="80"/>
      <c r="L2922" s="80"/>
      <c r="M2922" s="80"/>
      <c r="N2922" s="82"/>
      <c r="O2922" s="82"/>
      <c r="P2922" s="82"/>
      <c r="Q2922" s="80"/>
    </row>
    <row r="2923" spans="1:17" s="83" customFormat="1" ht="9.75" outlineLevel="5">
      <c r="A2923" s="76"/>
      <c r="B2923" s="78"/>
      <c r="C2923" s="79" t="s">
        <v>1638</v>
      </c>
      <c r="D2923" s="77"/>
      <c r="E2923" s="80"/>
      <c r="F2923" s="77"/>
      <c r="G2923" s="80">
        <v>3.591E-3</v>
      </c>
      <c r="H2923" s="81"/>
      <c r="I2923" s="82"/>
      <c r="J2923" s="80"/>
      <c r="K2923" s="80"/>
      <c r="L2923" s="80"/>
      <c r="M2923" s="80"/>
      <c r="N2923" s="82"/>
      <c r="O2923" s="82"/>
      <c r="P2923" s="82"/>
      <c r="Q2923" s="80"/>
    </row>
    <row r="2924" spans="1:17" s="83" customFormat="1" ht="7.5" customHeight="1" outlineLevel="5">
      <c r="A2924" s="84"/>
      <c r="B2924" s="86"/>
      <c r="C2924" s="87"/>
      <c r="D2924" s="85"/>
      <c r="E2924" s="88"/>
      <c r="F2924" s="85"/>
      <c r="G2924" s="88"/>
      <c r="H2924" s="89"/>
      <c r="I2924" s="90"/>
      <c r="J2924" s="91"/>
      <c r="K2924" s="91"/>
      <c r="L2924" s="91"/>
      <c r="M2924" s="91"/>
      <c r="N2924" s="90"/>
      <c r="O2924" s="90"/>
      <c r="P2924" s="90"/>
      <c r="Q2924" s="91"/>
    </row>
    <row r="2925" spans="1:17" s="75" customFormat="1" ht="12" outlineLevel="4">
      <c r="A2925" s="67">
        <v>4</v>
      </c>
      <c r="B2925" s="69" t="s">
        <v>1639</v>
      </c>
      <c r="C2925" s="70" t="s">
        <v>1640</v>
      </c>
      <c r="D2925" s="68" t="s">
        <v>8</v>
      </c>
      <c r="E2925" s="71">
        <v>35.697000000000003</v>
      </c>
      <c r="F2925" s="68"/>
      <c r="G2925" s="71">
        <v>35.697000000000003</v>
      </c>
      <c r="H2925" s="511"/>
      <c r="I2925" s="73">
        <f>G2925*H2925</f>
        <v>0</v>
      </c>
      <c r="J2925" s="110"/>
      <c r="K2925" s="110"/>
      <c r="L2925" s="110"/>
      <c r="M2925" s="110">
        <f>G2925*L2925</f>
        <v>0</v>
      </c>
      <c r="N2925" s="111">
        <v>21</v>
      </c>
      <c r="O2925" s="111">
        <f>I2925*(N2925/100)</f>
        <v>0</v>
      </c>
      <c r="P2925" s="111">
        <f>I2925+O2925</f>
        <v>0</v>
      </c>
      <c r="Q2925" s="184" t="s">
        <v>1881</v>
      </c>
    </row>
    <row r="2926" spans="1:17" s="75" customFormat="1" ht="12" outlineLevel="4">
      <c r="A2926" s="67">
        <v>5</v>
      </c>
      <c r="B2926" s="69" t="s">
        <v>1641</v>
      </c>
      <c r="C2926" s="70" t="s">
        <v>1642</v>
      </c>
      <c r="D2926" s="68" t="s">
        <v>8</v>
      </c>
      <c r="E2926" s="71">
        <v>10.26</v>
      </c>
      <c r="F2926" s="68"/>
      <c r="G2926" s="71">
        <v>10.26</v>
      </c>
      <c r="H2926" s="511"/>
      <c r="I2926" s="73">
        <f>G2926*H2926</f>
        <v>0</v>
      </c>
      <c r="J2926" s="110"/>
      <c r="K2926" s="110"/>
      <c r="L2926" s="110"/>
      <c r="M2926" s="110">
        <f>G2926*L2926</f>
        <v>0</v>
      </c>
      <c r="N2926" s="111">
        <v>21</v>
      </c>
      <c r="O2926" s="111">
        <f>I2926*(N2926/100)</f>
        <v>0</v>
      </c>
      <c r="P2926" s="111">
        <f>I2926+O2926</f>
        <v>0</v>
      </c>
      <c r="Q2926" s="184" t="s">
        <v>1881</v>
      </c>
    </row>
    <row r="2927" spans="1:17" s="75" customFormat="1" ht="12" outlineLevel="4">
      <c r="A2927" s="67">
        <v>6</v>
      </c>
      <c r="B2927" s="69" t="s">
        <v>1643</v>
      </c>
      <c r="C2927" s="70" t="s">
        <v>1644</v>
      </c>
      <c r="D2927" s="68" t="s">
        <v>8</v>
      </c>
      <c r="E2927" s="71">
        <v>52.850549999999998</v>
      </c>
      <c r="F2927" s="68"/>
      <c r="G2927" s="71">
        <v>52.850549999999998</v>
      </c>
      <c r="H2927" s="511"/>
      <c r="I2927" s="73">
        <f>G2927*H2927</f>
        <v>0</v>
      </c>
      <c r="J2927" s="110"/>
      <c r="K2927" s="110"/>
      <c r="L2927" s="110"/>
      <c r="M2927" s="110">
        <f>G2927*L2927</f>
        <v>0</v>
      </c>
      <c r="N2927" s="111">
        <v>21</v>
      </c>
      <c r="O2927" s="111">
        <f>I2927*(N2927/100)</f>
        <v>0</v>
      </c>
      <c r="P2927" s="111">
        <f>I2927+O2927</f>
        <v>0</v>
      </c>
      <c r="Q2927" s="183"/>
    </row>
    <row r="2928" spans="1:17" s="83" customFormat="1" ht="9.75" outlineLevel="5">
      <c r="A2928" s="76"/>
      <c r="B2928" s="78" t="s">
        <v>848</v>
      </c>
      <c r="C2928" s="79" t="s">
        <v>1645</v>
      </c>
      <c r="D2928" s="77"/>
      <c r="E2928" s="80"/>
      <c r="F2928" s="77"/>
      <c r="G2928" s="80">
        <v>35.697000000000003</v>
      </c>
      <c r="H2928" s="81"/>
      <c r="I2928" s="82"/>
      <c r="J2928" s="80"/>
      <c r="K2928" s="80"/>
      <c r="L2928" s="80"/>
      <c r="M2928" s="80"/>
      <c r="N2928" s="82"/>
      <c r="O2928" s="82"/>
      <c r="P2928" s="82"/>
      <c r="Q2928" s="80"/>
    </row>
    <row r="2929" spans="1:17" s="83" customFormat="1" ht="9.75" outlineLevel="5">
      <c r="A2929" s="76"/>
      <c r="B2929" s="78"/>
      <c r="C2929" s="79" t="s">
        <v>1646</v>
      </c>
      <c r="D2929" s="77"/>
      <c r="E2929" s="80"/>
      <c r="F2929" s="77"/>
      <c r="G2929" s="80">
        <v>10.26</v>
      </c>
      <c r="H2929" s="81"/>
      <c r="I2929" s="82"/>
      <c r="J2929" s="80"/>
      <c r="K2929" s="80"/>
      <c r="L2929" s="80"/>
      <c r="M2929" s="80"/>
      <c r="N2929" s="82"/>
      <c r="O2929" s="82"/>
      <c r="P2929" s="82"/>
      <c r="Q2929" s="80"/>
    </row>
    <row r="2930" spans="1:17" s="83" customFormat="1" ht="9.75" outlineLevel="5">
      <c r="A2930" s="95"/>
      <c r="B2930" s="97" t="s">
        <v>894</v>
      </c>
      <c r="C2930" s="98">
        <v>15</v>
      </c>
      <c r="D2930" s="96"/>
      <c r="E2930" s="99"/>
      <c r="F2930" s="96"/>
      <c r="G2930" s="99">
        <v>6.8935500000000003</v>
      </c>
      <c r="H2930" s="100"/>
      <c r="I2930" s="101"/>
      <c r="J2930" s="99"/>
      <c r="K2930" s="99"/>
      <c r="L2930" s="99"/>
      <c r="M2930" s="99"/>
      <c r="N2930" s="101"/>
      <c r="O2930" s="101"/>
      <c r="P2930" s="101"/>
      <c r="Q2930" s="99"/>
    </row>
    <row r="2931" spans="1:17" s="83" customFormat="1" ht="7.5" customHeight="1" outlineLevel="5">
      <c r="A2931" s="84"/>
      <c r="B2931" s="86"/>
      <c r="C2931" s="87"/>
      <c r="D2931" s="85"/>
      <c r="E2931" s="88"/>
      <c r="F2931" s="85"/>
      <c r="G2931" s="88"/>
      <c r="H2931" s="89"/>
      <c r="I2931" s="90"/>
      <c r="J2931" s="91"/>
      <c r="K2931" s="91"/>
      <c r="L2931" s="91"/>
      <c r="M2931" s="91"/>
      <c r="N2931" s="90"/>
      <c r="O2931" s="90"/>
      <c r="P2931" s="90"/>
      <c r="Q2931" s="91"/>
    </row>
    <row r="2932" spans="1:17" s="75" customFormat="1" ht="12" outlineLevel="4">
      <c r="A2932" s="67">
        <v>7</v>
      </c>
      <c r="B2932" s="69" t="s">
        <v>125</v>
      </c>
      <c r="C2932" s="70" t="s">
        <v>427</v>
      </c>
      <c r="D2932" s="68" t="s">
        <v>4</v>
      </c>
      <c r="E2932" s="71">
        <v>26.540000000000003</v>
      </c>
      <c r="F2932" s="68"/>
      <c r="G2932" s="71">
        <v>26.540000000000003</v>
      </c>
      <c r="H2932" s="511"/>
      <c r="I2932" s="73">
        <f>G2932*H2932</f>
        <v>0</v>
      </c>
      <c r="J2932" s="110"/>
      <c r="K2932" s="110"/>
      <c r="L2932" s="110"/>
      <c r="M2932" s="110">
        <f>G2932*L2932</f>
        <v>0</v>
      </c>
      <c r="N2932" s="111">
        <v>21</v>
      </c>
      <c r="O2932" s="111">
        <f>I2932*(N2932/100)</f>
        <v>0</v>
      </c>
      <c r="P2932" s="111">
        <f>I2932+O2932</f>
        <v>0</v>
      </c>
      <c r="Q2932" s="184" t="s">
        <v>1881</v>
      </c>
    </row>
    <row r="2933" spans="1:17" s="83" customFormat="1" ht="9.75" outlineLevel="5">
      <c r="A2933" s="76"/>
      <c r="B2933" s="78" t="s">
        <v>848</v>
      </c>
      <c r="C2933" s="79" t="s">
        <v>1647</v>
      </c>
      <c r="D2933" s="77"/>
      <c r="E2933" s="80"/>
      <c r="F2933" s="77"/>
      <c r="G2933" s="80">
        <v>0</v>
      </c>
      <c r="H2933" s="81"/>
      <c r="I2933" s="82"/>
      <c r="J2933" s="80"/>
      <c r="K2933" s="80"/>
      <c r="L2933" s="80"/>
      <c r="M2933" s="80"/>
      <c r="N2933" s="82"/>
      <c r="O2933" s="82"/>
      <c r="P2933" s="82"/>
      <c r="Q2933" s="80"/>
    </row>
    <row r="2934" spans="1:17" s="83" customFormat="1" ht="9.75" outlineLevel="5">
      <c r="A2934" s="76"/>
      <c r="B2934" s="78"/>
      <c r="C2934" s="79" t="s">
        <v>1648</v>
      </c>
      <c r="D2934" s="77"/>
      <c r="E2934" s="80"/>
      <c r="F2934" s="77"/>
      <c r="G2934" s="80">
        <v>26.540000000000003</v>
      </c>
      <c r="H2934" s="81"/>
      <c r="I2934" s="82"/>
      <c r="J2934" s="80"/>
      <c r="K2934" s="80"/>
      <c r="L2934" s="80"/>
      <c r="M2934" s="80"/>
      <c r="N2934" s="82"/>
      <c r="O2934" s="82"/>
      <c r="P2934" s="82"/>
      <c r="Q2934" s="80"/>
    </row>
    <row r="2935" spans="1:17" s="83" customFormat="1" ht="7.5" customHeight="1" outlineLevel="5">
      <c r="A2935" s="84"/>
      <c r="B2935" s="86"/>
      <c r="C2935" s="87"/>
      <c r="D2935" s="85"/>
      <c r="E2935" s="88"/>
      <c r="F2935" s="85"/>
      <c r="G2935" s="88"/>
      <c r="H2935" s="89"/>
      <c r="I2935" s="90"/>
      <c r="J2935" s="91"/>
      <c r="K2935" s="91"/>
      <c r="L2935" s="91"/>
      <c r="M2935" s="91"/>
      <c r="N2935" s="90"/>
      <c r="O2935" s="90"/>
      <c r="P2935" s="90"/>
      <c r="Q2935" s="91"/>
    </row>
    <row r="2936" spans="1:17" s="75" customFormat="1" ht="12" outlineLevel="4">
      <c r="A2936" s="67">
        <v>8</v>
      </c>
      <c r="B2936" s="69" t="s">
        <v>36</v>
      </c>
      <c r="C2936" s="70" t="s">
        <v>1649</v>
      </c>
      <c r="D2936" s="68" t="s">
        <v>4</v>
      </c>
      <c r="E2936" s="71">
        <v>26.54</v>
      </c>
      <c r="F2936" s="68"/>
      <c r="G2936" s="71">
        <v>26.54</v>
      </c>
      <c r="H2936" s="511"/>
      <c r="I2936" s="73">
        <f>G2936*H2936</f>
        <v>0</v>
      </c>
      <c r="J2936" s="110"/>
      <c r="K2936" s="110"/>
      <c r="L2936" s="110"/>
      <c r="M2936" s="110">
        <f>G2936*L2936</f>
        <v>0</v>
      </c>
      <c r="N2936" s="111">
        <v>21</v>
      </c>
      <c r="O2936" s="111">
        <f>I2936*(N2936/100)</f>
        <v>0</v>
      </c>
      <c r="P2936" s="111">
        <f>I2936+O2936</f>
        <v>0</v>
      </c>
      <c r="Q2936" s="184" t="s">
        <v>1881</v>
      </c>
    </row>
    <row r="2937" spans="1:17" s="75" customFormat="1" ht="24" outlineLevel="4">
      <c r="A2937" s="67">
        <v>9</v>
      </c>
      <c r="B2937" s="69" t="s">
        <v>1650</v>
      </c>
      <c r="C2937" s="70" t="s">
        <v>1651</v>
      </c>
      <c r="D2937" s="68" t="s">
        <v>8</v>
      </c>
      <c r="E2937" s="71">
        <v>16.494</v>
      </c>
      <c r="F2937" s="68"/>
      <c r="G2937" s="71">
        <v>16.494</v>
      </c>
      <c r="H2937" s="511"/>
      <c r="I2937" s="73">
        <f>G2937*H2937</f>
        <v>0</v>
      </c>
      <c r="J2937" s="110"/>
      <c r="K2937" s="110"/>
      <c r="L2937" s="110"/>
      <c r="M2937" s="110">
        <f>G2937*L2937</f>
        <v>0</v>
      </c>
      <c r="N2937" s="111">
        <v>21</v>
      </c>
      <c r="O2937" s="111">
        <f>I2937*(N2937/100)</f>
        <v>0</v>
      </c>
      <c r="P2937" s="111">
        <f>I2937+O2937</f>
        <v>0</v>
      </c>
      <c r="Q2937" s="184" t="s">
        <v>1881</v>
      </c>
    </row>
    <row r="2938" spans="1:17" s="83" customFormat="1" ht="9.75" outlineLevel="5">
      <c r="A2938" s="76"/>
      <c r="B2938" s="78" t="s">
        <v>848</v>
      </c>
      <c r="C2938" s="79" t="s">
        <v>1652</v>
      </c>
      <c r="D2938" s="77"/>
      <c r="E2938" s="80"/>
      <c r="F2938" s="77"/>
      <c r="G2938" s="80">
        <v>0</v>
      </c>
      <c r="H2938" s="81"/>
      <c r="I2938" s="82"/>
      <c r="J2938" s="80"/>
      <c r="K2938" s="80"/>
      <c r="L2938" s="80"/>
      <c r="M2938" s="80"/>
      <c r="N2938" s="82"/>
      <c r="O2938" s="82"/>
      <c r="P2938" s="82"/>
      <c r="Q2938" s="80"/>
    </row>
    <row r="2939" spans="1:17" s="83" customFormat="1" ht="9.75" outlineLevel="5">
      <c r="A2939" s="76"/>
      <c r="B2939" s="78"/>
      <c r="C2939" s="79" t="s">
        <v>1653</v>
      </c>
      <c r="D2939" s="77"/>
      <c r="E2939" s="80"/>
      <c r="F2939" s="77"/>
      <c r="G2939" s="80">
        <v>17.064</v>
      </c>
      <c r="H2939" s="81"/>
      <c r="I2939" s="82"/>
      <c r="J2939" s="80"/>
      <c r="K2939" s="80"/>
      <c r="L2939" s="80"/>
      <c r="M2939" s="80"/>
      <c r="N2939" s="82"/>
      <c r="O2939" s="82"/>
      <c r="P2939" s="82"/>
      <c r="Q2939" s="80"/>
    </row>
    <row r="2940" spans="1:17" s="83" customFormat="1" ht="9.75" outlineLevel="5">
      <c r="A2940" s="76"/>
      <c r="B2940" s="78"/>
      <c r="C2940" s="79" t="s">
        <v>1654</v>
      </c>
      <c r="D2940" s="77"/>
      <c r="E2940" s="80"/>
      <c r="F2940" s="77"/>
      <c r="G2940" s="80">
        <v>-0.56999999999999995</v>
      </c>
      <c r="H2940" s="81"/>
      <c r="I2940" s="82"/>
      <c r="J2940" s="80"/>
      <c r="K2940" s="80"/>
      <c r="L2940" s="80"/>
      <c r="M2940" s="80"/>
      <c r="N2940" s="82"/>
      <c r="O2940" s="82"/>
      <c r="P2940" s="82"/>
      <c r="Q2940" s="80"/>
    </row>
    <row r="2941" spans="1:17" s="83" customFormat="1" ht="7.5" customHeight="1" outlineLevel="5">
      <c r="A2941" s="84"/>
      <c r="B2941" s="86"/>
      <c r="C2941" s="87"/>
      <c r="D2941" s="85"/>
      <c r="E2941" s="88"/>
      <c r="F2941" s="85"/>
      <c r="G2941" s="88"/>
      <c r="H2941" s="89"/>
      <c r="I2941" s="90"/>
      <c r="J2941" s="91"/>
      <c r="K2941" s="91"/>
      <c r="L2941" s="91"/>
      <c r="M2941" s="91"/>
      <c r="N2941" s="90"/>
      <c r="O2941" s="90"/>
      <c r="P2941" s="90"/>
      <c r="Q2941" s="91"/>
    </row>
    <row r="2942" spans="1:17" s="75" customFormat="1" ht="12" outlineLevel="4">
      <c r="A2942" s="67">
        <v>10</v>
      </c>
      <c r="B2942" s="69" t="s">
        <v>137</v>
      </c>
      <c r="C2942" s="70" t="s">
        <v>534</v>
      </c>
      <c r="D2942" s="68" t="s">
        <v>0</v>
      </c>
      <c r="E2942" s="71">
        <v>415.24620411869205</v>
      </c>
      <c r="F2942" s="68"/>
      <c r="G2942" s="71">
        <f>SUM(I2913:I2937)/100</f>
        <v>0</v>
      </c>
      <c r="H2942" s="511"/>
      <c r="I2942" s="73">
        <f>G2942*H2942</f>
        <v>0</v>
      </c>
      <c r="J2942" s="110"/>
      <c r="K2942" s="110"/>
      <c r="L2942" s="110"/>
      <c r="M2942" s="110">
        <f>G2942*L2942</f>
        <v>0</v>
      </c>
      <c r="N2942" s="111">
        <v>21</v>
      </c>
      <c r="O2942" s="111">
        <f>I2942*(N2942/100)</f>
        <v>0</v>
      </c>
      <c r="P2942" s="111">
        <f>I2942+O2942</f>
        <v>0</v>
      </c>
      <c r="Q2942" s="184" t="s">
        <v>1881</v>
      </c>
    </row>
    <row r="2943" spans="1:17" s="83" customFormat="1" ht="8.25" outlineLevel="4">
      <c r="A2943" s="92"/>
      <c r="B2943" s="93"/>
      <c r="C2943" s="92"/>
      <c r="D2943" s="92"/>
      <c r="E2943" s="92"/>
      <c r="F2943" s="92"/>
      <c r="G2943" s="92"/>
      <c r="H2943" s="94"/>
      <c r="I2943" s="94"/>
      <c r="J2943" s="92"/>
      <c r="K2943" s="92"/>
      <c r="L2943" s="92"/>
      <c r="M2943" s="92"/>
      <c r="N2943" s="92"/>
      <c r="O2943" s="94"/>
      <c r="P2943" s="94"/>
      <c r="Q2943" s="92"/>
    </row>
    <row r="2944" spans="1:17" s="20" customFormat="1" ht="16.5" customHeight="1" outlineLevel="3">
      <c r="A2944" s="22"/>
      <c r="B2944" s="18"/>
      <c r="C2944" s="23" t="s">
        <v>1655</v>
      </c>
      <c r="D2944" s="24"/>
      <c r="E2944" s="23"/>
      <c r="F2944" s="24"/>
      <c r="G2944" s="23"/>
      <c r="H2944" s="24"/>
      <c r="I2944" s="25">
        <f>SUBTOTAL(9,I2945:I2951)</f>
        <v>0</v>
      </c>
      <c r="J2944" s="26"/>
      <c r="K2944" s="27"/>
      <c r="L2944" s="24"/>
      <c r="M2944" s="27">
        <f>SUBTOTAL(9,M2945:M2951)</f>
        <v>0</v>
      </c>
      <c r="N2944" s="43"/>
      <c r="O2944" s="25">
        <f>SUBTOTAL(9,O2945:O2951)</f>
        <v>0</v>
      </c>
      <c r="P2944" s="25">
        <f>SUBTOTAL(9,P2945:P2951)</f>
        <v>0</v>
      </c>
      <c r="Q2944" s="26"/>
    </row>
    <row r="2945" spans="1:17" s="75" customFormat="1" ht="24" outlineLevel="4">
      <c r="A2945" s="67">
        <v>1</v>
      </c>
      <c r="B2945" s="69" t="s">
        <v>636</v>
      </c>
      <c r="C2945" s="70" t="s">
        <v>637</v>
      </c>
      <c r="D2945" s="68" t="s">
        <v>8</v>
      </c>
      <c r="E2945" s="71">
        <v>29.106699999999996</v>
      </c>
      <c r="F2945" s="68"/>
      <c r="G2945" s="71">
        <v>29.106699999999996</v>
      </c>
      <c r="H2945" s="511"/>
      <c r="I2945" s="73">
        <f>G2945*H2945</f>
        <v>0</v>
      </c>
      <c r="J2945" s="110"/>
      <c r="K2945" s="110"/>
      <c r="L2945" s="110"/>
      <c r="M2945" s="110">
        <f>G2945*L2945</f>
        <v>0</v>
      </c>
      <c r="N2945" s="111">
        <v>21</v>
      </c>
      <c r="O2945" s="111">
        <f>I2945*(N2945/100)</f>
        <v>0</v>
      </c>
      <c r="P2945" s="111">
        <f>I2945+O2945</f>
        <v>0</v>
      </c>
      <c r="Q2945" s="184" t="s">
        <v>1881</v>
      </c>
    </row>
    <row r="2946" spans="1:17" s="83" customFormat="1" ht="9.75" outlineLevel="5">
      <c r="A2946" s="76"/>
      <c r="B2946" s="78" t="s">
        <v>848</v>
      </c>
      <c r="C2946" s="79" t="s">
        <v>1556</v>
      </c>
      <c r="D2946" s="77"/>
      <c r="E2946" s="80"/>
      <c r="F2946" s="77"/>
      <c r="G2946" s="80">
        <v>0</v>
      </c>
      <c r="H2946" s="81"/>
      <c r="I2946" s="82"/>
      <c r="J2946" s="80"/>
      <c r="K2946" s="80"/>
      <c r="L2946" s="80"/>
      <c r="M2946" s="80"/>
      <c r="N2946" s="82"/>
      <c r="O2946" s="82"/>
      <c r="P2946" s="82"/>
      <c r="Q2946" s="80"/>
    </row>
    <row r="2947" spans="1:17" s="83" customFormat="1" ht="9.75" outlineLevel="5">
      <c r="A2947" s="76"/>
      <c r="B2947" s="78"/>
      <c r="C2947" s="79" t="s">
        <v>1593</v>
      </c>
      <c r="D2947" s="77"/>
      <c r="E2947" s="80"/>
      <c r="F2947" s="77"/>
      <c r="G2947" s="80">
        <v>29.106699999999996</v>
      </c>
      <c r="H2947" s="81"/>
      <c r="I2947" s="82"/>
      <c r="J2947" s="80"/>
      <c r="K2947" s="80"/>
      <c r="L2947" s="80"/>
      <c r="M2947" s="80"/>
      <c r="N2947" s="82"/>
      <c r="O2947" s="82"/>
      <c r="P2947" s="82"/>
      <c r="Q2947" s="80"/>
    </row>
    <row r="2948" spans="1:17" s="83" customFormat="1" ht="7.5" customHeight="1" outlineLevel="5">
      <c r="A2948" s="84"/>
      <c r="B2948" s="86"/>
      <c r="C2948" s="87"/>
      <c r="D2948" s="85"/>
      <c r="E2948" s="88"/>
      <c r="F2948" s="85"/>
      <c r="G2948" s="88"/>
      <c r="H2948" s="89"/>
      <c r="I2948" s="90"/>
      <c r="J2948" s="91"/>
      <c r="K2948" s="91"/>
      <c r="L2948" s="91"/>
      <c r="M2948" s="91"/>
      <c r="N2948" s="90"/>
      <c r="O2948" s="90"/>
      <c r="P2948" s="90"/>
      <c r="Q2948" s="91"/>
    </row>
    <row r="2949" spans="1:17" s="75" customFormat="1" ht="24" outlineLevel="4">
      <c r="A2949" s="67">
        <v>2</v>
      </c>
      <c r="B2949" s="69" t="s">
        <v>638</v>
      </c>
      <c r="C2949" s="70" t="s">
        <v>1656</v>
      </c>
      <c r="D2949" s="68" t="s">
        <v>8</v>
      </c>
      <c r="E2949" s="71">
        <v>29.106999999999999</v>
      </c>
      <c r="F2949" s="68"/>
      <c r="G2949" s="71">
        <v>29.106999999999999</v>
      </c>
      <c r="H2949" s="511"/>
      <c r="I2949" s="73">
        <f>G2949*H2949</f>
        <v>0</v>
      </c>
      <c r="J2949" s="110"/>
      <c r="K2949" s="110"/>
      <c r="L2949" s="110"/>
      <c r="M2949" s="110">
        <f>G2949*L2949</f>
        <v>0</v>
      </c>
      <c r="N2949" s="111">
        <v>21</v>
      </c>
      <c r="O2949" s="111">
        <f>I2949*(N2949/100)</f>
        <v>0</v>
      </c>
      <c r="P2949" s="111">
        <f>I2949+O2949</f>
        <v>0</v>
      </c>
      <c r="Q2949" s="184" t="s">
        <v>1881</v>
      </c>
    </row>
    <row r="2950" spans="1:17" s="75" customFormat="1" ht="12" outlineLevel="4">
      <c r="A2950" s="67">
        <v>3</v>
      </c>
      <c r="B2950" s="69" t="s">
        <v>773</v>
      </c>
      <c r="C2950" s="70" t="s">
        <v>774</v>
      </c>
      <c r="D2950" s="68" t="s">
        <v>0</v>
      </c>
      <c r="E2950" s="71">
        <v>48.502345722463758</v>
      </c>
      <c r="F2950" s="68"/>
      <c r="G2950" s="71">
        <f>SUM(I2945:I2949)/100</f>
        <v>0</v>
      </c>
      <c r="H2950" s="511"/>
      <c r="I2950" s="73">
        <f>G2950*H2950</f>
        <v>0</v>
      </c>
      <c r="J2950" s="110"/>
      <c r="K2950" s="110"/>
      <c r="L2950" s="110"/>
      <c r="M2950" s="110">
        <f>G2950*L2950</f>
        <v>0</v>
      </c>
      <c r="N2950" s="111">
        <v>21</v>
      </c>
      <c r="O2950" s="111">
        <f>I2950*(N2950/100)</f>
        <v>0</v>
      </c>
      <c r="P2950" s="111">
        <f>I2950+O2950</f>
        <v>0</v>
      </c>
      <c r="Q2950" s="184" t="s">
        <v>1881</v>
      </c>
    </row>
    <row r="2951" spans="1:17" s="83" customFormat="1" ht="8.25" outlineLevel="4">
      <c r="A2951" s="92"/>
      <c r="B2951" s="93"/>
      <c r="C2951" s="92"/>
      <c r="D2951" s="92"/>
      <c r="E2951" s="92"/>
      <c r="F2951" s="92"/>
      <c r="G2951" s="92"/>
      <c r="H2951" s="94"/>
      <c r="I2951" s="94"/>
      <c r="J2951" s="92"/>
      <c r="K2951" s="92"/>
      <c r="L2951" s="92"/>
      <c r="M2951" s="92"/>
      <c r="N2951" s="92"/>
      <c r="O2951" s="94"/>
      <c r="P2951" s="94"/>
      <c r="Q2951" s="92"/>
    </row>
    <row r="2952" spans="1:17" s="20" customFormat="1" ht="16.5" customHeight="1" outlineLevel="3">
      <c r="A2952" s="22"/>
      <c r="B2952" s="18"/>
      <c r="C2952" s="23" t="s">
        <v>639</v>
      </c>
      <c r="D2952" s="24"/>
      <c r="E2952" s="23"/>
      <c r="F2952" s="24"/>
      <c r="G2952" s="23"/>
      <c r="H2952" s="24"/>
      <c r="I2952" s="25">
        <f>SUBTOTAL(9,I2953:I2968)</f>
        <v>0</v>
      </c>
      <c r="J2952" s="26"/>
      <c r="K2952" s="27"/>
      <c r="L2952" s="24"/>
      <c r="M2952" s="27">
        <f>SUBTOTAL(9,M2953:M2968)</f>
        <v>0</v>
      </c>
      <c r="N2952" s="43"/>
      <c r="O2952" s="25">
        <f>SUBTOTAL(9,O2953:O2968)</f>
        <v>0</v>
      </c>
      <c r="P2952" s="25">
        <f>SUBTOTAL(9,P2953:P2968)</f>
        <v>0</v>
      </c>
      <c r="Q2952" s="26"/>
    </row>
    <row r="2953" spans="1:17" s="75" customFormat="1" ht="24" outlineLevel="4">
      <c r="A2953" s="67">
        <v>1</v>
      </c>
      <c r="B2953" s="69" t="s">
        <v>1657</v>
      </c>
      <c r="C2953" s="70" t="s">
        <v>1658</v>
      </c>
      <c r="D2953" s="68" t="s">
        <v>8</v>
      </c>
      <c r="E2953" s="71">
        <v>29.106699999999996</v>
      </c>
      <c r="F2953" s="68"/>
      <c r="G2953" s="71">
        <v>29.106699999999996</v>
      </c>
      <c r="H2953" s="511"/>
      <c r="I2953" s="73">
        <f>G2953*H2953</f>
        <v>0</v>
      </c>
      <c r="J2953" s="110"/>
      <c r="K2953" s="110"/>
      <c r="L2953" s="110"/>
      <c r="M2953" s="110">
        <f>G2953*L2953</f>
        <v>0</v>
      </c>
      <c r="N2953" s="111">
        <v>21</v>
      </c>
      <c r="O2953" s="111">
        <f>I2953*(N2953/100)</f>
        <v>0</v>
      </c>
      <c r="P2953" s="111">
        <f>I2953+O2953</f>
        <v>0</v>
      </c>
      <c r="Q2953" s="184" t="s">
        <v>1881</v>
      </c>
    </row>
    <row r="2954" spans="1:17" s="83" customFormat="1" ht="9.75" outlineLevel="5">
      <c r="A2954" s="76"/>
      <c r="B2954" s="78" t="s">
        <v>848</v>
      </c>
      <c r="C2954" s="79" t="s">
        <v>1556</v>
      </c>
      <c r="D2954" s="77"/>
      <c r="E2954" s="80"/>
      <c r="F2954" s="77"/>
      <c r="G2954" s="80">
        <v>0</v>
      </c>
      <c r="H2954" s="81"/>
      <c r="I2954" s="82"/>
      <c r="J2954" s="80"/>
      <c r="K2954" s="80"/>
      <c r="L2954" s="80"/>
      <c r="M2954" s="80"/>
      <c r="N2954" s="82"/>
      <c r="O2954" s="82"/>
      <c r="P2954" s="82"/>
      <c r="Q2954" s="80"/>
    </row>
    <row r="2955" spans="1:17" s="83" customFormat="1" ht="9.75" outlineLevel="5">
      <c r="A2955" s="76"/>
      <c r="B2955" s="78"/>
      <c r="C2955" s="79" t="s">
        <v>1593</v>
      </c>
      <c r="D2955" s="77"/>
      <c r="E2955" s="80"/>
      <c r="F2955" s="77"/>
      <c r="G2955" s="80">
        <v>29.106699999999996</v>
      </c>
      <c r="H2955" s="81"/>
      <c r="I2955" s="82"/>
      <c r="J2955" s="80"/>
      <c r="K2955" s="80"/>
      <c r="L2955" s="80"/>
      <c r="M2955" s="80"/>
      <c r="N2955" s="82"/>
      <c r="O2955" s="82"/>
      <c r="P2955" s="82"/>
      <c r="Q2955" s="80"/>
    </row>
    <row r="2956" spans="1:17" s="83" customFormat="1" ht="7.5" customHeight="1" outlineLevel="5">
      <c r="A2956" s="84"/>
      <c r="B2956" s="86"/>
      <c r="C2956" s="87"/>
      <c r="D2956" s="85"/>
      <c r="E2956" s="88"/>
      <c r="F2956" s="85"/>
      <c r="G2956" s="88"/>
      <c r="H2956" s="89"/>
      <c r="I2956" s="90"/>
      <c r="J2956" s="91"/>
      <c r="K2956" s="91"/>
      <c r="L2956" s="91"/>
      <c r="M2956" s="91"/>
      <c r="N2956" s="90"/>
      <c r="O2956" s="90"/>
      <c r="P2956" s="90"/>
      <c r="Q2956" s="91"/>
    </row>
    <row r="2957" spans="1:17" s="75" customFormat="1" ht="12" outlineLevel="4">
      <c r="A2957" s="67">
        <v>2</v>
      </c>
      <c r="B2957" s="69" t="s">
        <v>1659</v>
      </c>
      <c r="C2957" s="70" t="s">
        <v>1660</v>
      </c>
      <c r="D2957" s="68" t="s">
        <v>8</v>
      </c>
      <c r="E2957" s="71">
        <v>32.017700000000005</v>
      </c>
      <c r="F2957" s="68"/>
      <c r="G2957" s="71">
        <v>32.017700000000005</v>
      </c>
      <c r="H2957" s="511"/>
      <c r="I2957" s="73">
        <f>G2957*H2957</f>
        <v>0</v>
      </c>
      <c r="J2957" s="110"/>
      <c r="K2957" s="110"/>
      <c r="L2957" s="110"/>
      <c r="M2957" s="110">
        <f>G2957*L2957</f>
        <v>0</v>
      </c>
      <c r="N2957" s="111">
        <v>21</v>
      </c>
      <c r="O2957" s="111">
        <f>I2957*(N2957/100)</f>
        <v>0</v>
      </c>
      <c r="P2957" s="111">
        <f>I2957+O2957</f>
        <v>0</v>
      </c>
      <c r="Q2957" s="183"/>
    </row>
    <row r="2958" spans="1:17" s="83" customFormat="1" ht="9.75" outlineLevel="5">
      <c r="A2958" s="95"/>
      <c r="B2958" s="97" t="s">
        <v>894</v>
      </c>
      <c r="C2958" s="98">
        <v>10</v>
      </c>
      <c r="D2958" s="96"/>
      <c r="E2958" s="99"/>
      <c r="F2958" s="96"/>
      <c r="G2958" s="99">
        <v>2.9106999999999998</v>
      </c>
      <c r="H2958" s="100"/>
      <c r="I2958" s="101"/>
      <c r="J2958" s="99"/>
      <c r="K2958" s="99"/>
      <c r="L2958" s="99"/>
      <c r="M2958" s="99"/>
      <c r="N2958" s="101"/>
      <c r="O2958" s="101"/>
      <c r="P2958" s="101"/>
      <c r="Q2958" s="99"/>
    </row>
    <row r="2959" spans="1:17" s="83" customFormat="1" ht="7.5" customHeight="1" outlineLevel="5">
      <c r="A2959" s="84"/>
      <c r="B2959" s="86"/>
      <c r="C2959" s="87"/>
      <c r="D2959" s="85"/>
      <c r="E2959" s="88"/>
      <c r="F2959" s="85"/>
      <c r="G2959" s="88"/>
      <c r="H2959" s="89"/>
      <c r="I2959" s="90"/>
      <c r="J2959" s="91"/>
      <c r="K2959" s="91"/>
      <c r="L2959" s="91"/>
      <c r="M2959" s="91"/>
      <c r="N2959" s="90"/>
      <c r="O2959" s="90"/>
      <c r="P2959" s="90"/>
      <c r="Q2959" s="91"/>
    </row>
    <row r="2960" spans="1:17" s="75" customFormat="1" ht="12" outlineLevel="4">
      <c r="A2960" s="67">
        <v>3</v>
      </c>
      <c r="B2960" s="69" t="s">
        <v>659</v>
      </c>
      <c r="C2960" s="70" t="s">
        <v>660</v>
      </c>
      <c r="D2960" s="68" t="s">
        <v>4</v>
      </c>
      <c r="E2960" s="71">
        <v>23.46</v>
      </c>
      <c r="F2960" s="68"/>
      <c r="G2960" s="71">
        <v>23.46</v>
      </c>
      <c r="H2960" s="511"/>
      <c r="I2960" s="73">
        <f>G2960*H2960</f>
        <v>0</v>
      </c>
      <c r="J2960" s="110"/>
      <c r="K2960" s="110"/>
      <c r="L2960" s="110"/>
      <c r="M2960" s="110">
        <f>G2960*L2960</f>
        <v>0</v>
      </c>
      <c r="N2960" s="111">
        <v>21</v>
      </c>
      <c r="O2960" s="111">
        <f>I2960*(N2960/100)</f>
        <v>0</v>
      </c>
      <c r="P2960" s="111">
        <f>I2960+O2960</f>
        <v>0</v>
      </c>
      <c r="Q2960" s="184" t="s">
        <v>1881</v>
      </c>
    </row>
    <row r="2961" spans="1:17" s="83" customFormat="1" ht="9.75" outlineLevel="5">
      <c r="A2961" s="76"/>
      <c r="B2961" s="78" t="s">
        <v>848</v>
      </c>
      <c r="C2961" s="79" t="s">
        <v>1556</v>
      </c>
      <c r="D2961" s="77"/>
      <c r="E2961" s="80"/>
      <c r="F2961" s="77"/>
      <c r="G2961" s="80">
        <v>0</v>
      </c>
      <c r="H2961" s="81"/>
      <c r="I2961" s="82"/>
      <c r="J2961" s="80"/>
      <c r="K2961" s="80"/>
      <c r="L2961" s="80"/>
      <c r="M2961" s="80"/>
      <c r="N2961" s="82"/>
      <c r="O2961" s="82"/>
      <c r="P2961" s="82"/>
      <c r="Q2961" s="80"/>
    </row>
    <row r="2962" spans="1:17" s="83" customFormat="1" ht="9.75" outlineLevel="5">
      <c r="A2962" s="76"/>
      <c r="B2962" s="78"/>
      <c r="C2962" s="79" t="s">
        <v>1600</v>
      </c>
      <c r="D2962" s="77"/>
      <c r="E2962" s="80"/>
      <c r="F2962" s="77"/>
      <c r="G2962" s="80">
        <v>23.46</v>
      </c>
      <c r="H2962" s="81"/>
      <c r="I2962" s="82"/>
      <c r="J2962" s="80"/>
      <c r="K2962" s="80"/>
      <c r="L2962" s="80"/>
      <c r="M2962" s="80"/>
      <c r="N2962" s="82"/>
      <c r="O2962" s="82"/>
      <c r="P2962" s="82"/>
      <c r="Q2962" s="80"/>
    </row>
    <row r="2963" spans="1:17" s="83" customFormat="1" ht="7.5" customHeight="1" outlineLevel="5">
      <c r="A2963" s="84"/>
      <c r="B2963" s="86"/>
      <c r="C2963" s="87"/>
      <c r="D2963" s="85"/>
      <c r="E2963" s="88"/>
      <c r="F2963" s="85"/>
      <c r="G2963" s="88"/>
      <c r="H2963" s="89"/>
      <c r="I2963" s="90"/>
      <c r="J2963" s="91"/>
      <c r="K2963" s="91"/>
      <c r="L2963" s="91"/>
      <c r="M2963" s="91"/>
      <c r="N2963" s="90"/>
      <c r="O2963" s="90"/>
      <c r="P2963" s="90"/>
      <c r="Q2963" s="91"/>
    </row>
    <row r="2964" spans="1:17" s="75" customFormat="1" ht="12" outlineLevel="4">
      <c r="A2964" s="67">
        <v>4</v>
      </c>
      <c r="B2964" s="69" t="s">
        <v>1661</v>
      </c>
      <c r="C2964" s="70" t="s">
        <v>1662</v>
      </c>
      <c r="D2964" s="68" t="s">
        <v>4</v>
      </c>
      <c r="E2964" s="71">
        <v>25.806000000000004</v>
      </c>
      <c r="F2964" s="68"/>
      <c r="G2964" s="71">
        <v>25.806000000000004</v>
      </c>
      <c r="H2964" s="511"/>
      <c r="I2964" s="73">
        <f>G2964*H2964</f>
        <v>0</v>
      </c>
      <c r="J2964" s="110"/>
      <c r="K2964" s="110"/>
      <c r="L2964" s="110"/>
      <c r="M2964" s="110">
        <f>G2964*L2964</f>
        <v>0</v>
      </c>
      <c r="N2964" s="111">
        <v>21</v>
      </c>
      <c r="O2964" s="111">
        <f>I2964*(N2964/100)</f>
        <v>0</v>
      </c>
      <c r="P2964" s="111">
        <f>I2964+O2964</f>
        <v>0</v>
      </c>
      <c r="Q2964" s="183"/>
    </row>
    <row r="2965" spans="1:17" s="83" customFormat="1" ht="9.75" outlineLevel="5">
      <c r="A2965" s="95"/>
      <c r="B2965" s="97" t="s">
        <v>894</v>
      </c>
      <c r="C2965" s="98">
        <v>10</v>
      </c>
      <c r="D2965" s="96"/>
      <c r="E2965" s="99"/>
      <c r="F2965" s="96"/>
      <c r="G2965" s="99">
        <v>2.3460000000000001</v>
      </c>
      <c r="H2965" s="100"/>
      <c r="I2965" s="101"/>
      <c r="J2965" s="99"/>
      <c r="K2965" s="99"/>
      <c r="L2965" s="99"/>
      <c r="M2965" s="99"/>
      <c r="N2965" s="101"/>
      <c r="O2965" s="101"/>
      <c r="P2965" s="101"/>
      <c r="Q2965" s="99"/>
    </row>
    <row r="2966" spans="1:17" s="83" customFormat="1" ht="7.5" customHeight="1" outlineLevel="5">
      <c r="A2966" s="84"/>
      <c r="B2966" s="86"/>
      <c r="C2966" s="87"/>
      <c r="D2966" s="85"/>
      <c r="E2966" s="88"/>
      <c r="F2966" s="85"/>
      <c r="G2966" s="88"/>
      <c r="H2966" s="89"/>
      <c r="I2966" s="90"/>
      <c r="J2966" s="91"/>
      <c r="K2966" s="91"/>
      <c r="L2966" s="91"/>
      <c r="M2966" s="91"/>
      <c r="N2966" s="90"/>
      <c r="O2966" s="90"/>
      <c r="P2966" s="90"/>
      <c r="Q2966" s="91"/>
    </row>
    <row r="2967" spans="1:17" s="75" customFormat="1" ht="12" outlineLevel="4">
      <c r="A2967" s="67">
        <v>5</v>
      </c>
      <c r="B2967" s="69" t="s">
        <v>828</v>
      </c>
      <c r="C2967" s="70" t="s">
        <v>829</v>
      </c>
      <c r="D2967" s="68" t="s">
        <v>0</v>
      </c>
      <c r="E2967" s="71">
        <v>426.79610434950933</v>
      </c>
      <c r="F2967" s="68"/>
      <c r="G2967" s="71">
        <f>SUM(I2953:I2964)/100</f>
        <v>0</v>
      </c>
      <c r="H2967" s="511"/>
      <c r="I2967" s="73">
        <f>G2967*H2967</f>
        <v>0</v>
      </c>
      <c r="J2967" s="110"/>
      <c r="K2967" s="110"/>
      <c r="L2967" s="110"/>
      <c r="M2967" s="110">
        <f>G2967*L2967</f>
        <v>0</v>
      </c>
      <c r="N2967" s="111">
        <v>21</v>
      </c>
      <c r="O2967" s="111">
        <f>I2967*(N2967/100)</f>
        <v>0</v>
      </c>
      <c r="P2967" s="111">
        <f>I2967+O2967</f>
        <v>0</v>
      </c>
      <c r="Q2967" s="184" t="s">
        <v>1881</v>
      </c>
    </row>
    <row r="2968" spans="1:17" s="83" customFormat="1" ht="8.25" outlineLevel="4">
      <c r="A2968" s="92"/>
      <c r="B2968" s="93"/>
      <c r="C2968" s="92"/>
      <c r="D2968" s="92"/>
      <c r="E2968" s="92"/>
      <c r="F2968" s="92"/>
      <c r="G2968" s="92"/>
      <c r="H2968" s="94"/>
      <c r="I2968" s="94"/>
      <c r="J2968" s="92"/>
      <c r="K2968" s="92"/>
      <c r="L2968" s="92"/>
      <c r="M2968" s="92"/>
      <c r="N2968" s="92"/>
      <c r="O2968" s="94"/>
      <c r="P2968" s="94"/>
      <c r="Q2968" s="92"/>
    </row>
    <row r="2969" spans="1:17" s="20" customFormat="1" ht="16.5" customHeight="1" outlineLevel="3">
      <c r="A2969" s="22"/>
      <c r="B2969" s="18"/>
      <c r="C2969" s="23" t="s">
        <v>1663</v>
      </c>
      <c r="D2969" s="24"/>
      <c r="E2969" s="23"/>
      <c r="F2969" s="24"/>
      <c r="G2969" s="23"/>
      <c r="H2969" s="24"/>
      <c r="I2969" s="25">
        <f>SUBTOTAL(9,I2970:I2975)</f>
        <v>0</v>
      </c>
      <c r="J2969" s="26"/>
      <c r="K2969" s="27"/>
      <c r="L2969" s="24"/>
      <c r="M2969" s="27">
        <f>SUBTOTAL(9,M2970:M2975)</f>
        <v>0</v>
      </c>
      <c r="N2969" s="43"/>
      <c r="O2969" s="25">
        <f>SUBTOTAL(9,O2970:O2975)</f>
        <v>0</v>
      </c>
      <c r="P2969" s="25">
        <f>SUBTOTAL(9,P2970:P2975)</f>
        <v>0</v>
      </c>
      <c r="Q2969" s="26"/>
    </row>
    <row r="2970" spans="1:17" s="75" customFormat="1" ht="24" outlineLevel="4">
      <c r="A2970" s="67">
        <v>1</v>
      </c>
      <c r="B2970" s="69" t="s">
        <v>1664</v>
      </c>
      <c r="C2970" s="70" t="s">
        <v>1665</v>
      </c>
      <c r="D2970" s="68" t="s">
        <v>8</v>
      </c>
      <c r="E2970" s="71">
        <v>68.472000000000008</v>
      </c>
      <c r="F2970" s="68"/>
      <c r="G2970" s="71">
        <v>68.472000000000008</v>
      </c>
      <c r="H2970" s="511"/>
      <c r="I2970" s="73">
        <f>G2970*H2970</f>
        <v>0</v>
      </c>
      <c r="J2970" s="110"/>
      <c r="K2970" s="110">
        <f>G2970*J2970</f>
        <v>0</v>
      </c>
      <c r="L2970" s="110"/>
      <c r="M2970" s="110">
        <f>G2970*L2970</f>
        <v>0</v>
      </c>
      <c r="N2970" s="111">
        <v>21</v>
      </c>
      <c r="O2970" s="111">
        <f>I2970*(N2970/100)</f>
        <v>0</v>
      </c>
      <c r="P2970" s="111">
        <f>I2970+O2970</f>
        <v>0</v>
      </c>
      <c r="Q2970" s="184" t="s">
        <v>1881</v>
      </c>
    </row>
    <row r="2971" spans="1:17" s="83" customFormat="1" ht="9.75" outlineLevel="5">
      <c r="A2971" s="76"/>
      <c r="B2971" s="78" t="s">
        <v>848</v>
      </c>
      <c r="C2971" s="79" t="s">
        <v>1556</v>
      </c>
      <c r="D2971" s="77"/>
      <c r="E2971" s="80"/>
      <c r="F2971" s="77"/>
      <c r="G2971" s="80">
        <v>0</v>
      </c>
      <c r="H2971" s="81"/>
      <c r="I2971" s="82"/>
      <c r="J2971" s="80"/>
      <c r="K2971" s="80"/>
      <c r="L2971" s="80"/>
      <c r="M2971" s="80"/>
      <c r="N2971" s="82"/>
      <c r="O2971" s="82"/>
      <c r="P2971" s="82"/>
      <c r="Q2971" s="80"/>
    </row>
    <row r="2972" spans="1:17" s="83" customFormat="1" ht="9.75" outlineLevel="5">
      <c r="A2972" s="76"/>
      <c r="B2972" s="78"/>
      <c r="C2972" s="79" t="s">
        <v>1587</v>
      </c>
      <c r="D2972" s="77"/>
      <c r="E2972" s="80"/>
      <c r="F2972" s="77"/>
      <c r="G2972" s="80">
        <v>68.472000000000008</v>
      </c>
      <c r="H2972" s="81"/>
      <c r="I2972" s="82"/>
      <c r="J2972" s="80"/>
      <c r="K2972" s="80"/>
      <c r="L2972" s="80"/>
      <c r="M2972" s="80"/>
      <c r="N2972" s="82"/>
      <c r="O2972" s="82"/>
      <c r="P2972" s="82"/>
      <c r="Q2972" s="80"/>
    </row>
    <row r="2973" spans="1:17" s="83" customFormat="1" ht="7.5" customHeight="1" outlineLevel="5">
      <c r="A2973" s="84"/>
      <c r="B2973" s="86"/>
      <c r="C2973" s="87"/>
      <c r="D2973" s="85"/>
      <c r="E2973" s="88"/>
      <c r="F2973" s="85"/>
      <c r="G2973" s="88"/>
      <c r="H2973" s="89"/>
      <c r="I2973" s="90"/>
      <c r="J2973" s="91"/>
      <c r="K2973" s="91"/>
      <c r="L2973" s="91"/>
      <c r="M2973" s="91"/>
      <c r="N2973" s="90"/>
      <c r="O2973" s="90"/>
      <c r="P2973" s="90"/>
      <c r="Q2973" s="91"/>
    </row>
    <row r="2974" spans="1:17" s="75" customFormat="1" ht="12" outlineLevel="4">
      <c r="A2974" s="67">
        <v>2</v>
      </c>
      <c r="B2974" s="69" t="s">
        <v>1666</v>
      </c>
      <c r="C2974" s="70" t="s">
        <v>1667</v>
      </c>
      <c r="D2974" s="68" t="s">
        <v>8</v>
      </c>
      <c r="E2974" s="71">
        <v>68.471999999999994</v>
      </c>
      <c r="F2974" s="68"/>
      <c r="G2974" s="71">
        <v>68.471999999999994</v>
      </c>
      <c r="H2974" s="511"/>
      <c r="I2974" s="73">
        <f>G2974*H2974</f>
        <v>0</v>
      </c>
      <c r="J2974" s="110">
        <v>7.2000000000000005E-4</v>
      </c>
      <c r="K2974" s="110">
        <f>G2974*J2974</f>
        <v>4.9299839999999998E-2</v>
      </c>
      <c r="L2974" s="110"/>
      <c r="M2974" s="110">
        <f>G2974*L2974</f>
        <v>0</v>
      </c>
      <c r="N2974" s="111">
        <v>21</v>
      </c>
      <c r="O2974" s="111">
        <f>I2974*(N2974/100)</f>
        <v>0</v>
      </c>
      <c r="P2974" s="111">
        <f>I2974+O2974</f>
        <v>0</v>
      </c>
      <c r="Q2974" s="183"/>
    </row>
    <row r="2975" spans="1:17" s="83" customFormat="1" ht="13.5" customHeight="1" outlineLevel="4">
      <c r="A2975" s="92"/>
      <c r="B2975" s="93"/>
      <c r="C2975" s="92"/>
      <c r="D2975" s="92"/>
      <c r="E2975" s="92"/>
      <c r="F2975" s="92"/>
      <c r="G2975" s="92"/>
      <c r="H2975" s="94"/>
      <c r="I2975" s="94"/>
      <c r="J2975" s="92"/>
      <c r="K2975" s="92"/>
      <c r="L2975" s="92"/>
      <c r="M2975" s="92"/>
      <c r="N2975" s="92"/>
      <c r="O2975" s="94"/>
      <c r="P2975" s="94"/>
      <c r="Q2975" s="92"/>
    </row>
    <row r="2976" spans="1:17" s="45" customFormat="1" ht="12.75" customHeight="1" outlineLevel="3">
      <c r="A2976" s="46"/>
      <c r="B2976" s="47"/>
      <c r="C2976" s="48"/>
      <c r="D2976" s="47"/>
      <c r="E2976" s="49"/>
      <c r="F2976" s="50"/>
      <c r="G2976" s="49"/>
      <c r="H2976" s="50"/>
      <c r="I2976" s="51"/>
      <c r="J2976" s="52"/>
      <c r="K2976" s="50"/>
      <c r="L2976" s="50"/>
      <c r="M2976" s="50"/>
      <c r="N2976" s="53" t="s">
        <v>3</v>
      </c>
      <c r="O2976" s="50"/>
      <c r="P2976" s="50"/>
      <c r="Q2976" s="52"/>
    </row>
    <row r="2977" spans="1:17" s="63" customFormat="1" ht="18.75" customHeight="1" outlineLevel="2">
      <c r="A2977" s="55"/>
      <c r="B2977" s="56"/>
      <c r="C2977" s="57" t="s">
        <v>1668</v>
      </c>
      <c r="D2977" s="58"/>
      <c r="E2977" s="57"/>
      <c r="F2977" s="58"/>
      <c r="G2977" s="57"/>
      <c r="H2977" s="58"/>
      <c r="I2977" s="59">
        <f>SUBTOTAL(9,I2978:I3065)</f>
        <v>0</v>
      </c>
      <c r="J2977" s="60"/>
      <c r="K2977" s="61">
        <f>SUBTOTAL(9,K2978:K3065)</f>
        <v>0</v>
      </c>
      <c r="L2977" s="58"/>
      <c r="M2977" s="61">
        <f>SUBTOTAL(9,M2978:M3065)</f>
        <v>0</v>
      </c>
      <c r="N2977" s="62"/>
      <c r="O2977" s="59">
        <f>SUBTOTAL(9,O2978:O3065)</f>
        <v>0</v>
      </c>
      <c r="P2977" s="59">
        <f>SUBTOTAL(9,P2978:P3065)</f>
        <v>0</v>
      </c>
      <c r="Q2977" s="60"/>
    </row>
    <row r="2978" spans="1:17" s="20" customFormat="1" ht="16.5" customHeight="1" outlineLevel="3">
      <c r="A2978" s="22"/>
      <c r="B2978" s="18"/>
      <c r="C2978" s="23" t="s">
        <v>1170</v>
      </c>
      <c r="D2978" s="24"/>
      <c r="E2978" s="23"/>
      <c r="F2978" s="24"/>
      <c r="G2978" s="23"/>
      <c r="H2978" s="24"/>
      <c r="I2978" s="25">
        <f>SUBTOTAL(9,I2979:I3038)</f>
        <v>0</v>
      </c>
      <c r="J2978" s="26"/>
      <c r="K2978" s="27"/>
      <c r="L2978" s="24"/>
      <c r="M2978" s="27">
        <f>SUBTOTAL(9,M2979:M3038)</f>
        <v>0</v>
      </c>
      <c r="N2978" s="43"/>
      <c r="O2978" s="25">
        <f>SUBTOTAL(9,O2979:O3038)</f>
        <v>0</v>
      </c>
      <c r="P2978" s="25">
        <f>SUBTOTAL(9,P2979:P3038)</f>
        <v>0</v>
      </c>
      <c r="Q2978" s="26"/>
    </row>
    <row r="2979" spans="1:17" s="75" customFormat="1" ht="24" outlineLevel="4">
      <c r="A2979" s="67">
        <v>1</v>
      </c>
      <c r="B2979" s="69" t="s">
        <v>1171</v>
      </c>
      <c r="C2979" s="70" t="s">
        <v>1172</v>
      </c>
      <c r="D2979" s="68" t="s">
        <v>8</v>
      </c>
      <c r="E2979" s="71">
        <v>48.623699999999999</v>
      </c>
      <c r="F2979" s="68"/>
      <c r="G2979" s="71">
        <v>48.623699999999999</v>
      </c>
      <c r="H2979" s="511"/>
      <c r="I2979" s="73">
        <f>G2979*H2979</f>
        <v>0</v>
      </c>
      <c r="J2979" s="110"/>
      <c r="K2979" s="110"/>
      <c r="L2979" s="110"/>
      <c r="M2979" s="110">
        <f>G2979*L2979</f>
        <v>0</v>
      </c>
      <c r="N2979" s="111">
        <v>21</v>
      </c>
      <c r="O2979" s="111">
        <f>I2979*(N2979/100)</f>
        <v>0</v>
      </c>
      <c r="P2979" s="111">
        <f>I2979+O2979</f>
        <v>0</v>
      </c>
      <c r="Q2979" s="184" t="s">
        <v>1881</v>
      </c>
    </row>
    <row r="2980" spans="1:17" s="83" customFormat="1" ht="9.75" outlineLevel="5">
      <c r="A2980" s="76"/>
      <c r="B2980" s="78" t="s">
        <v>848</v>
      </c>
      <c r="C2980" s="79" t="s">
        <v>1669</v>
      </c>
      <c r="D2980" s="77"/>
      <c r="E2980" s="80"/>
      <c r="F2980" s="77"/>
      <c r="G2980" s="80">
        <v>0</v>
      </c>
      <c r="H2980" s="81"/>
      <c r="I2980" s="82"/>
      <c r="J2980" s="80"/>
      <c r="K2980" s="80"/>
      <c r="L2980" s="80"/>
      <c r="M2980" s="80"/>
      <c r="N2980" s="82"/>
      <c r="O2980" s="82"/>
      <c r="P2980" s="82"/>
      <c r="Q2980" s="80"/>
    </row>
    <row r="2981" spans="1:17" s="83" customFormat="1" ht="9.75" outlineLevel="5">
      <c r="A2981" s="76"/>
      <c r="B2981" s="78"/>
      <c r="C2981" s="79" t="s">
        <v>1670</v>
      </c>
      <c r="D2981" s="77"/>
      <c r="E2981" s="80"/>
      <c r="F2981" s="77"/>
      <c r="G2981" s="80">
        <v>37.592100000000002</v>
      </c>
      <c r="H2981" s="81"/>
      <c r="I2981" s="82"/>
      <c r="J2981" s="80"/>
      <c r="K2981" s="80"/>
      <c r="L2981" s="80"/>
      <c r="M2981" s="80"/>
      <c r="N2981" s="82"/>
      <c r="O2981" s="82"/>
      <c r="P2981" s="82"/>
      <c r="Q2981" s="80"/>
    </row>
    <row r="2982" spans="1:17" s="83" customFormat="1" ht="9.75" outlineLevel="5">
      <c r="A2982" s="76"/>
      <c r="B2982" s="78"/>
      <c r="C2982" s="79" t="s">
        <v>1236</v>
      </c>
      <c r="D2982" s="77"/>
      <c r="E2982" s="80"/>
      <c r="F2982" s="77"/>
      <c r="G2982" s="80">
        <v>0</v>
      </c>
      <c r="H2982" s="81"/>
      <c r="I2982" s="82"/>
      <c r="J2982" s="80"/>
      <c r="K2982" s="80"/>
      <c r="L2982" s="80"/>
      <c r="M2982" s="80"/>
      <c r="N2982" s="82"/>
      <c r="O2982" s="82"/>
      <c r="P2982" s="82"/>
      <c r="Q2982" s="80"/>
    </row>
    <row r="2983" spans="1:17" s="83" customFormat="1" ht="9.75" outlineLevel="5">
      <c r="A2983" s="76"/>
      <c r="B2983" s="78"/>
      <c r="C2983" s="79" t="s">
        <v>1671</v>
      </c>
      <c r="D2983" s="77"/>
      <c r="E2983" s="80"/>
      <c r="F2983" s="77"/>
      <c r="G2983" s="80">
        <v>11.031599999999999</v>
      </c>
      <c r="H2983" s="81"/>
      <c r="I2983" s="82"/>
      <c r="J2983" s="80"/>
      <c r="K2983" s="80"/>
      <c r="L2983" s="80"/>
      <c r="M2983" s="80"/>
      <c r="N2983" s="82"/>
      <c r="O2983" s="82"/>
      <c r="P2983" s="82"/>
      <c r="Q2983" s="80"/>
    </row>
    <row r="2984" spans="1:17" s="83" customFormat="1" ht="7.5" customHeight="1" outlineLevel="5">
      <c r="A2984" s="84"/>
      <c r="B2984" s="86"/>
      <c r="C2984" s="87"/>
      <c r="D2984" s="85"/>
      <c r="E2984" s="88"/>
      <c r="F2984" s="85"/>
      <c r="G2984" s="88"/>
      <c r="H2984" s="89"/>
      <c r="I2984" s="90"/>
      <c r="J2984" s="91"/>
      <c r="K2984" s="91"/>
      <c r="L2984" s="91"/>
      <c r="M2984" s="91"/>
      <c r="N2984" s="90"/>
      <c r="O2984" s="90"/>
      <c r="P2984" s="90"/>
      <c r="Q2984" s="91"/>
    </row>
    <row r="2985" spans="1:17" s="75" customFormat="1" ht="12" outlineLevel="4">
      <c r="A2985" s="67">
        <v>2</v>
      </c>
      <c r="B2985" s="69" t="s">
        <v>1173</v>
      </c>
      <c r="C2985" s="70" t="s">
        <v>1174</v>
      </c>
      <c r="D2985" s="68" t="s">
        <v>5</v>
      </c>
      <c r="E2985" s="71">
        <v>1.513869E-2</v>
      </c>
      <c r="F2985" s="68"/>
      <c r="G2985" s="71">
        <v>1.513869E-2</v>
      </c>
      <c r="H2985" s="511"/>
      <c r="I2985" s="73">
        <f>G2985*H2985</f>
        <v>0</v>
      </c>
      <c r="J2985" s="110"/>
      <c r="K2985" s="110"/>
      <c r="L2985" s="110"/>
      <c r="M2985" s="110">
        <f>G2985*L2985</f>
        <v>0</v>
      </c>
      <c r="N2985" s="111">
        <v>21</v>
      </c>
      <c r="O2985" s="111">
        <f>I2985*(N2985/100)</f>
        <v>0</v>
      </c>
      <c r="P2985" s="111">
        <f>I2985+O2985</f>
        <v>0</v>
      </c>
      <c r="Q2985" s="184" t="s">
        <v>1881</v>
      </c>
    </row>
    <row r="2986" spans="1:17" s="83" customFormat="1" ht="9.75" outlineLevel="5">
      <c r="A2986" s="76"/>
      <c r="B2986" s="78" t="s">
        <v>848</v>
      </c>
      <c r="C2986" s="79" t="s">
        <v>1669</v>
      </c>
      <c r="D2986" s="77"/>
      <c r="E2986" s="80"/>
      <c r="F2986" s="77"/>
      <c r="G2986" s="80">
        <v>0</v>
      </c>
      <c r="H2986" s="81"/>
      <c r="I2986" s="82"/>
      <c r="J2986" s="80"/>
      <c r="K2986" s="80"/>
      <c r="L2986" s="80"/>
      <c r="M2986" s="80"/>
      <c r="N2986" s="82"/>
      <c r="O2986" s="82"/>
      <c r="P2986" s="82"/>
      <c r="Q2986" s="80"/>
    </row>
    <row r="2987" spans="1:17" s="83" customFormat="1" ht="9.75" outlineLevel="5">
      <c r="A2987" s="76"/>
      <c r="B2987" s="78"/>
      <c r="C2987" s="79" t="s">
        <v>1672</v>
      </c>
      <c r="D2987" s="77"/>
      <c r="E2987" s="80"/>
      <c r="F2987" s="77"/>
      <c r="G2987" s="80">
        <v>1.127763E-2</v>
      </c>
      <c r="H2987" s="81"/>
      <c r="I2987" s="82"/>
      <c r="J2987" s="80"/>
      <c r="K2987" s="80"/>
      <c r="L2987" s="80"/>
      <c r="M2987" s="80"/>
      <c r="N2987" s="82"/>
      <c r="O2987" s="82"/>
      <c r="P2987" s="82"/>
      <c r="Q2987" s="80"/>
    </row>
    <row r="2988" spans="1:17" s="83" customFormat="1" ht="9.75" outlineLevel="5">
      <c r="A2988" s="76"/>
      <c r="B2988" s="78"/>
      <c r="C2988" s="79" t="s">
        <v>1236</v>
      </c>
      <c r="D2988" s="77"/>
      <c r="E2988" s="80"/>
      <c r="F2988" s="77"/>
      <c r="G2988" s="80">
        <v>0</v>
      </c>
      <c r="H2988" s="81"/>
      <c r="I2988" s="82"/>
      <c r="J2988" s="80"/>
      <c r="K2988" s="80"/>
      <c r="L2988" s="80"/>
      <c r="M2988" s="80"/>
      <c r="N2988" s="82"/>
      <c r="O2988" s="82"/>
      <c r="P2988" s="82"/>
      <c r="Q2988" s="80"/>
    </row>
    <row r="2989" spans="1:17" s="83" customFormat="1" ht="9.75" outlineLevel="5">
      <c r="A2989" s="76"/>
      <c r="B2989" s="78"/>
      <c r="C2989" s="79" t="s">
        <v>1673</v>
      </c>
      <c r="D2989" s="77"/>
      <c r="E2989" s="80"/>
      <c r="F2989" s="77"/>
      <c r="G2989" s="80">
        <v>3.8610599999999995E-3</v>
      </c>
      <c r="H2989" s="81"/>
      <c r="I2989" s="82"/>
      <c r="J2989" s="80"/>
      <c r="K2989" s="80"/>
      <c r="L2989" s="80"/>
      <c r="M2989" s="80"/>
      <c r="N2989" s="82"/>
      <c r="O2989" s="82"/>
      <c r="P2989" s="82"/>
      <c r="Q2989" s="80"/>
    </row>
    <row r="2990" spans="1:17" s="83" customFormat="1" ht="7.5" customHeight="1" outlineLevel="5">
      <c r="A2990" s="84"/>
      <c r="B2990" s="86"/>
      <c r="C2990" s="87"/>
      <c r="D2990" s="85"/>
      <c r="E2990" s="88"/>
      <c r="F2990" s="85"/>
      <c r="G2990" s="88"/>
      <c r="H2990" s="89"/>
      <c r="I2990" s="90"/>
      <c r="J2990" s="91"/>
      <c r="K2990" s="91"/>
      <c r="L2990" s="91"/>
      <c r="M2990" s="91"/>
      <c r="N2990" s="90"/>
      <c r="O2990" s="90"/>
      <c r="P2990" s="90"/>
      <c r="Q2990" s="91"/>
    </row>
    <row r="2991" spans="1:17" s="75" customFormat="1" ht="24" outlineLevel="4">
      <c r="A2991" s="67">
        <v>3</v>
      </c>
      <c r="B2991" s="69" t="s">
        <v>1175</v>
      </c>
      <c r="C2991" s="70" t="s">
        <v>1176</v>
      </c>
      <c r="D2991" s="68" t="s">
        <v>8</v>
      </c>
      <c r="E2991" s="71">
        <v>48.623699999999999</v>
      </c>
      <c r="F2991" s="68"/>
      <c r="G2991" s="71">
        <v>48.623699999999999</v>
      </c>
      <c r="H2991" s="511"/>
      <c r="I2991" s="73">
        <f>G2991*H2991</f>
        <v>0</v>
      </c>
      <c r="J2991" s="110"/>
      <c r="K2991" s="110"/>
      <c r="L2991" s="110"/>
      <c r="M2991" s="110">
        <f>G2991*L2991</f>
        <v>0</v>
      </c>
      <c r="N2991" s="111">
        <v>21</v>
      </c>
      <c r="O2991" s="111">
        <f>I2991*(N2991/100)</f>
        <v>0</v>
      </c>
      <c r="P2991" s="111">
        <f>I2991+O2991</f>
        <v>0</v>
      </c>
      <c r="Q2991" s="184" t="s">
        <v>1881</v>
      </c>
    </row>
    <row r="2992" spans="1:17" s="83" customFormat="1" ht="9.75" outlineLevel="5">
      <c r="A2992" s="76"/>
      <c r="B2992" s="78" t="s">
        <v>848</v>
      </c>
      <c r="C2992" s="79" t="s">
        <v>1669</v>
      </c>
      <c r="D2992" s="77"/>
      <c r="E2992" s="80"/>
      <c r="F2992" s="77"/>
      <c r="G2992" s="80">
        <v>0</v>
      </c>
      <c r="H2992" s="81"/>
      <c r="I2992" s="82"/>
      <c r="J2992" s="80"/>
      <c r="K2992" s="80"/>
      <c r="L2992" s="80"/>
      <c r="M2992" s="80"/>
      <c r="N2992" s="82"/>
      <c r="O2992" s="82"/>
      <c r="P2992" s="82"/>
      <c r="Q2992" s="80"/>
    </row>
    <row r="2993" spans="1:17" s="83" customFormat="1" ht="9.75" outlineLevel="5">
      <c r="A2993" s="76"/>
      <c r="B2993" s="78"/>
      <c r="C2993" s="79" t="s">
        <v>1670</v>
      </c>
      <c r="D2993" s="77"/>
      <c r="E2993" s="80"/>
      <c r="F2993" s="77"/>
      <c r="G2993" s="80">
        <v>37.592100000000002</v>
      </c>
      <c r="H2993" s="81"/>
      <c r="I2993" s="82"/>
      <c r="J2993" s="80"/>
      <c r="K2993" s="80"/>
      <c r="L2993" s="80"/>
      <c r="M2993" s="80"/>
      <c r="N2993" s="82"/>
      <c r="O2993" s="82"/>
      <c r="P2993" s="82"/>
      <c r="Q2993" s="80"/>
    </row>
    <row r="2994" spans="1:17" s="83" customFormat="1" ht="9.75" outlineLevel="5">
      <c r="A2994" s="76"/>
      <c r="B2994" s="78"/>
      <c r="C2994" s="79" t="s">
        <v>1236</v>
      </c>
      <c r="D2994" s="77"/>
      <c r="E2994" s="80"/>
      <c r="F2994" s="77"/>
      <c r="G2994" s="80">
        <v>0</v>
      </c>
      <c r="H2994" s="81"/>
      <c r="I2994" s="82"/>
      <c r="J2994" s="80"/>
      <c r="K2994" s="80"/>
      <c r="L2994" s="80"/>
      <c r="M2994" s="80"/>
      <c r="N2994" s="82"/>
      <c r="O2994" s="82"/>
      <c r="P2994" s="82"/>
      <c r="Q2994" s="80"/>
    </row>
    <row r="2995" spans="1:17" s="83" customFormat="1" ht="9.75" outlineLevel="5">
      <c r="A2995" s="76"/>
      <c r="B2995" s="78"/>
      <c r="C2995" s="79" t="s">
        <v>1671</v>
      </c>
      <c r="D2995" s="77"/>
      <c r="E2995" s="80"/>
      <c r="F2995" s="77"/>
      <c r="G2995" s="80">
        <v>11.031599999999999</v>
      </c>
      <c r="H2995" s="81"/>
      <c r="I2995" s="82"/>
      <c r="J2995" s="80"/>
      <c r="K2995" s="80"/>
      <c r="L2995" s="80"/>
      <c r="M2995" s="80"/>
      <c r="N2995" s="82"/>
      <c r="O2995" s="82"/>
      <c r="P2995" s="82"/>
      <c r="Q2995" s="80"/>
    </row>
    <row r="2996" spans="1:17" s="83" customFormat="1" ht="7.5" customHeight="1" outlineLevel="5">
      <c r="A2996" s="84"/>
      <c r="B2996" s="86"/>
      <c r="C2996" s="87"/>
      <c r="D2996" s="85"/>
      <c r="E2996" s="88"/>
      <c r="F2996" s="85"/>
      <c r="G2996" s="88"/>
      <c r="H2996" s="89"/>
      <c r="I2996" s="90"/>
      <c r="J2996" s="91"/>
      <c r="K2996" s="91"/>
      <c r="L2996" s="91"/>
      <c r="M2996" s="91"/>
      <c r="N2996" s="90"/>
      <c r="O2996" s="90"/>
      <c r="P2996" s="90"/>
      <c r="Q2996" s="91"/>
    </row>
    <row r="2997" spans="1:17" s="75" customFormat="1" ht="12" outlineLevel="4">
      <c r="A2997" s="67">
        <v>4</v>
      </c>
      <c r="B2997" s="69" t="s">
        <v>1177</v>
      </c>
      <c r="C2997" s="70" t="s">
        <v>1178</v>
      </c>
      <c r="D2997" s="68" t="s">
        <v>4</v>
      </c>
      <c r="E2997" s="71">
        <v>25.36</v>
      </c>
      <c r="F2997" s="68"/>
      <c r="G2997" s="71">
        <v>25.36</v>
      </c>
      <c r="H2997" s="511"/>
      <c r="I2997" s="73">
        <f>G2997*H2997</f>
        <v>0</v>
      </c>
      <c r="J2997" s="110"/>
      <c r="K2997" s="110"/>
      <c r="L2997" s="110"/>
      <c r="M2997" s="110">
        <f>G2997*L2997</f>
        <v>0</v>
      </c>
      <c r="N2997" s="111">
        <v>21</v>
      </c>
      <c r="O2997" s="111">
        <f>I2997*(N2997/100)</f>
        <v>0</v>
      </c>
      <c r="P2997" s="111">
        <f>I2997+O2997</f>
        <v>0</v>
      </c>
      <c r="Q2997" s="184" t="s">
        <v>1881</v>
      </c>
    </row>
    <row r="2998" spans="1:17" s="83" customFormat="1" ht="9.75" outlineLevel="5">
      <c r="A2998" s="76"/>
      <c r="B2998" s="78" t="s">
        <v>848</v>
      </c>
      <c r="C2998" s="79" t="s">
        <v>1236</v>
      </c>
      <c r="D2998" s="77"/>
      <c r="E2998" s="80"/>
      <c r="F2998" s="77"/>
      <c r="G2998" s="80">
        <v>0</v>
      </c>
      <c r="H2998" s="81"/>
      <c r="I2998" s="82"/>
      <c r="J2998" s="80"/>
      <c r="K2998" s="80"/>
      <c r="L2998" s="80"/>
      <c r="M2998" s="80"/>
      <c r="N2998" s="82"/>
      <c r="O2998" s="82"/>
      <c r="P2998" s="82"/>
      <c r="Q2998" s="80"/>
    </row>
    <row r="2999" spans="1:17" s="83" customFormat="1" ht="9.75" outlineLevel="5">
      <c r="A2999" s="76"/>
      <c r="B2999" s="78"/>
      <c r="C2999" s="79" t="s">
        <v>1674</v>
      </c>
      <c r="D2999" s="77"/>
      <c r="E2999" s="80"/>
      <c r="F2999" s="77"/>
      <c r="G2999" s="80">
        <v>25.36</v>
      </c>
      <c r="H2999" s="81"/>
      <c r="I2999" s="82"/>
      <c r="J2999" s="80"/>
      <c r="K2999" s="80"/>
      <c r="L2999" s="80"/>
      <c r="M2999" s="80"/>
      <c r="N2999" s="82"/>
      <c r="O2999" s="82"/>
      <c r="P2999" s="82"/>
      <c r="Q2999" s="80"/>
    </row>
    <row r="3000" spans="1:17" s="83" customFormat="1" ht="7.5" customHeight="1" outlineLevel="5">
      <c r="A3000" s="84"/>
      <c r="B3000" s="86"/>
      <c r="C3000" s="87"/>
      <c r="D3000" s="85"/>
      <c r="E3000" s="88"/>
      <c r="F3000" s="85"/>
      <c r="G3000" s="88"/>
      <c r="H3000" s="89"/>
      <c r="I3000" s="90"/>
      <c r="J3000" s="91"/>
      <c r="K3000" s="91"/>
      <c r="L3000" s="91"/>
      <c r="M3000" s="91"/>
      <c r="N3000" s="90"/>
      <c r="O3000" s="90"/>
      <c r="P3000" s="90"/>
      <c r="Q3000" s="91"/>
    </row>
    <row r="3001" spans="1:17" s="75" customFormat="1" ht="12" outlineLevel="4">
      <c r="A3001" s="67">
        <v>5</v>
      </c>
      <c r="B3001" s="69" t="s">
        <v>1643</v>
      </c>
      <c r="C3001" s="70" t="s">
        <v>1644</v>
      </c>
      <c r="D3001" s="68" t="s">
        <v>8</v>
      </c>
      <c r="E3001" s="71">
        <v>70.499254999999991</v>
      </c>
      <c r="F3001" s="68"/>
      <c r="G3001" s="71">
        <v>70.499254999999991</v>
      </c>
      <c r="H3001" s="511"/>
      <c r="I3001" s="73">
        <f>G3001*H3001</f>
        <v>0</v>
      </c>
      <c r="J3001" s="110"/>
      <c r="K3001" s="110"/>
      <c r="L3001" s="110"/>
      <c r="M3001" s="110">
        <f>G3001*L3001</f>
        <v>0</v>
      </c>
      <c r="N3001" s="111">
        <v>21</v>
      </c>
      <c r="O3001" s="111">
        <f>I3001*(N3001/100)</f>
        <v>0</v>
      </c>
      <c r="P3001" s="111">
        <f>I3001+O3001</f>
        <v>0</v>
      </c>
      <c r="Q3001" s="183"/>
    </row>
    <row r="3002" spans="1:17" s="83" customFormat="1" ht="9.75" outlineLevel="5">
      <c r="A3002" s="76"/>
      <c r="B3002" s="78" t="s">
        <v>848</v>
      </c>
      <c r="C3002" s="79" t="s">
        <v>1669</v>
      </c>
      <c r="D3002" s="77"/>
      <c r="E3002" s="80"/>
      <c r="F3002" s="77"/>
      <c r="G3002" s="80">
        <v>0</v>
      </c>
      <c r="H3002" s="81"/>
      <c r="I3002" s="82"/>
      <c r="J3002" s="80"/>
      <c r="K3002" s="80"/>
      <c r="L3002" s="80"/>
      <c r="M3002" s="80"/>
      <c r="N3002" s="82"/>
      <c r="O3002" s="82"/>
      <c r="P3002" s="82"/>
      <c r="Q3002" s="80"/>
    </row>
    <row r="3003" spans="1:17" s="83" customFormat="1" ht="9.75" outlineLevel="5">
      <c r="A3003" s="76"/>
      <c r="B3003" s="78"/>
      <c r="C3003" s="79" t="s">
        <v>1670</v>
      </c>
      <c r="D3003" s="77"/>
      <c r="E3003" s="80"/>
      <c r="F3003" s="77"/>
      <c r="G3003" s="80">
        <v>37.592100000000002</v>
      </c>
      <c r="H3003" s="81"/>
      <c r="I3003" s="82"/>
      <c r="J3003" s="80"/>
      <c r="K3003" s="80"/>
      <c r="L3003" s="80"/>
      <c r="M3003" s="80"/>
      <c r="N3003" s="82"/>
      <c r="O3003" s="82"/>
      <c r="P3003" s="82"/>
      <c r="Q3003" s="80"/>
    </row>
    <row r="3004" spans="1:17" s="83" customFormat="1" ht="9.75" outlineLevel="5">
      <c r="A3004" s="76"/>
      <c r="B3004" s="78"/>
      <c r="C3004" s="79" t="s">
        <v>1236</v>
      </c>
      <c r="D3004" s="77"/>
      <c r="E3004" s="80"/>
      <c r="F3004" s="77"/>
      <c r="G3004" s="80">
        <v>0</v>
      </c>
      <c r="H3004" s="81"/>
      <c r="I3004" s="82"/>
      <c r="J3004" s="80"/>
      <c r="K3004" s="80"/>
      <c r="L3004" s="80"/>
      <c r="M3004" s="80"/>
      <c r="N3004" s="82"/>
      <c r="O3004" s="82"/>
      <c r="P3004" s="82"/>
      <c r="Q3004" s="80"/>
    </row>
    <row r="3005" spans="1:17" s="83" customFormat="1" ht="9.75" outlineLevel="5">
      <c r="A3005" s="76"/>
      <c r="B3005" s="78"/>
      <c r="C3005" s="79" t="s">
        <v>1671</v>
      </c>
      <c r="D3005" s="77"/>
      <c r="E3005" s="80"/>
      <c r="F3005" s="77"/>
      <c r="G3005" s="80">
        <v>11.031599999999999</v>
      </c>
      <c r="H3005" s="81"/>
      <c r="I3005" s="82"/>
      <c r="J3005" s="80"/>
      <c r="K3005" s="80"/>
      <c r="L3005" s="80"/>
      <c r="M3005" s="80"/>
      <c r="N3005" s="82"/>
      <c r="O3005" s="82"/>
      <c r="P3005" s="82"/>
      <c r="Q3005" s="80"/>
    </row>
    <row r="3006" spans="1:17" s="83" customFormat="1" ht="9.75" outlineLevel="5">
      <c r="A3006" s="76"/>
      <c r="B3006" s="78"/>
      <c r="C3006" s="79" t="s">
        <v>1239</v>
      </c>
      <c r="D3006" s="77"/>
      <c r="E3006" s="80"/>
      <c r="F3006" s="77"/>
      <c r="G3006" s="80">
        <v>0</v>
      </c>
      <c r="H3006" s="81"/>
      <c r="I3006" s="82"/>
      <c r="J3006" s="80"/>
      <c r="K3006" s="80"/>
      <c r="L3006" s="80"/>
      <c r="M3006" s="80"/>
      <c r="N3006" s="82"/>
      <c r="O3006" s="82"/>
      <c r="P3006" s="82"/>
      <c r="Q3006" s="80"/>
    </row>
    <row r="3007" spans="1:17" s="83" customFormat="1" ht="9.75" outlineLevel="5">
      <c r="A3007" s="76"/>
      <c r="B3007" s="78"/>
      <c r="C3007" s="79" t="s">
        <v>1675</v>
      </c>
      <c r="D3007" s="77"/>
      <c r="E3007" s="80"/>
      <c r="F3007" s="77"/>
      <c r="G3007" s="80">
        <v>12.68</v>
      </c>
      <c r="H3007" s="81"/>
      <c r="I3007" s="82"/>
      <c r="J3007" s="80"/>
      <c r="K3007" s="80"/>
      <c r="L3007" s="80"/>
      <c r="M3007" s="80"/>
      <c r="N3007" s="82"/>
      <c r="O3007" s="82"/>
      <c r="P3007" s="82"/>
      <c r="Q3007" s="80"/>
    </row>
    <row r="3008" spans="1:17" s="83" customFormat="1" ht="9.75" outlineLevel="5">
      <c r="A3008" s="95"/>
      <c r="B3008" s="97" t="s">
        <v>894</v>
      </c>
      <c r="C3008" s="98">
        <v>15</v>
      </c>
      <c r="D3008" s="96"/>
      <c r="E3008" s="99"/>
      <c r="F3008" s="96"/>
      <c r="G3008" s="99">
        <v>9.1955549999999988</v>
      </c>
      <c r="H3008" s="100"/>
      <c r="I3008" s="101"/>
      <c r="J3008" s="99"/>
      <c r="K3008" s="99"/>
      <c r="L3008" s="99"/>
      <c r="M3008" s="99"/>
      <c r="N3008" s="101"/>
      <c r="O3008" s="101"/>
      <c r="P3008" s="101"/>
      <c r="Q3008" s="99"/>
    </row>
    <row r="3009" spans="1:17" s="83" customFormat="1" ht="7.5" customHeight="1" outlineLevel="5">
      <c r="A3009" s="84"/>
      <c r="B3009" s="86"/>
      <c r="C3009" s="87"/>
      <c r="D3009" s="85"/>
      <c r="E3009" s="88"/>
      <c r="F3009" s="85"/>
      <c r="G3009" s="88"/>
      <c r="H3009" s="89"/>
      <c r="I3009" s="90"/>
      <c r="J3009" s="91"/>
      <c r="K3009" s="91"/>
      <c r="L3009" s="91"/>
      <c r="M3009" s="91"/>
      <c r="N3009" s="90"/>
      <c r="O3009" s="90"/>
      <c r="P3009" s="90"/>
      <c r="Q3009" s="91"/>
    </row>
    <row r="3010" spans="1:17" s="75" customFormat="1" ht="12" outlineLevel="4">
      <c r="A3010" s="67">
        <v>6</v>
      </c>
      <c r="B3010" s="69" t="s">
        <v>1181</v>
      </c>
      <c r="C3010" s="70" t="s">
        <v>1182</v>
      </c>
      <c r="D3010" s="68" t="s">
        <v>8</v>
      </c>
      <c r="E3010" s="71">
        <v>44.439300000000003</v>
      </c>
      <c r="F3010" s="68"/>
      <c r="G3010" s="71">
        <v>44.439300000000003</v>
      </c>
      <c r="H3010" s="511"/>
      <c r="I3010" s="73">
        <f>G3010*H3010</f>
        <v>0</v>
      </c>
      <c r="J3010" s="110"/>
      <c r="K3010" s="110"/>
      <c r="L3010" s="110"/>
      <c r="M3010" s="110">
        <f>G3010*L3010</f>
        <v>0</v>
      </c>
      <c r="N3010" s="111">
        <v>21</v>
      </c>
      <c r="O3010" s="111">
        <f>I3010*(N3010/100)</f>
        <v>0</v>
      </c>
      <c r="P3010" s="111">
        <f>I3010+O3010</f>
        <v>0</v>
      </c>
      <c r="Q3010" s="184" t="s">
        <v>1881</v>
      </c>
    </row>
    <row r="3011" spans="1:17" s="83" customFormat="1" ht="9.75" outlineLevel="5">
      <c r="A3011" s="76"/>
      <c r="B3011" s="78" t="s">
        <v>848</v>
      </c>
      <c r="C3011" s="79" t="s">
        <v>1669</v>
      </c>
      <c r="D3011" s="77"/>
      <c r="E3011" s="80"/>
      <c r="F3011" s="77"/>
      <c r="G3011" s="80">
        <v>0</v>
      </c>
      <c r="H3011" s="81"/>
      <c r="I3011" s="82"/>
      <c r="J3011" s="80"/>
      <c r="K3011" s="80"/>
      <c r="L3011" s="80"/>
      <c r="M3011" s="80"/>
      <c r="N3011" s="82"/>
      <c r="O3011" s="82"/>
      <c r="P3011" s="82"/>
      <c r="Q3011" s="80"/>
    </row>
    <row r="3012" spans="1:17" s="83" customFormat="1" ht="9.75" outlineLevel="5">
      <c r="A3012" s="76"/>
      <c r="B3012" s="78"/>
      <c r="C3012" s="79" t="s">
        <v>1670</v>
      </c>
      <c r="D3012" s="77"/>
      <c r="E3012" s="80"/>
      <c r="F3012" s="77"/>
      <c r="G3012" s="80">
        <v>37.592100000000002</v>
      </c>
      <c r="H3012" s="81"/>
      <c r="I3012" s="82"/>
      <c r="J3012" s="80"/>
      <c r="K3012" s="80"/>
      <c r="L3012" s="80"/>
      <c r="M3012" s="80"/>
      <c r="N3012" s="82"/>
      <c r="O3012" s="82"/>
      <c r="P3012" s="82"/>
      <c r="Q3012" s="80"/>
    </row>
    <row r="3013" spans="1:17" s="83" customFormat="1" ht="9.75" outlineLevel="5">
      <c r="A3013" s="76"/>
      <c r="B3013" s="78"/>
      <c r="C3013" s="79" t="s">
        <v>1236</v>
      </c>
      <c r="D3013" s="77"/>
      <c r="E3013" s="80"/>
      <c r="F3013" s="77"/>
      <c r="G3013" s="80">
        <v>0</v>
      </c>
      <c r="H3013" s="81"/>
      <c r="I3013" s="82"/>
      <c r="J3013" s="80"/>
      <c r="K3013" s="80"/>
      <c r="L3013" s="80"/>
      <c r="M3013" s="80"/>
      <c r="N3013" s="82"/>
      <c r="O3013" s="82"/>
      <c r="P3013" s="82"/>
      <c r="Q3013" s="80"/>
    </row>
    <row r="3014" spans="1:17" s="83" customFormat="1" ht="9.75" outlineLevel="5">
      <c r="A3014" s="76"/>
      <c r="B3014" s="78"/>
      <c r="C3014" s="79" t="s">
        <v>1676</v>
      </c>
      <c r="D3014" s="77"/>
      <c r="E3014" s="80"/>
      <c r="F3014" s="77"/>
      <c r="G3014" s="80">
        <v>6.8472</v>
      </c>
      <c r="H3014" s="81"/>
      <c r="I3014" s="82"/>
      <c r="J3014" s="80"/>
      <c r="K3014" s="80"/>
      <c r="L3014" s="80"/>
      <c r="M3014" s="80"/>
      <c r="N3014" s="82"/>
      <c r="O3014" s="82"/>
      <c r="P3014" s="82"/>
      <c r="Q3014" s="80"/>
    </row>
    <row r="3015" spans="1:17" s="83" customFormat="1" ht="7.5" customHeight="1" outlineLevel="5">
      <c r="A3015" s="84"/>
      <c r="B3015" s="86"/>
      <c r="C3015" s="87"/>
      <c r="D3015" s="85"/>
      <c r="E3015" s="88"/>
      <c r="F3015" s="85"/>
      <c r="G3015" s="88"/>
      <c r="H3015" s="89"/>
      <c r="I3015" s="90"/>
      <c r="J3015" s="91"/>
      <c r="K3015" s="91"/>
      <c r="L3015" s="91"/>
      <c r="M3015" s="91"/>
      <c r="N3015" s="90"/>
      <c r="O3015" s="90"/>
      <c r="P3015" s="90"/>
      <c r="Q3015" s="91"/>
    </row>
    <row r="3016" spans="1:17" s="75" customFormat="1" ht="12" outlineLevel="4">
      <c r="A3016" s="67">
        <v>7</v>
      </c>
      <c r="B3016" s="69" t="s">
        <v>1191</v>
      </c>
      <c r="C3016" s="70" t="s">
        <v>1192</v>
      </c>
      <c r="D3016" s="68" t="s">
        <v>8</v>
      </c>
      <c r="E3016" s="71">
        <v>51.104849999999999</v>
      </c>
      <c r="F3016" s="68"/>
      <c r="G3016" s="71">
        <v>51.104849999999999</v>
      </c>
      <c r="H3016" s="511"/>
      <c r="I3016" s="73">
        <f>G3016*H3016</f>
        <v>0</v>
      </c>
      <c r="J3016" s="110"/>
      <c r="K3016" s="110"/>
      <c r="L3016" s="110"/>
      <c r="M3016" s="110">
        <f>G3016*L3016</f>
        <v>0</v>
      </c>
      <c r="N3016" s="111">
        <v>21</v>
      </c>
      <c r="O3016" s="111">
        <f>I3016*(N3016/100)</f>
        <v>0</v>
      </c>
      <c r="P3016" s="111">
        <f>I3016+O3016</f>
        <v>0</v>
      </c>
      <c r="Q3016" s="184" t="s">
        <v>1881</v>
      </c>
    </row>
    <row r="3017" spans="1:17" s="83" customFormat="1" ht="9.75" outlineLevel="5">
      <c r="A3017" s="95"/>
      <c r="B3017" s="97" t="s">
        <v>894</v>
      </c>
      <c r="C3017" s="98">
        <v>15</v>
      </c>
      <c r="D3017" s="96"/>
      <c r="E3017" s="99"/>
      <c r="F3017" s="96"/>
      <c r="G3017" s="99">
        <v>6.6658500000000007</v>
      </c>
      <c r="H3017" s="100"/>
      <c r="I3017" s="101"/>
      <c r="J3017" s="99"/>
      <c r="K3017" s="99"/>
      <c r="L3017" s="99"/>
      <c r="M3017" s="99"/>
      <c r="N3017" s="101"/>
      <c r="O3017" s="101"/>
      <c r="P3017" s="101"/>
      <c r="Q3017" s="99"/>
    </row>
    <row r="3018" spans="1:17" s="83" customFormat="1" ht="7.5" customHeight="1" outlineLevel="5">
      <c r="A3018" s="84"/>
      <c r="B3018" s="86"/>
      <c r="C3018" s="87"/>
      <c r="D3018" s="85"/>
      <c r="E3018" s="88"/>
      <c r="F3018" s="85"/>
      <c r="G3018" s="88"/>
      <c r="H3018" s="89"/>
      <c r="I3018" s="90"/>
      <c r="J3018" s="91"/>
      <c r="K3018" s="91"/>
      <c r="L3018" s="91"/>
      <c r="M3018" s="91"/>
      <c r="N3018" s="90"/>
      <c r="O3018" s="90"/>
      <c r="P3018" s="90"/>
      <c r="Q3018" s="91"/>
    </row>
    <row r="3019" spans="1:17" s="75" customFormat="1" ht="36" outlineLevel="4">
      <c r="A3019" s="67">
        <v>8</v>
      </c>
      <c r="B3019" s="69" t="s">
        <v>1677</v>
      </c>
      <c r="C3019" s="70" t="s">
        <v>1678</v>
      </c>
      <c r="D3019" s="68" t="s">
        <v>8</v>
      </c>
      <c r="E3019" s="71">
        <v>44.439300000000003</v>
      </c>
      <c r="F3019" s="68"/>
      <c r="G3019" s="71">
        <v>44.439300000000003</v>
      </c>
      <c r="H3019" s="511"/>
      <c r="I3019" s="73">
        <f>G3019*H3019</f>
        <v>0</v>
      </c>
      <c r="J3019" s="110"/>
      <c r="K3019" s="110"/>
      <c r="L3019" s="110"/>
      <c r="M3019" s="110">
        <f>G3019*L3019</f>
        <v>0</v>
      </c>
      <c r="N3019" s="111">
        <v>21</v>
      </c>
      <c r="O3019" s="111">
        <f>I3019*(N3019/100)</f>
        <v>0</v>
      </c>
      <c r="P3019" s="111">
        <f>I3019+O3019</f>
        <v>0</v>
      </c>
      <c r="Q3019" s="183"/>
    </row>
    <row r="3020" spans="1:17" s="83" customFormat="1" ht="9.75" outlineLevel="5">
      <c r="A3020" s="76"/>
      <c r="B3020" s="78" t="s">
        <v>848</v>
      </c>
      <c r="C3020" s="79" t="s">
        <v>1669</v>
      </c>
      <c r="D3020" s="77"/>
      <c r="E3020" s="80"/>
      <c r="F3020" s="77"/>
      <c r="G3020" s="80">
        <v>0</v>
      </c>
      <c r="H3020" s="81"/>
      <c r="I3020" s="82"/>
      <c r="J3020" s="80"/>
      <c r="K3020" s="80"/>
      <c r="L3020" s="80"/>
      <c r="M3020" s="80"/>
      <c r="N3020" s="82"/>
      <c r="O3020" s="82"/>
      <c r="P3020" s="82"/>
      <c r="Q3020" s="80"/>
    </row>
    <row r="3021" spans="1:17" s="83" customFormat="1" ht="9.75" outlineLevel="5">
      <c r="A3021" s="76"/>
      <c r="B3021" s="78"/>
      <c r="C3021" s="79" t="s">
        <v>1670</v>
      </c>
      <c r="D3021" s="77"/>
      <c r="E3021" s="80"/>
      <c r="F3021" s="77"/>
      <c r="G3021" s="80">
        <v>37.592100000000002</v>
      </c>
      <c r="H3021" s="81"/>
      <c r="I3021" s="82"/>
      <c r="J3021" s="80"/>
      <c r="K3021" s="80"/>
      <c r="L3021" s="80"/>
      <c r="M3021" s="80"/>
      <c r="N3021" s="82"/>
      <c r="O3021" s="82"/>
      <c r="P3021" s="82"/>
      <c r="Q3021" s="80"/>
    </row>
    <row r="3022" spans="1:17" s="83" customFormat="1" ht="9.75" outlineLevel="5">
      <c r="A3022" s="76"/>
      <c r="B3022" s="78"/>
      <c r="C3022" s="79" t="s">
        <v>1236</v>
      </c>
      <c r="D3022" s="77"/>
      <c r="E3022" s="80"/>
      <c r="F3022" s="77"/>
      <c r="G3022" s="80">
        <v>0</v>
      </c>
      <c r="H3022" s="81"/>
      <c r="I3022" s="82"/>
      <c r="J3022" s="80"/>
      <c r="K3022" s="80"/>
      <c r="L3022" s="80"/>
      <c r="M3022" s="80"/>
      <c r="N3022" s="82"/>
      <c r="O3022" s="82"/>
      <c r="P3022" s="82"/>
      <c r="Q3022" s="80"/>
    </row>
    <row r="3023" spans="1:17" s="83" customFormat="1" ht="9.75" outlineLevel="5">
      <c r="A3023" s="76"/>
      <c r="B3023" s="78"/>
      <c r="C3023" s="79" t="s">
        <v>1676</v>
      </c>
      <c r="D3023" s="77"/>
      <c r="E3023" s="80"/>
      <c r="F3023" s="77"/>
      <c r="G3023" s="80">
        <v>6.8472</v>
      </c>
      <c r="H3023" s="81"/>
      <c r="I3023" s="82"/>
      <c r="J3023" s="80"/>
      <c r="K3023" s="80"/>
      <c r="L3023" s="80"/>
      <c r="M3023" s="80"/>
      <c r="N3023" s="82"/>
      <c r="O3023" s="82"/>
      <c r="P3023" s="82"/>
      <c r="Q3023" s="80"/>
    </row>
    <row r="3024" spans="1:17" s="83" customFormat="1" ht="7.5" customHeight="1" outlineLevel="5">
      <c r="A3024" s="84"/>
      <c r="B3024" s="86"/>
      <c r="C3024" s="87"/>
      <c r="D3024" s="85"/>
      <c r="E3024" s="88"/>
      <c r="F3024" s="85"/>
      <c r="G3024" s="88"/>
      <c r="H3024" s="89"/>
      <c r="I3024" s="90"/>
      <c r="J3024" s="91"/>
      <c r="K3024" s="91"/>
      <c r="L3024" s="91"/>
      <c r="M3024" s="91"/>
      <c r="N3024" s="90"/>
      <c r="O3024" s="90"/>
      <c r="P3024" s="90"/>
      <c r="Q3024" s="91"/>
    </row>
    <row r="3025" spans="1:17" s="75" customFormat="1" ht="12" outlineLevel="4">
      <c r="A3025" s="67">
        <v>9</v>
      </c>
      <c r="B3025" s="69" t="s">
        <v>1184</v>
      </c>
      <c r="C3025" s="70" t="s">
        <v>1185</v>
      </c>
      <c r="D3025" s="68" t="s">
        <v>4</v>
      </c>
      <c r="E3025" s="71">
        <v>52.72</v>
      </c>
      <c r="F3025" s="68"/>
      <c r="G3025" s="71">
        <v>52.72</v>
      </c>
      <c r="H3025" s="511"/>
      <c r="I3025" s="73">
        <f>G3025*H3025</f>
        <v>0</v>
      </c>
      <c r="J3025" s="110"/>
      <c r="K3025" s="110"/>
      <c r="L3025" s="110"/>
      <c r="M3025" s="110">
        <f>G3025*L3025</f>
        <v>0</v>
      </c>
      <c r="N3025" s="111">
        <v>21</v>
      </c>
      <c r="O3025" s="111">
        <f>I3025*(N3025/100)</f>
        <v>0</v>
      </c>
      <c r="P3025" s="111">
        <f>I3025+O3025</f>
        <v>0</v>
      </c>
      <c r="Q3025" s="183"/>
    </row>
    <row r="3026" spans="1:17" s="83" customFormat="1" ht="9.75" outlineLevel="5">
      <c r="A3026" s="76"/>
      <c r="B3026" s="78" t="s">
        <v>848</v>
      </c>
      <c r="C3026" s="79" t="s">
        <v>1669</v>
      </c>
      <c r="D3026" s="77"/>
      <c r="E3026" s="80"/>
      <c r="F3026" s="77"/>
      <c r="G3026" s="80">
        <v>0</v>
      </c>
      <c r="H3026" s="81"/>
      <c r="I3026" s="82"/>
      <c r="J3026" s="80"/>
      <c r="K3026" s="80"/>
      <c r="L3026" s="80"/>
      <c r="M3026" s="80"/>
      <c r="N3026" s="82"/>
      <c r="O3026" s="82"/>
      <c r="P3026" s="82"/>
      <c r="Q3026" s="80"/>
    </row>
    <row r="3027" spans="1:17" s="83" customFormat="1" ht="9.75" outlineLevel="5">
      <c r="A3027" s="76"/>
      <c r="B3027" s="78"/>
      <c r="C3027" s="79" t="s">
        <v>1679</v>
      </c>
      <c r="D3027" s="77"/>
      <c r="E3027" s="80"/>
      <c r="F3027" s="77"/>
      <c r="G3027" s="80">
        <v>52.72</v>
      </c>
      <c r="H3027" s="81"/>
      <c r="I3027" s="82"/>
      <c r="J3027" s="80"/>
      <c r="K3027" s="80"/>
      <c r="L3027" s="80"/>
      <c r="M3027" s="80"/>
      <c r="N3027" s="82"/>
      <c r="O3027" s="82"/>
      <c r="P3027" s="82"/>
      <c r="Q3027" s="80"/>
    </row>
    <row r="3028" spans="1:17" s="83" customFormat="1" ht="7.5" customHeight="1" outlineLevel="5">
      <c r="A3028" s="84"/>
      <c r="B3028" s="86"/>
      <c r="C3028" s="87"/>
      <c r="D3028" s="85"/>
      <c r="E3028" s="88"/>
      <c r="F3028" s="85"/>
      <c r="G3028" s="88"/>
      <c r="H3028" s="89"/>
      <c r="I3028" s="90"/>
      <c r="J3028" s="91"/>
      <c r="K3028" s="91"/>
      <c r="L3028" s="91"/>
      <c r="M3028" s="91"/>
      <c r="N3028" s="90"/>
      <c r="O3028" s="90"/>
      <c r="P3028" s="90"/>
      <c r="Q3028" s="91"/>
    </row>
    <row r="3029" spans="1:17" s="75" customFormat="1" ht="12" outlineLevel="4">
      <c r="A3029" s="67">
        <v>10</v>
      </c>
      <c r="B3029" s="69" t="s">
        <v>1680</v>
      </c>
      <c r="C3029" s="70" t="s">
        <v>1681</v>
      </c>
      <c r="D3029" s="68" t="s">
        <v>8</v>
      </c>
      <c r="E3029" s="71">
        <v>30.313999999999997</v>
      </c>
      <c r="F3029" s="68"/>
      <c r="G3029" s="71">
        <v>30.313999999999997</v>
      </c>
      <c r="H3029" s="511"/>
      <c r="I3029" s="73">
        <f>G3029*H3029</f>
        <v>0</v>
      </c>
      <c r="J3029" s="110"/>
      <c r="K3029" s="110"/>
      <c r="L3029" s="110"/>
      <c r="M3029" s="110">
        <f>G3029*L3029</f>
        <v>0</v>
      </c>
      <c r="N3029" s="111">
        <v>21</v>
      </c>
      <c r="O3029" s="111">
        <f>I3029*(N3029/100)</f>
        <v>0</v>
      </c>
      <c r="P3029" s="111">
        <f>I3029+O3029</f>
        <v>0</v>
      </c>
      <c r="Q3029" s="183"/>
    </row>
    <row r="3030" spans="1:17" s="83" customFormat="1" ht="9.75" outlineLevel="5">
      <c r="A3030" s="76"/>
      <c r="B3030" s="78" t="s">
        <v>848</v>
      </c>
      <c r="C3030" s="79" t="s">
        <v>1682</v>
      </c>
      <c r="D3030" s="77"/>
      <c r="E3030" s="80"/>
      <c r="F3030" s="77"/>
      <c r="G3030" s="80">
        <v>26.36</v>
      </c>
      <c r="H3030" s="81"/>
      <c r="I3030" s="82"/>
      <c r="J3030" s="80"/>
      <c r="K3030" s="80"/>
      <c r="L3030" s="80"/>
      <c r="M3030" s="80"/>
      <c r="N3030" s="82"/>
      <c r="O3030" s="82"/>
      <c r="P3030" s="82"/>
      <c r="Q3030" s="80"/>
    </row>
    <row r="3031" spans="1:17" s="83" customFormat="1" ht="9.75" outlineLevel="5">
      <c r="A3031" s="95"/>
      <c r="B3031" s="97" t="s">
        <v>894</v>
      </c>
      <c r="C3031" s="98">
        <v>15</v>
      </c>
      <c r="D3031" s="96"/>
      <c r="E3031" s="99"/>
      <c r="F3031" s="96"/>
      <c r="G3031" s="99">
        <v>3.9539999999999997</v>
      </c>
      <c r="H3031" s="100"/>
      <c r="I3031" s="101"/>
      <c r="J3031" s="99"/>
      <c r="K3031" s="99"/>
      <c r="L3031" s="99"/>
      <c r="M3031" s="99"/>
      <c r="N3031" s="101"/>
      <c r="O3031" s="101"/>
      <c r="P3031" s="101"/>
      <c r="Q3031" s="99"/>
    </row>
    <row r="3032" spans="1:17" s="83" customFormat="1" ht="7.5" customHeight="1" outlineLevel="5">
      <c r="A3032" s="84"/>
      <c r="B3032" s="86"/>
      <c r="C3032" s="87"/>
      <c r="D3032" s="85"/>
      <c r="E3032" s="88"/>
      <c r="F3032" s="85"/>
      <c r="G3032" s="88"/>
      <c r="H3032" s="89"/>
      <c r="I3032" s="90"/>
      <c r="J3032" s="91"/>
      <c r="K3032" s="91"/>
      <c r="L3032" s="91"/>
      <c r="M3032" s="91"/>
      <c r="N3032" s="90"/>
      <c r="O3032" s="90"/>
      <c r="P3032" s="90"/>
      <c r="Q3032" s="91"/>
    </row>
    <row r="3033" spans="1:17" s="75" customFormat="1" ht="12" outlineLevel="4">
      <c r="A3033" s="67">
        <v>11</v>
      </c>
      <c r="B3033" s="69" t="s">
        <v>1683</v>
      </c>
      <c r="C3033" s="70" t="s">
        <v>1684</v>
      </c>
      <c r="D3033" s="68" t="s">
        <v>14</v>
      </c>
      <c r="E3033" s="71">
        <v>1</v>
      </c>
      <c r="F3033" s="68"/>
      <c r="G3033" s="71">
        <v>1</v>
      </c>
      <c r="H3033" s="511"/>
      <c r="I3033" s="73">
        <f>G3033*H3033</f>
        <v>0</v>
      </c>
      <c r="J3033" s="110"/>
      <c r="K3033" s="110"/>
      <c r="L3033" s="110"/>
      <c r="M3033" s="110">
        <f>G3033*L3033</f>
        <v>0</v>
      </c>
      <c r="N3033" s="111">
        <v>21</v>
      </c>
      <c r="O3033" s="111">
        <f>I3033*(N3033/100)</f>
        <v>0</v>
      </c>
      <c r="P3033" s="111">
        <f>I3033+O3033</f>
        <v>0</v>
      </c>
      <c r="Q3033" s="183"/>
    </row>
    <row r="3034" spans="1:17" s="83" customFormat="1" ht="9.75" outlineLevel="5">
      <c r="A3034" s="76"/>
      <c r="B3034" s="78" t="s">
        <v>848</v>
      </c>
      <c r="C3034" s="79" t="s">
        <v>1685</v>
      </c>
      <c r="D3034" s="77"/>
      <c r="E3034" s="80"/>
      <c r="F3034" s="77"/>
      <c r="G3034" s="80">
        <v>0</v>
      </c>
      <c r="H3034" s="81"/>
      <c r="I3034" s="82"/>
      <c r="J3034" s="80"/>
      <c r="K3034" s="80"/>
      <c r="L3034" s="80"/>
      <c r="M3034" s="80"/>
      <c r="N3034" s="82"/>
      <c r="O3034" s="82"/>
      <c r="P3034" s="82"/>
      <c r="Q3034" s="80"/>
    </row>
    <row r="3035" spans="1:17" s="83" customFormat="1" ht="9.75" outlineLevel="5">
      <c r="A3035" s="76"/>
      <c r="B3035" s="78"/>
      <c r="C3035" s="79" t="s">
        <v>1686</v>
      </c>
      <c r="D3035" s="77"/>
      <c r="E3035" s="80"/>
      <c r="F3035" s="77"/>
      <c r="G3035" s="80">
        <v>1</v>
      </c>
      <c r="H3035" s="81"/>
      <c r="I3035" s="82"/>
      <c r="J3035" s="80"/>
      <c r="K3035" s="80"/>
      <c r="L3035" s="80"/>
      <c r="M3035" s="80"/>
      <c r="N3035" s="82"/>
      <c r="O3035" s="82"/>
      <c r="P3035" s="82"/>
      <c r="Q3035" s="80"/>
    </row>
    <row r="3036" spans="1:17" s="83" customFormat="1" ht="7.5" customHeight="1" outlineLevel="5">
      <c r="A3036" s="84"/>
      <c r="B3036" s="86"/>
      <c r="C3036" s="87"/>
      <c r="D3036" s="85"/>
      <c r="E3036" s="88"/>
      <c r="F3036" s="85"/>
      <c r="G3036" s="88"/>
      <c r="H3036" s="89"/>
      <c r="I3036" s="90"/>
      <c r="J3036" s="91"/>
      <c r="K3036" s="91"/>
      <c r="L3036" s="91"/>
      <c r="M3036" s="91"/>
      <c r="N3036" s="90"/>
      <c r="O3036" s="90"/>
      <c r="P3036" s="90"/>
      <c r="Q3036" s="91"/>
    </row>
    <row r="3037" spans="1:17" s="75" customFormat="1" ht="12" outlineLevel="4">
      <c r="A3037" s="67">
        <v>12</v>
      </c>
      <c r="B3037" s="69" t="s">
        <v>1358</v>
      </c>
      <c r="C3037" s="70" t="s">
        <v>1359</v>
      </c>
      <c r="D3037" s="68" t="s">
        <v>0</v>
      </c>
      <c r="E3037" s="71">
        <v>1134.5955466144981</v>
      </c>
      <c r="F3037" s="68"/>
      <c r="G3037" s="71">
        <f>SUM(I2979:I3033)/100</f>
        <v>0</v>
      </c>
      <c r="H3037" s="511"/>
      <c r="I3037" s="73">
        <f>G3037*H3037</f>
        <v>0</v>
      </c>
      <c r="J3037" s="110"/>
      <c r="K3037" s="110"/>
      <c r="L3037" s="110"/>
      <c r="M3037" s="110">
        <f>G3037*L3037</f>
        <v>0</v>
      </c>
      <c r="N3037" s="111">
        <v>21</v>
      </c>
      <c r="O3037" s="111">
        <f>I3037*(N3037/100)</f>
        <v>0</v>
      </c>
      <c r="P3037" s="111">
        <f>I3037+O3037</f>
        <v>0</v>
      </c>
      <c r="Q3037" s="184" t="s">
        <v>1881</v>
      </c>
    </row>
    <row r="3038" spans="1:17" s="83" customFormat="1" ht="8.25" outlineLevel="4">
      <c r="A3038" s="92"/>
      <c r="B3038" s="93"/>
      <c r="C3038" s="92"/>
      <c r="D3038" s="92"/>
      <c r="E3038" s="92"/>
      <c r="F3038" s="92"/>
      <c r="G3038" s="92"/>
      <c r="H3038" s="94"/>
      <c r="I3038" s="94"/>
      <c r="J3038" s="92"/>
      <c r="K3038" s="92"/>
      <c r="L3038" s="92"/>
      <c r="M3038" s="92"/>
      <c r="N3038" s="92"/>
      <c r="O3038" s="94"/>
      <c r="P3038" s="94"/>
      <c r="Q3038" s="92"/>
    </row>
    <row r="3039" spans="1:17" s="20" customFormat="1" ht="16.5" customHeight="1" outlineLevel="3">
      <c r="A3039" s="22"/>
      <c r="B3039" s="18"/>
      <c r="C3039" s="23" t="s">
        <v>1200</v>
      </c>
      <c r="D3039" s="24"/>
      <c r="E3039" s="23"/>
      <c r="F3039" s="24"/>
      <c r="G3039" s="23"/>
      <c r="H3039" s="24"/>
      <c r="I3039" s="25">
        <f>SUBTOTAL(9,I3040:I3058)</f>
        <v>0</v>
      </c>
      <c r="J3039" s="26"/>
      <c r="K3039" s="27"/>
      <c r="L3039" s="24"/>
      <c r="M3039" s="27">
        <f>SUBTOTAL(9,M3040:M3058)</f>
        <v>0</v>
      </c>
      <c r="N3039" s="43"/>
      <c r="O3039" s="25">
        <f>SUBTOTAL(9,O3040:O3058)</f>
        <v>0</v>
      </c>
      <c r="P3039" s="25">
        <f>SUBTOTAL(9,P3040:P3058)</f>
        <v>0</v>
      </c>
      <c r="Q3039" s="26"/>
    </row>
    <row r="3040" spans="1:17" s="75" customFormat="1" ht="24" outlineLevel="4">
      <c r="A3040" s="67">
        <v>1</v>
      </c>
      <c r="B3040" s="69" t="s">
        <v>1203</v>
      </c>
      <c r="C3040" s="70" t="s">
        <v>1204</v>
      </c>
      <c r="D3040" s="68" t="s">
        <v>8</v>
      </c>
      <c r="E3040" s="71">
        <v>29.106699999999996</v>
      </c>
      <c r="F3040" s="68"/>
      <c r="G3040" s="71">
        <v>29.106699999999996</v>
      </c>
      <c r="H3040" s="511"/>
      <c r="I3040" s="73">
        <f>G3040*H3040</f>
        <v>0</v>
      </c>
      <c r="J3040" s="110"/>
      <c r="K3040" s="110"/>
      <c r="L3040" s="110"/>
      <c r="M3040" s="110">
        <f>G3040*L3040</f>
        <v>0</v>
      </c>
      <c r="N3040" s="111">
        <v>21</v>
      </c>
      <c r="O3040" s="111">
        <f>I3040*(N3040/100)</f>
        <v>0</v>
      </c>
      <c r="P3040" s="111">
        <f>I3040+O3040</f>
        <v>0</v>
      </c>
      <c r="Q3040" s="184" t="s">
        <v>1881</v>
      </c>
    </row>
    <row r="3041" spans="1:17" s="83" customFormat="1" ht="9.75" outlineLevel="5">
      <c r="A3041" s="76"/>
      <c r="B3041" s="78" t="s">
        <v>848</v>
      </c>
      <c r="C3041" s="79" t="s">
        <v>1669</v>
      </c>
      <c r="D3041" s="77"/>
      <c r="E3041" s="80"/>
      <c r="F3041" s="77"/>
      <c r="G3041" s="80">
        <v>0</v>
      </c>
      <c r="H3041" s="81"/>
      <c r="I3041" s="82"/>
      <c r="J3041" s="80"/>
      <c r="K3041" s="80"/>
      <c r="L3041" s="80"/>
      <c r="M3041" s="80"/>
      <c r="N3041" s="82"/>
      <c r="O3041" s="82"/>
      <c r="P3041" s="82"/>
      <c r="Q3041" s="80"/>
    </row>
    <row r="3042" spans="1:17" s="83" customFormat="1" ht="9.75" outlineLevel="5">
      <c r="A3042" s="76"/>
      <c r="B3042" s="78"/>
      <c r="C3042" s="79" t="s">
        <v>1593</v>
      </c>
      <c r="D3042" s="77"/>
      <c r="E3042" s="80"/>
      <c r="F3042" s="77"/>
      <c r="G3042" s="80">
        <v>29.106699999999996</v>
      </c>
      <c r="H3042" s="81"/>
      <c r="I3042" s="82"/>
      <c r="J3042" s="80"/>
      <c r="K3042" s="80"/>
      <c r="L3042" s="80"/>
      <c r="M3042" s="80"/>
      <c r="N3042" s="82"/>
      <c r="O3042" s="82"/>
      <c r="P3042" s="82"/>
      <c r="Q3042" s="80"/>
    </row>
    <row r="3043" spans="1:17" s="83" customFormat="1" ht="7.5" customHeight="1" outlineLevel="5">
      <c r="A3043" s="84"/>
      <c r="B3043" s="86"/>
      <c r="C3043" s="87"/>
      <c r="D3043" s="85"/>
      <c r="E3043" s="88"/>
      <c r="F3043" s="85"/>
      <c r="G3043" s="88"/>
      <c r="H3043" s="89"/>
      <c r="I3043" s="90"/>
      <c r="J3043" s="91"/>
      <c r="K3043" s="91"/>
      <c r="L3043" s="91"/>
      <c r="M3043" s="91"/>
      <c r="N3043" s="90"/>
      <c r="O3043" s="90"/>
      <c r="P3043" s="90"/>
      <c r="Q3043" s="91"/>
    </row>
    <row r="3044" spans="1:17" s="75" customFormat="1" ht="12" outlineLevel="4">
      <c r="A3044" s="67">
        <v>2</v>
      </c>
      <c r="B3044" s="69" t="s">
        <v>1205</v>
      </c>
      <c r="C3044" s="70" t="s">
        <v>1206</v>
      </c>
      <c r="D3044" s="68" t="s">
        <v>9</v>
      </c>
      <c r="E3044" s="71">
        <v>2.5730322799999996</v>
      </c>
      <c r="F3044" s="68"/>
      <c r="G3044" s="71">
        <v>2.5730322799999996</v>
      </c>
      <c r="H3044" s="511"/>
      <c r="I3044" s="73">
        <f>G3044*H3044</f>
        <v>0</v>
      </c>
      <c r="J3044" s="110"/>
      <c r="K3044" s="110"/>
      <c r="L3044" s="110"/>
      <c r="M3044" s="110">
        <f>G3044*L3044</f>
        <v>0</v>
      </c>
      <c r="N3044" s="111">
        <v>21</v>
      </c>
      <c r="O3044" s="111">
        <f>I3044*(N3044/100)</f>
        <v>0</v>
      </c>
      <c r="P3044" s="111">
        <f>I3044+O3044</f>
        <v>0</v>
      </c>
      <c r="Q3044" s="184" t="s">
        <v>1881</v>
      </c>
    </row>
    <row r="3045" spans="1:17" s="83" customFormat="1" ht="9.75" outlineLevel="5">
      <c r="A3045" s="76"/>
      <c r="B3045" s="78" t="s">
        <v>848</v>
      </c>
      <c r="C3045" s="79" t="s">
        <v>1669</v>
      </c>
      <c r="D3045" s="77"/>
      <c r="E3045" s="80"/>
      <c r="F3045" s="77"/>
      <c r="G3045" s="80">
        <v>0</v>
      </c>
      <c r="H3045" s="81"/>
      <c r="I3045" s="82"/>
      <c r="J3045" s="80"/>
      <c r="K3045" s="80"/>
      <c r="L3045" s="80"/>
      <c r="M3045" s="80"/>
      <c r="N3045" s="82"/>
      <c r="O3045" s="82"/>
      <c r="P3045" s="82"/>
      <c r="Q3045" s="80"/>
    </row>
    <row r="3046" spans="1:17" s="83" customFormat="1" ht="9.75" outlineLevel="5">
      <c r="A3046" s="76"/>
      <c r="B3046" s="78"/>
      <c r="C3046" s="79" t="s">
        <v>1687</v>
      </c>
      <c r="D3046" s="77"/>
      <c r="E3046" s="80"/>
      <c r="F3046" s="77"/>
      <c r="G3046" s="80">
        <v>0.58213399999999993</v>
      </c>
      <c r="H3046" s="81"/>
      <c r="I3046" s="82"/>
      <c r="J3046" s="80"/>
      <c r="K3046" s="80"/>
      <c r="L3046" s="80"/>
      <c r="M3046" s="80"/>
      <c r="N3046" s="82"/>
      <c r="O3046" s="82"/>
      <c r="P3046" s="82"/>
      <c r="Q3046" s="80"/>
    </row>
    <row r="3047" spans="1:17" s="83" customFormat="1" ht="9.75" outlineLevel="5">
      <c r="A3047" s="76"/>
      <c r="B3047" s="78"/>
      <c r="C3047" s="79" t="s">
        <v>1688</v>
      </c>
      <c r="D3047" s="77"/>
      <c r="E3047" s="80"/>
      <c r="F3047" s="77"/>
      <c r="G3047" s="80">
        <v>1.9404466666666664</v>
      </c>
      <c r="H3047" s="81"/>
      <c r="I3047" s="82"/>
      <c r="J3047" s="80"/>
      <c r="K3047" s="80"/>
      <c r="L3047" s="80"/>
      <c r="M3047" s="80"/>
      <c r="N3047" s="82"/>
      <c r="O3047" s="82"/>
      <c r="P3047" s="82"/>
      <c r="Q3047" s="80"/>
    </row>
    <row r="3048" spans="1:17" s="83" customFormat="1" ht="9.75" outlineLevel="5">
      <c r="A3048" s="95"/>
      <c r="B3048" s="97" t="s">
        <v>894</v>
      </c>
      <c r="C3048" s="98">
        <v>2</v>
      </c>
      <c r="D3048" s="96"/>
      <c r="E3048" s="99"/>
      <c r="F3048" s="96"/>
      <c r="G3048" s="99">
        <v>5.0451613333333326E-2</v>
      </c>
      <c r="H3048" s="100"/>
      <c r="I3048" s="101"/>
      <c r="J3048" s="99"/>
      <c r="K3048" s="99"/>
      <c r="L3048" s="99"/>
      <c r="M3048" s="99"/>
      <c r="N3048" s="101"/>
      <c r="O3048" s="101"/>
      <c r="P3048" s="101"/>
      <c r="Q3048" s="99"/>
    </row>
    <row r="3049" spans="1:17" s="83" customFormat="1" ht="7.5" customHeight="1" outlineLevel="5">
      <c r="A3049" s="84"/>
      <c r="B3049" s="86"/>
      <c r="C3049" s="87"/>
      <c r="D3049" s="85"/>
      <c r="E3049" s="88"/>
      <c r="F3049" s="85"/>
      <c r="G3049" s="88"/>
      <c r="H3049" s="89"/>
      <c r="I3049" s="90"/>
      <c r="J3049" s="91"/>
      <c r="K3049" s="91"/>
      <c r="L3049" s="91"/>
      <c r="M3049" s="91"/>
      <c r="N3049" s="90"/>
      <c r="O3049" s="90"/>
      <c r="P3049" s="90"/>
      <c r="Q3049" s="91"/>
    </row>
    <row r="3050" spans="1:17" s="75" customFormat="1" ht="24" outlineLevel="4">
      <c r="A3050" s="67">
        <v>3</v>
      </c>
      <c r="B3050" s="69" t="s">
        <v>1207</v>
      </c>
      <c r="C3050" s="70" t="s">
        <v>1208</v>
      </c>
      <c r="D3050" s="68" t="s">
        <v>4</v>
      </c>
      <c r="E3050" s="71">
        <v>25.36</v>
      </c>
      <c r="F3050" s="68"/>
      <c r="G3050" s="71">
        <v>25.36</v>
      </c>
      <c r="H3050" s="511"/>
      <c r="I3050" s="73">
        <f>G3050*H3050</f>
        <v>0</v>
      </c>
      <c r="J3050" s="110"/>
      <c r="K3050" s="110"/>
      <c r="L3050" s="110"/>
      <c r="M3050" s="110">
        <f>G3050*L3050</f>
        <v>0</v>
      </c>
      <c r="N3050" s="111">
        <v>21</v>
      </c>
      <c r="O3050" s="111">
        <f>I3050*(N3050/100)</f>
        <v>0</v>
      </c>
      <c r="P3050" s="111">
        <f>I3050+O3050</f>
        <v>0</v>
      </c>
      <c r="Q3050" s="184" t="s">
        <v>1881</v>
      </c>
    </row>
    <row r="3051" spans="1:17" s="83" customFormat="1" ht="9.75" outlineLevel="5">
      <c r="A3051" s="76"/>
      <c r="B3051" s="78" t="s">
        <v>848</v>
      </c>
      <c r="C3051" s="79" t="s">
        <v>1669</v>
      </c>
      <c r="D3051" s="77"/>
      <c r="E3051" s="80"/>
      <c r="F3051" s="77"/>
      <c r="G3051" s="80">
        <v>0</v>
      </c>
      <c r="H3051" s="81"/>
      <c r="I3051" s="82"/>
      <c r="J3051" s="80"/>
      <c r="K3051" s="80"/>
      <c r="L3051" s="80"/>
      <c r="M3051" s="80"/>
      <c r="N3051" s="82"/>
      <c r="O3051" s="82"/>
      <c r="P3051" s="82"/>
      <c r="Q3051" s="80"/>
    </row>
    <row r="3052" spans="1:17" s="83" customFormat="1" ht="9.75" outlineLevel="5">
      <c r="A3052" s="76"/>
      <c r="B3052" s="78"/>
      <c r="C3052" s="79" t="s">
        <v>1674</v>
      </c>
      <c r="D3052" s="77"/>
      <c r="E3052" s="80"/>
      <c r="F3052" s="77"/>
      <c r="G3052" s="80">
        <v>25.36</v>
      </c>
      <c r="H3052" s="81"/>
      <c r="I3052" s="82"/>
      <c r="J3052" s="80"/>
      <c r="K3052" s="80"/>
      <c r="L3052" s="80"/>
      <c r="M3052" s="80"/>
      <c r="N3052" s="82"/>
      <c r="O3052" s="82"/>
      <c r="P3052" s="82"/>
      <c r="Q3052" s="80"/>
    </row>
    <row r="3053" spans="1:17" s="83" customFormat="1" ht="7.5" customHeight="1" outlineLevel="5">
      <c r="A3053" s="84"/>
      <c r="B3053" s="86"/>
      <c r="C3053" s="87"/>
      <c r="D3053" s="85"/>
      <c r="E3053" s="88"/>
      <c r="F3053" s="85"/>
      <c r="G3053" s="88"/>
      <c r="H3053" s="89"/>
      <c r="I3053" s="90"/>
      <c r="J3053" s="91"/>
      <c r="K3053" s="91"/>
      <c r="L3053" s="91"/>
      <c r="M3053" s="91"/>
      <c r="N3053" s="90"/>
      <c r="O3053" s="90"/>
      <c r="P3053" s="90"/>
      <c r="Q3053" s="91"/>
    </row>
    <row r="3054" spans="1:17" s="75" customFormat="1" ht="12" outlineLevel="4">
      <c r="A3054" s="67">
        <v>4</v>
      </c>
      <c r="B3054" s="69" t="s">
        <v>1209</v>
      </c>
      <c r="C3054" s="70" t="s">
        <v>1210</v>
      </c>
      <c r="D3054" s="68" t="s">
        <v>4</v>
      </c>
      <c r="E3054" s="71">
        <v>25.8672</v>
      </c>
      <c r="F3054" s="68"/>
      <c r="G3054" s="71">
        <v>25.8672</v>
      </c>
      <c r="H3054" s="511"/>
      <c r="I3054" s="73">
        <f>G3054*H3054</f>
        <v>0</v>
      </c>
      <c r="J3054" s="110"/>
      <c r="K3054" s="110"/>
      <c r="L3054" s="110"/>
      <c r="M3054" s="110">
        <f>G3054*L3054</f>
        <v>0</v>
      </c>
      <c r="N3054" s="111">
        <v>21</v>
      </c>
      <c r="O3054" s="111">
        <f>I3054*(N3054/100)</f>
        <v>0</v>
      </c>
      <c r="P3054" s="111">
        <f>I3054+O3054</f>
        <v>0</v>
      </c>
      <c r="Q3054" s="183"/>
    </row>
    <row r="3055" spans="1:17" s="83" customFormat="1" ht="9.75" outlineLevel="5">
      <c r="A3055" s="95"/>
      <c r="B3055" s="97" t="s">
        <v>894</v>
      </c>
      <c r="C3055" s="98">
        <v>2</v>
      </c>
      <c r="D3055" s="96"/>
      <c r="E3055" s="99"/>
      <c r="F3055" s="96"/>
      <c r="G3055" s="99">
        <v>0.50719999999999998</v>
      </c>
      <c r="H3055" s="100"/>
      <c r="I3055" s="101"/>
      <c r="J3055" s="99"/>
      <c r="K3055" s="99"/>
      <c r="L3055" s="99"/>
      <c r="M3055" s="99"/>
      <c r="N3055" s="101"/>
      <c r="O3055" s="101"/>
      <c r="P3055" s="101"/>
      <c r="Q3055" s="99"/>
    </row>
    <row r="3056" spans="1:17" s="83" customFormat="1" ht="7.5" customHeight="1" outlineLevel="5">
      <c r="A3056" s="84"/>
      <c r="B3056" s="86"/>
      <c r="C3056" s="87"/>
      <c r="D3056" s="85"/>
      <c r="E3056" s="88"/>
      <c r="F3056" s="85"/>
      <c r="G3056" s="88"/>
      <c r="H3056" s="89"/>
      <c r="I3056" s="90"/>
      <c r="J3056" s="91"/>
      <c r="K3056" s="91"/>
      <c r="L3056" s="91"/>
      <c r="M3056" s="91"/>
      <c r="N3056" s="90"/>
      <c r="O3056" s="90"/>
      <c r="P3056" s="90"/>
      <c r="Q3056" s="91"/>
    </row>
    <row r="3057" spans="1:17" s="75" customFormat="1" ht="12" outlineLevel="4">
      <c r="A3057" s="67">
        <v>5</v>
      </c>
      <c r="B3057" s="69" t="s">
        <v>773</v>
      </c>
      <c r="C3057" s="70" t="s">
        <v>774</v>
      </c>
      <c r="D3057" s="68" t="s">
        <v>0</v>
      </c>
      <c r="E3057" s="71">
        <v>167.93020475290555</v>
      </c>
      <c r="F3057" s="68"/>
      <c r="G3057" s="71">
        <f>SUM(I3040:I3054)/100</f>
        <v>0</v>
      </c>
      <c r="H3057" s="511"/>
      <c r="I3057" s="73">
        <f>G3057*H3057</f>
        <v>0</v>
      </c>
      <c r="J3057" s="110"/>
      <c r="K3057" s="110"/>
      <c r="L3057" s="110"/>
      <c r="M3057" s="110">
        <f>G3057*L3057</f>
        <v>0</v>
      </c>
      <c r="N3057" s="111">
        <v>21</v>
      </c>
      <c r="O3057" s="111">
        <f>I3057*(N3057/100)</f>
        <v>0</v>
      </c>
      <c r="P3057" s="111">
        <f>I3057+O3057</f>
        <v>0</v>
      </c>
      <c r="Q3057" s="184" t="s">
        <v>1881</v>
      </c>
    </row>
    <row r="3058" spans="1:17" s="83" customFormat="1" ht="8.25" outlineLevel="4">
      <c r="A3058" s="92"/>
      <c r="B3058" s="93"/>
      <c r="C3058" s="92"/>
      <c r="D3058" s="92"/>
      <c r="E3058" s="92"/>
      <c r="F3058" s="92"/>
      <c r="G3058" s="92"/>
      <c r="H3058" s="94"/>
      <c r="I3058" s="94"/>
      <c r="J3058" s="92"/>
      <c r="K3058" s="92"/>
      <c r="L3058" s="92"/>
      <c r="M3058" s="92"/>
      <c r="N3058" s="92"/>
      <c r="O3058" s="94"/>
      <c r="P3058" s="94"/>
      <c r="Q3058" s="92"/>
    </row>
    <row r="3059" spans="1:17" s="20" customFormat="1" ht="16.5" customHeight="1" outlineLevel="3">
      <c r="A3059" s="21"/>
      <c r="B3059" s="22"/>
      <c r="C3059" s="23" t="s">
        <v>1780</v>
      </c>
      <c r="D3059" s="6"/>
      <c r="E3059" s="23"/>
      <c r="F3059" s="24"/>
      <c r="G3059" s="23"/>
      <c r="H3059" s="24"/>
      <c r="I3059" s="25">
        <f>SUBTOTAL(9,I3061:I3064)</f>
        <v>0</v>
      </c>
      <c r="J3059" s="26"/>
      <c r="K3059" s="27"/>
      <c r="L3059" s="24"/>
      <c r="M3059" s="27"/>
      <c r="N3059" s="43"/>
      <c r="O3059" s="25">
        <f>SUBTOTAL(9,O3061:O3064)</f>
        <v>0</v>
      </c>
      <c r="P3059" s="25">
        <f>SUBTOTAL(9,P3061:P3064)</f>
        <v>0</v>
      </c>
      <c r="Q3059" s="26"/>
    </row>
    <row r="3060" spans="1:17" s="137" customFormat="1" ht="45" outlineLevel="4">
      <c r="A3060" s="130"/>
      <c r="B3060" s="131"/>
      <c r="C3060" s="132" t="s">
        <v>1783</v>
      </c>
      <c r="D3060" s="133"/>
      <c r="E3060" s="134"/>
      <c r="F3060" s="134"/>
      <c r="G3060" s="134"/>
      <c r="H3060" s="135"/>
      <c r="I3060" s="136"/>
    </row>
    <row r="3061" spans="1:17" s="64" customFormat="1" ht="36" outlineLevel="4">
      <c r="A3061" s="11">
        <v>1</v>
      </c>
      <c r="B3061" s="29" t="s">
        <v>1685</v>
      </c>
      <c r="C3061" s="30" t="s">
        <v>1807</v>
      </c>
      <c r="D3061" s="12" t="s">
        <v>14</v>
      </c>
      <c r="E3061" s="31">
        <v>1</v>
      </c>
      <c r="F3061" s="14">
        <v>0</v>
      </c>
      <c r="G3061" s="31">
        <f t="shared" ref="G3061:G3063" si="128">E3061*(1+F3061/100)</f>
        <v>1</v>
      </c>
      <c r="H3061" s="511"/>
      <c r="I3061" s="15">
        <f t="shared" ref="I3061:I3063" si="129">G3061*H3061</f>
        <v>0</v>
      </c>
      <c r="J3061" s="32"/>
      <c r="K3061" s="33"/>
      <c r="L3061" s="32"/>
      <c r="M3061" s="33"/>
      <c r="N3061" s="15">
        <v>21</v>
      </c>
      <c r="O3061" s="15">
        <f t="shared" ref="O3061:O3063" si="130">I3061*(N3061/100)</f>
        <v>0</v>
      </c>
      <c r="P3061" s="15">
        <f t="shared" ref="P3061:P3063" si="131">I3061+O3061</f>
        <v>0</v>
      </c>
      <c r="Q3061" s="184"/>
    </row>
    <row r="3062" spans="1:17" s="64" customFormat="1" ht="36" outlineLevel="4">
      <c r="A3062" s="11">
        <v>2</v>
      </c>
      <c r="B3062" s="29" t="s">
        <v>1808</v>
      </c>
      <c r="C3062" s="30" t="s">
        <v>1809</v>
      </c>
      <c r="D3062" s="12" t="s">
        <v>14</v>
      </c>
      <c r="E3062" s="31">
        <v>1</v>
      </c>
      <c r="F3062" s="14">
        <v>0</v>
      </c>
      <c r="G3062" s="31">
        <f t="shared" si="128"/>
        <v>1</v>
      </c>
      <c r="H3062" s="511"/>
      <c r="I3062" s="15">
        <f t="shared" si="129"/>
        <v>0</v>
      </c>
      <c r="J3062" s="32"/>
      <c r="K3062" s="33"/>
      <c r="L3062" s="32"/>
      <c r="M3062" s="33"/>
      <c r="N3062" s="15">
        <v>21</v>
      </c>
      <c r="O3062" s="15">
        <f t="shared" si="130"/>
        <v>0</v>
      </c>
      <c r="P3062" s="15">
        <f t="shared" si="131"/>
        <v>0</v>
      </c>
      <c r="Q3062" s="184"/>
    </row>
    <row r="3063" spans="1:17" s="64" customFormat="1" ht="36" outlineLevel="4">
      <c r="A3063" s="11">
        <v>3</v>
      </c>
      <c r="B3063" s="29" t="s">
        <v>1810</v>
      </c>
      <c r="C3063" s="30" t="s">
        <v>1811</v>
      </c>
      <c r="D3063" s="12" t="s">
        <v>14</v>
      </c>
      <c r="E3063" s="31">
        <v>2</v>
      </c>
      <c r="F3063" s="14">
        <v>0</v>
      </c>
      <c r="G3063" s="31">
        <f t="shared" si="128"/>
        <v>2</v>
      </c>
      <c r="H3063" s="511"/>
      <c r="I3063" s="15">
        <f t="shared" si="129"/>
        <v>0</v>
      </c>
      <c r="J3063" s="32"/>
      <c r="K3063" s="33"/>
      <c r="L3063" s="32"/>
      <c r="M3063" s="33"/>
      <c r="N3063" s="15">
        <v>21</v>
      </c>
      <c r="O3063" s="15">
        <f t="shared" si="130"/>
        <v>0</v>
      </c>
      <c r="P3063" s="15">
        <f t="shared" si="131"/>
        <v>0</v>
      </c>
      <c r="Q3063" s="32"/>
    </row>
    <row r="3064" spans="1:17" s="83" customFormat="1" ht="13.5" customHeight="1" outlineLevel="4">
      <c r="A3064" s="92"/>
      <c r="B3064" s="93"/>
      <c r="C3064" s="92"/>
      <c r="D3064" s="92"/>
      <c r="E3064" s="92"/>
      <c r="F3064" s="92"/>
      <c r="G3064" s="92"/>
      <c r="H3064" s="94"/>
      <c r="I3064" s="94"/>
      <c r="J3064" s="92"/>
      <c r="K3064" s="92"/>
      <c r="L3064" s="92"/>
      <c r="M3064" s="92"/>
      <c r="N3064" s="92"/>
      <c r="O3064" s="94"/>
      <c r="P3064" s="94"/>
      <c r="Q3064" s="92"/>
    </row>
    <row r="3065" spans="1:17" s="45" customFormat="1" ht="12.75" customHeight="1" outlineLevel="3">
      <c r="A3065" s="46"/>
      <c r="B3065" s="47"/>
      <c r="C3065" s="48"/>
      <c r="D3065" s="47"/>
      <c r="E3065" s="49"/>
      <c r="F3065" s="50"/>
      <c r="G3065" s="49"/>
      <c r="H3065" s="50"/>
      <c r="I3065" s="51"/>
      <c r="J3065" s="52"/>
      <c r="K3065" s="50"/>
      <c r="L3065" s="50"/>
      <c r="M3065" s="50"/>
      <c r="N3065" s="53" t="s">
        <v>3</v>
      </c>
      <c r="O3065" s="50"/>
      <c r="P3065" s="50"/>
      <c r="Q3065" s="52"/>
    </row>
    <row r="3066" spans="1:17" s="63" customFormat="1" ht="18.75" customHeight="1" outlineLevel="2">
      <c r="A3066" s="65"/>
      <c r="B3066" s="55"/>
      <c r="C3066" s="55" t="s">
        <v>690</v>
      </c>
      <c r="D3066" s="66"/>
      <c r="E3066" s="57"/>
      <c r="F3066" s="58"/>
      <c r="G3066" s="57"/>
      <c r="H3066" s="58"/>
      <c r="I3066" s="59">
        <f>SUBTOTAL(9,I3067:I3073)</f>
        <v>0</v>
      </c>
      <c r="J3066" s="60"/>
      <c r="K3066" s="61">
        <f>SUBTOTAL(9,K3067:K3073)</f>
        <v>0</v>
      </c>
      <c r="L3066" s="58"/>
      <c r="M3066" s="61">
        <f>SUBTOTAL(9,M3067:M3073)</f>
        <v>0</v>
      </c>
      <c r="N3066" s="62" t="s">
        <v>3</v>
      </c>
      <c r="O3066" s="59">
        <f>SUBTOTAL(9,O3067:O3073)</f>
        <v>0</v>
      </c>
      <c r="P3066" s="59">
        <f>SUBTOTAL(9,P3067:P3073)</f>
        <v>0</v>
      </c>
      <c r="Q3066" s="60"/>
    </row>
    <row r="3067" spans="1:17" s="20" customFormat="1" ht="16.5" customHeight="1" outlineLevel="3">
      <c r="A3067" s="21"/>
      <c r="B3067" s="22"/>
      <c r="C3067" s="22" t="s">
        <v>1726</v>
      </c>
      <c r="D3067" s="6"/>
      <c r="E3067" s="23"/>
      <c r="F3067" s="24"/>
      <c r="G3067" s="23"/>
      <c r="H3067" s="24"/>
      <c r="I3067" s="25">
        <f>SUBTOTAL(9,I3068:I3072)</f>
        <v>0</v>
      </c>
      <c r="J3067" s="26"/>
      <c r="K3067" s="27"/>
      <c r="L3067" s="24"/>
      <c r="M3067" s="27"/>
      <c r="N3067" s="43"/>
      <c r="O3067" s="25">
        <f t="shared" ref="O3067:P3067" si="132">SUBTOTAL(9,O3068:O3072)</f>
        <v>0</v>
      </c>
      <c r="P3067" s="25">
        <f t="shared" si="132"/>
        <v>0</v>
      </c>
      <c r="Q3067" s="26"/>
    </row>
    <row r="3068" spans="1:17" s="137" customFormat="1" ht="33.75" outlineLevel="4" collapsed="1">
      <c r="A3068" s="130"/>
      <c r="B3068" s="131"/>
      <c r="C3068" s="132" t="s">
        <v>1727</v>
      </c>
      <c r="D3068" s="133"/>
      <c r="E3068" s="134"/>
      <c r="F3068" s="134"/>
      <c r="G3068" s="134"/>
      <c r="H3068" s="135"/>
      <c r="I3068" s="136"/>
    </row>
    <row r="3069" spans="1:17" s="64" customFormat="1" ht="24" outlineLevel="4">
      <c r="A3069" s="11">
        <v>1</v>
      </c>
      <c r="B3069" s="29" t="s">
        <v>1728</v>
      </c>
      <c r="C3069" s="30" t="s">
        <v>1729</v>
      </c>
      <c r="D3069" s="12" t="s">
        <v>4</v>
      </c>
      <c r="E3069" s="31">
        <v>27.36</v>
      </c>
      <c r="F3069" s="14">
        <v>0</v>
      </c>
      <c r="G3069" s="31">
        <f t="shared" ref="G3069:G3070" si="133">E3069*(1+F3069/100)</f>
        <v>27.36</v>
      </c>
      <c r="H3069" s="511"/>
      <c r="I3069" s="15">
        <f t="shared" ref="I3069:I3070" si="134">G3069*H3069</f>
        <v>0</v>
      </c>
      <c r="J3069" s="32"/>
      <c r="K3069" s="33"/>
      <c r="L3069" s="32"/>
      <c r="M3069" s="33"/>
      <c r="N3069" s="15">
        <v>21</v>
      </c>
      <c r="O3069" s="15">
        <f t="shared" ref="O3069:O3070" si="135">I3069*(N3069/100)</f>
        <v>0</v>
      </c>
      <c r="P3069" s="15">
        <f t="shared" ref="P3069:P3070" si="136">I3069+O3069</f>
        <v>0</v>
      </c>
      <c r="Q3069" s="184"/>
    </row>
    <row r="3070" spans="1:17" s="64" customFormat="1" ht="36" outlineLevel="4">
      <c r="A3070" s="11">
        <v>2</v>
      </c>
      <c r="B3070" s="29" t="s">
        <v>1730</v>
      </c>
      <c r="C3070" s="30" t="s">
        <v>1731</v>
      </c>
      <c r="D3070" s="12" t="s">
        <v>4</v>
      </c>
      <c r="E3070" s="31">
        <v>2.8</v>
      </c>
      <c r="F3070" s="14">
        <v>0</v>
      </c>
      <c r="G3070" s="31">
        <f t="shared" si="133"/>
        <v>2.8</v>
      </c>
      <c r="H3070" s="511"/>
      <c r="I3070" s="15">
        <f t="shared" si="134"/>
        <v>0</v>
      </c>
      <c r="J3070" s="32"/>
      <c r="K3070" s="33"/>
      <c r="L3070" s="32"/>
      <c r="M3070" s="33"/>
      <c r="N3070" s="15">
        <v>21</v>
      </c>
      <c r="O3070" s="15">
        <f t="shared" si="135"/>
        <v>0</v>
      </c>
      <c r="P3070" s="15">
        <f t="shared" si="136"/>
        <v>0</v>
      </c>
      <c r="Q3070" s="184"/>
    </row>
    <row r="3071" spans="1:17" s="64" customFormat="1" ht="12" outlineLevel="4">
      <c r="A3071" s="11">
        <v>3</v>
      </c>
      <c r="B3071" s="29" t="s">
        <v>692</v>
      </c>
      <c r="C3071" s="30" t="s">
        <v>693</v>
      </c>
      <c r="D3071" s="12" t="s">
        <v>0</v>
      </c>
      <c r="E3071" s="31">
        <f>SUM(I3069:I3070)/100</f>
        <v>0</v>
      </c>
      <c r="F3071" s="14">
        <v>0</v>
      </c>
      <c r="G3071" s="31">
        <f>E3071*(1+F3071/100)</f>
        <v>0</v>
      </c>
      <c r="H3071" s="14"/>
      <c r="I3071" s="15">
        <f>G3071*H3071</f>
        <v>0</v>
      </c>
      <c r="J3071" s="32"/>
      <c r="K3071" s="33">
        <f>G3071*J3071</f>
        <v>0</v>
      </c>
      <c r="L3071" s="32"/>
      <c r="M3071" s="33">
        <f>G3071*L3071</f>
        <v>0</v>
      </c>
      <c r="N3071" s="15">
        <v>21</v>
      </c>
      <c r="O3071" s="15">
        <f>I3071*(N3071/100)</f>
        <v>0</v>
      </c>
      <c r="P3071" s="15">
        <f>I3071+O3071</f>
        <v>0</v>
      </c>
      <c r="Q3071" s="184" t="s">
        <v>1881</v>
      </c>
    </row>
    <row r="3072" spans="1:17" s="83" customFormat="1" ht="13.5" customHeight="1" outlineLevel="4">
      <c r="A3072" s="92"/>
      <c r="B3072" s="93"/>
      <c r="C3072" s="92"/>
      <c r="D3072" s="92"/>
      <c r="E3072" s="92"/>
      <c r="F3072" s="92"/>
      <c r="G3072" s="92"/>
      <c r="H3072" s="94"/>
      <c r="I3072" s="94"/>
      <c r="J3072" s="92"/>
      <c r="K3072" s="92"/>
      <c r="L3072" s="92"/>
      <c r="M3072" s="92"/>
      <c r="N3072" s="92"/>
      <c r="O3072" s="94"/>
      <c r="P3072" s="94"/>
      <c r="Q3072" s="92"/>
    </row>
    <row r="3073" spans="1:17" s="45" customFormat="1" ht="12.75" customHeight="1" outlineLevel="3">
      <c r="A3073" s="46"/>
      <c r="B3073" s="47"/>
      <c r="C3073" s="48"/>
      <c r="D3073" s="47"/>
      <c r="E3073" s="49"/>
      <c r="F3073" s="50"/>
      <c r="G3073" s="49"/>
      <c r="H3073" s="50"/>
      <c r="I3073" s="51"/>
      <c r="J3073" s="52"/>
      <c r="K3073" s="50"/>
      <c r="L3073" s="50"/>
      <c r="M3073" s="50"/>
      <c r="N3073" s="53" t="s">
        <v>3</v>
      </c>
      <c r="O3073" s="50"/>
      <c r="P3073" s="50"/>
      <c r="Q3073" s="52"/>
    </row>
    <row r="3074" spans="1:17" s="63" customFormat="1" ht="18.75" customHeight="1" outlineLevel="2">
      <c r="A3074" s="55"/>
      <c r="B3074" s="56"/>
      <c r="C3074" s="57" t="s">
        <v>1689</v>
      </c>
      <c r="D3074" s="58"/>
      <c r="E3074" s="57"/>
      <c r="F3074" s="58"/>
      <c r="G3074" s="57"/>
      <c r="H3074" s="58"/>
      <c r="I3074" s="59">
        <f>SUBTOTAL(9,I3075:I3093)</f>
        <v>0</v>
      </c>
      <c r="J3074" s="60"/>
      <c r="K3074" s="61">
        <f>SUBTOTAL(9,K3075:K3093)</f>
        <v>0.61158844700000004</v>
      </c>
      <c r="L3074" s="58"/>
      <c r="M3074" s="61">
        <f>SUBTOTAL(9,M3075:M3093)</f>
        <v>0</v>
      </c>
      <c r="N3074" s="62"/>
      <c r="O3074" s="59">
        <f>SUBTOTAL(9,O3075:O3093)</f>
        <v>0</v>
      </c>
      <c r="P3074" s="59">
        <f>SUBTOTAL(9,P3075:P3093)</f>
        <v>0</v>
      </c>
      <c r="Q3074" s="60"/>
    </row>
    <row r="3075" spans="1:17" s="20" customFormat="1" ht="16.5" customHeight="1" outlineLevel="3">
      <c r="A3075" s="22"/>
      <c r="B3075" s="18"/>
      <c r="C3075" s="23" t="s">
        <v>1690</v>
      </c>
      <c r="D3075" s="24"/>
      <c r="E3075" s="23"/>
      <c r="F3075" s="24"/>
      <c r="G3075" s="23"/>
      <c r="H3075" s="24"/>
      <c r="I3075" s="25">
        <f>SUBTOTAL(9,I3076:I3088)</f>
        <v>0</v>
      </c>
      <c r="J3075" s="26"/>
      <c r="K3075" s="27">
        <f>SUBTOTAL(9,K3076:K3088)</f>
        <v>0.61158844700000004</v>
      </c>
      <c r="L3075" s="24"/>
      <c r="M3075" s="27">
        <f>SUBTOTAL(9,M3076:M3088)</f>
        <v>0</v>
      </c>
      <c r="N3075" s="43"/>
      <c r="O3075" s="25">
        <f>SUBTOTAL(9,O3076:O3088)</f>
        <v>0</v>
      </c>
      <c r="P3075" s="25">
        <f>SUBTOTAL(9,P3076:P3088)</f>
        <v>0</v>
      </c>
      <c r="Q3075" s="26"/>
    </row>
    <row r="3076" spans="1:17" s="75" customFormat="1" ht="12" outlineLevel="4">
      <c r="A3076" s="67">
        <v>1</v>
      </c>
      <c r="B3076" s="69" t="s">
        <v>1691</v>
      </c>
      <c r="C3076" s="70" t="s">
        <v>1692</v>
      </c>
      <c r="D3076" s="68" t="s">
        <v>8</v>
      </c>
      <c r="E3076" s="71">
        <v>81.653950000000009</v>
      </c>
      <c r="F3076" s="68"/>
      <c r="G3076" s="71">
        <v>81.653950000000009</v>
      </c>
      <c r="H3076" s="511"/>
      <c r="I3076" s="73">
        <f>G3076*H3076</f>
        <v>0</v>
      </c>
      <c r="J3076" s="110">
        <v>2.5999999999999998E-4</v>
      </c>
      <c r="K3076" s="110">
        <f>G3076*J3076</f>
        <v>2.1230027000000002E-2</v>
      </c>
      <c r="L3076" s="110"/>
      <c r="M3076" s="110">
        <f>G3076*L3076</f>
        <v>0</v>
      </c>
      <c r="N3076" s="111">
        <v>21</v>
      </c>
      <c r="O3076" s="111">
        <f>I3076*(N3076/100)</f>
        <v>0</v>
      </c>
      <c r="P3076" s="111">
        <f>I3076+O3076</f>
        <v>0</v>
      </c>
      <c r="Q3076" s="184" t="s">
        <v>1881</v>
      </c>
    </row>
    <row r="3077" spans="1:17" s="83" customFormat="1" ht="9.75" outlineLevel="5">
      <c r="A3077" s="76"/>
      <c r="B3077" s="78" t="s">
        <v>848</v>
      </c>
      <c r="C3077" s="79" t="s">
        <v>1693</v>
      </c>
      <c r="D3077" s="77"/>
      <c r="E3077" s="80"/>
      <c r="F3077" s="77"/>
      <c r="G3077" s="80">
        <v>0</v>
      </c>
      <c r="H3077" s="81"/>
      <c r="I3077" s="82"/>
      <c r="J3077" s="80"/>
      <c r="K3077" s="80"/>
      <c r="L3077" s="80"/>
      <c r="M3077" s="80"/>
      <c r="N3077" s="82"/>
      <c r="O3077" s="82"/>
      <c r="P3077" s="82"/>
      <c r="Q3077" s="80"/>
    </row>
    <row r="3078" spans="1:17" s="83" customFormat="1" ht="9.75" outlineLevel="5">
      <c r="A3078" s="76"/>
      <c r="B3078" s="78"/>
      <c r="C3078" s="79" t="s">
        <v>1694</v>
      </c>
      <c r="D3078" s="77"/>
      <c r="E3078" s="80"/>
      <c r="F3078" s="77"/>
      <c r="G3078" s="80">
        <v>7.6032999999999999</v>
      </c>
      <c r="H3078" s="81"/>
      <c r="I3078" s="82"/>
      <c r="J3078" s="80"/>
      <c r="K3078" s="80"/>
      <c r="L3078" s="80"/>
      <c r="M3078" s="80"/>
      <c r="N3078" s="82"/>
      <c r="O3078" s="82"/>
      <c r="P3078" s="82"/>
      <c r="Q3078" s="80"/>
    </row>
    <row r="3079" spans="1:17" s="83" customFormat="1" ht="9.75" outlineLevel="5">
      <c r="A3079" s="76"/>
      <c r="B3079" s="78"/>
      <c r="C3079" s="79" t="s">
        <v>1695</v>
      </c>
      <c r="D3079" s="77"/>
      <c r="E3079" s="80"/>
      <c r="F3079" s="77"/>
      <c r="G3079" s="80">
        <v>0</v>
      </c>
      <c r="H3079" s="81"/>
      <c r="I3079" s="82"/>
      <c r="J3079" s="80"/>
      <c r="K3079" s="80"/>
      <c r="L3079" s="80"/>
      <c r="M3079" s="80"/>
      <c r="N3079" s="82"/>
      <c r="O3079" s="82"/>
      <c r="P3079" s="82"/>
      <c r="Q3079" s="80"/>
    </row>
    <row r="3080" spans="1:17" s="83" customFormat="1" ht="9.75" outlineLevel="5">
      <c r="A3080" s="76"/>
      <c r="B3080" s="78"/>
      <c r="C3080" s="79" t="s">
        <v>1696</v>
      </c>
      <c r="D3080" s="77"/>
      <c r="E3080" s="80"/>
      <c r="F3080" s="77"/>
      <c r="G3080" s="80">
        <v>8.8802999999999983</v>
      </c>
      <c r="H3080" s="81"/>
      <c r="I3080" s="82"/>
      <c r="J3080" s="80"/>
      <c r="K3080" s="80"/>
      <c r="L3080" s="80"/>
      <c r="M3080" s="80"/>
      <c r="N3080" s="82"/>
      <c r="O3080" s="82"/>
      <c r="P3080" s="82"/>
      <c r="Q3080" s="80"/>
    </row>
    <row r="3081" spans="1:17" s="83" customFormat="1" ht="9.75" outlineLevel="5">
      <c r="A3081" s="76"/>
      <c r="B3081" s="78"/>
      <c r="C3081" s="79" t="s">
        <v>1697</v>
      </c>
      <c r="D3081" s="77"/>
      <c r="E3081" s="80"/>
      <c r="F3081" s="77"/>
      <c r="G3081" s="80">
        <v>0</v>
      </c>
      <c r="H3081" s="81"/>
      <c r="I3081" s="82"/>
      <c r="J3081" s="80"/>
      <c r="K3081" s="80"/>
      <c r="L3081" s="80"/>
      <c r="M3081" s="80"/>
      <c r="N3081" s="82"/>
      <c r="O3081" s="82"/>
      <c r="P3081" s="82"/>
      <c r="Q3081" s="80"/>
    </row>
    <row r="3082" spans="1:17" s="83" customFormat="1" ht="9.75" outlineLevel="5">
      <c r="A3082" s="76"/>
      <c r="B3082" s="78"/>
      <c r="C3082" s="79" t="s">
        <v>1698</v>
      </c>
      <c r="D3082" s="77"/>
      <c r="E3082" s="80"/>
      <c r="F3082" s="77"/>
      <c r="G3082" s="80">
        <v>32.103225000000002</v>
      </c>
      <c r="H3082" s="81"/>
      <c r="I3082" s="82"/>
      <c r="J3082" s="80"/>
      <c r="K3082" s="80"/>
      <c r="L3082" s="80"/>
      <c r="M3082" s="80"/>
      <c r="N3082" s="82"/>
      <c r="O3082" s="82"/>
      <c r="P3082" s="82"/>
      <c r="Q3082" s="80"/>
    </row>
    <row r="3083" spans="1:17" s="83" customFormat="1" ht="9.75" outlineLevel="5">
      <c r="A3083" s="76"/>
      <c r="B3083" s="78"/>
      <c r="C3083" s="79" t="s">
        <v>1699</v>
      </c>
      <c r="D3083" s="77"/>
      <c r="E3083" s="80"/>
      <c r="F3083" s="77"/>
      <c r="G3083" s="80">
        <v>0</v>
      </c>
      <c r="H3083" s="81"/>
      <c r="I3083" s="82"/>
      <c r="J3083" s="80"/>
      <c r="K3083" s="80"/>
      <c r="L3083" s="80"/>
      <c r="M3083" s="80"/>
      <c r="N3083" s="82"/>
      <c r="O3083" s="82"/>
      <c r="P3083" s="82"/>
      <c r="Q3083" s="80"/>
    </row>
    <row r="3084" spans="1:17" s="83" customFormat="1" ht="9.75" outlineLevel="5">
      <c r="A3084" s="76"/>
      <c r="B3084" s="78"/>
      <c r="C3084" s="79" t="s">
        <v>1700</v>
      </c>
      <c r="D3084" s="77"/>
      <c r="E3084" s="80"/>
      <c r="F3084" s="77"/>
      <c r="G3084" s="80">
        <v>33.067125000000004</v>
      </c>
      <c r="H3084" s="81"/>
      <c r="I3084" s="82"/>
      <c r="J3084" s="80"/>
      <c r="K3084" s="80"/>
      <c r="L3084" s="80"/>
      <c r="M3084" s="80"/>
      <c r="N3084" s="82"/>
      <c r="O3084" s="82"/>
      <c r="P3084" s="82"/>
      <c r="Q3084" s="80"/>
    </row>
    <row r="3085" spans="1:17" s="83" customFormat="1" ht="7.5" customHeight="1" outlineLevel="5">
      <c r="A3085" s="84"/>
      <c r="B3085" s="86"/>
      <c r="C3085" s="87"/>
      <c r="D3085" s="85"/>
      <c r="E3085" s="88"/>
      <c r="F3085" s="85"/>
      <c r="G3085" s="88"/>
      <c r="H3085" s="89"/>
      <c r="I3085" s="90"/>
      <c r="J3085" s="91"/>
      <c r="K3085" s="91"/>
      <c r="L3085" s="91"/>
      <c r="M3085" s="91"/>
      <c r="N3085" s="90"/>
      <c r="O3085" s="90"/>
      <c r="P3085" s="90"/>
      <c r="Q3085" s="91"/>
    </row>
    <row r="3086" spans="1:17" s="75" customFormat="1" ht="12" outlineLevel="4">
      <c r="A3086" s="67">
        <v>2</v>
      </c>
      <c r="B3086" s="69" t="s">
        <v>1701</v>
      </c>
      <c r="C3086" s="70" t="s">
        <v>1702</v>
      </c>
      <c r="D3086" s="68" t="s">
        <v>8</v>
      </c>
      <c r="E3086" s="71">
        <v>81.653999999999996</v>
      </c>
      <c r="F3086" s="68"/>
      <c r="G3086" s="71">
        <v>81.653999999999996</v>
      </c>
      <c r="H3086" s="511"/>
      <c r="I3086" s="73">
        <f>G3086*H3086</f>
        <v>0</v>
      </c>
      <c r="J3086" s="110">
        <v>4.3800000000000002E-3</v>
      </c>
      <c r="K3086" s="110">
        <f>G3086*J3086</f>
        <v>0.35764452000000002</v>
      </c>
      <c r="L3086" s="110"/>
      <c r="M3086" s="110">
        <f>G3086*L3086</f>
        <v>0</v>
      </c>
      <c r="N3086" s="111">
        <v>21</v>
      </c>
      <c r="O3086" s="111">
        <f>I3086*(N3086/100)</f>
        <v>0</v>
      </c>
      <c r="P3086" s="111">
        <f>I3086+O3086</f>
        <v>0</v>
      </c>
      <c r="Q3086" s="184" t="s">
        <v>1881</v>
      </c>
    </row>
    <row r="3087" spans="1:17" s="75" customFormat="1" ht="24" outlineLevel="4">
      <c r="A3087" s="67">
        <v>3</v>
      </c>
      <c r="B3087" s="69" t="s">
        <v>1269</v>
      </c>
      <c r="C3087" s="70" t="s">
        <v>1270</v>
      </c>
      <c r="D3087" s="68" t="s">
        <v>8</v>
      </c>
      <c r="E3087" s="71">
        <v>81.653999999999996</v>
      </c>
      <c r="F3087" s="68"/>
      <c r="G3087" s="71">
        <v>81.653999999999996</v>
      </c>
      <c r="H3087" s="511"/>
      <c r="I3087" s="73">
        <f>G3087*H3087</f>
        <v>0</v>
      </c>
      <c r="J3087" s="110">
        <v>2.8500000000000001E-3</v>
      </c>
      <c r="K3087" s="110">
        <f>G3087*J3087</f>
        <v>0.2327139</v>
      </c>
      <c r="L3087" s="110"/>
      <c r="M3087" s="110">
        <f>G3087*L3087</f>
        <v>0</v>
      </c>
      <c r="N3087" s="111">
        <v>21</v>
      </c>
      <c r="O3087" s="111">
        <f>I3087*(N3087/100)</f>
        <v>0</v>
      </c>
      <c r="P3087" s="111">
        <f>I3087+O3087</f>
        <v>0</v>
      </c>
      <c r="Q3087" s="183"/>
    </row>
    <row r="3088" spans="1:17" s="83" customFormat="1" ht="8.25" outlineLevel="4">
      <c r="A3088" s="92"/>
      <c r="B3088" s="93"/>
      <c r="C3088" s="92"/>
      <c r="D3088" s="92"/>
      <c r="E3088" s="92"/>
      <c r="F3088" s="92"/>
      <c r="G3088" s="92"/>
      <c r="H3088" s="94"/>
      <c r="I3088" s="94"/>
      <c r="J3088" s="92"/>
      <c r="K3088" s="92"/>
      <c r="L3088" s="92"/>
      <c r="M3088" s="92"/>
      <c r="N3088" s="92"/>
      <c r="O3088" s="94"/>
      <c r="P3088" s="94"/>
      <c r="Q3088" s="92"/>
    </row>
    <row r="3089" spans="1:17" s="20" customFormat="1" ht="16.5" customHeight="1" outlineLevel="3">
      <c r="A3089" s="21"/>
      <c r="B3089" s="22"/>
      <c r="C3089" s="22" t="s">
        <v>1761</v>
      </c>
      <c r="D3089" s="6"/>
      <c r="E3089" s="23"/>
      <c r="F3089" s="24"/>
      <c r="G3089" s="23"/>
      <c r="H3089" s="24"/>
      <c r="I3089" s="25">
        <f>SUBTOTAL(9,I3090:I3093)</f>
        <v>0</v>
      </c>
      <c r="J3089" s="26"/>
      <c r="K3089" s="27"/>
      <c r="L3089" s="24"/>
      <c r="M3089" s="27"/>
      <c r="N3089" s="43"/>
      <c r="O3089" s="25">
        <f t="shared" ref="O3089:P3089" si="137">SUBTOTAL(9,O3090:O3093)</f>
        <v>0</v>
      </c>
      <c r="P3089" s="25">
        <f t="shared" si="137"/>
        <v>0</v>
      </c>
      <c r="Q3089" s="26"/>
    </row>
    <row r="3090" spans="1:17" s="137" customFormat="1" ht="33.75" outlineLevel="4" collapsed="1">
      <c r="A3090" s="130"/>
      <c r="B3090" s="131"/>
      <c r="C3090" s="132" t="s">
        <v>1721</v>
      </c>
      <c r="D3090" s="133"/>
      <c r="E3090" s="134"/>
      <c r="F3090" s="134"/>
      <c r="G3090" s="134"/>
      <c r="H3090" s="135"/>
      <c r="I3090" s="136"/>
    </row>
    <row r="3091" spans="1:17" s="64" customFormat="1" ht="48" outlineLevel="4">
      <c r="A3091" s="11">
        <v>1</v>
      </c>
      <c r="B3091" s="29" t="s">
        <v>1762</v>
      </c>
      <c r="C3091" s="30" t="s">
        <v>1763</v>
      </c>
      <c r="D3091" s="12" t="s">
        <v>14</v>
      </c>
      <c r="E3091" s="31">
        <v>1</v>
      </c>
      <c r="F3091" s="14">
        <v>0</v>
      </c>
      <c r="G3091" s="31">
        <f t="shared" ref="G3091" si="138">E3091*(1+F3091/100)</f>
        <v>1</v>
      </c>
      <c r="H3091" s="511"/>
      <c r="I3091" s="15">
        <f t="shared" ref="I3091" si="139">G3091*H3091</f>
        <v>0</v>
      </c>
      <c r="J3091" s="32"/>
      <c r="K3091" s="33"/>
      <c r="L3091" s="32"/>
      <c r="M3091" s="33"/>
      <c r="N3091" s="15">
        <v>21</v>
      </c>
      <c r="O3091" s="15">
        <f t="shared" ref="O3091" si="140">I3091*(N3091/100)</f>
        <v>0</v>
      </c>
      <c r="P3091" s="15">
        <f t="shared" ref="P3091" si="141">I3091+O3091</f>
        <v>0</v>
      </c>
      <c r="Q3091" s="184"/>
    </row>
    <row r="3092" spans="1:17" s="64" customFormat="1" ht="12" outlineLevel="4">
      <c r="A3092" s="11">
        <v>5</v>
      </c>
      <c r="B3092" s="29" t="s">
        <v>842</v>
      </c>
      <c r="C3092" s="30" t="s">
        <v>843</v>
      </c>
      <c r="D3092" s="12" t="s">
        <v>0</v>
      </c>
      <c r="E3092" s="31">
        <f>SUM(I3091)/100</f>
        <v>0</v>
      </c>
      <c r="F3092" s="14">
        <v>0</v>
      </c>
      <c r="G3092" s="31">
        <f>E3092*(1+F3092/100)</f>
        <v>0</v>
      </c>
      <c r="H3092" s="14"/>
      <c r="I3092" s="15">
        <f>G3092*H3092</f>
        <v>0</v>
      </c>
      <c r="J3092" s="32"/>
      <c r="K3092" s="33">
        <f>G3092*J3092</f>
        <v>0</v>
      </c>
      <c r="L3092" s="32"/>
      <c r="M3092" s="33">
        <f>G3092*L3092</f>
        <v>0</v>
      </c>
      <c r="N3092" s="15">
        <v>21</v>
      </c>
      <c r="O3092" s="15">
        <f>I3092*(N3092/100)</f>
        <v>0</v>
      </c>
      <c r="P3092" s="15">
        <f>I3092+O3092</f>
        <v>0</v>
      </c>
      <c r="Q3092" s="184" t="s">
        <v>1881</v>
      </c>
    </row>
    <row r="3093" spans="1:17" ht="12" customHeight="1" outlineLevel="3">
      <c r="A3093" s="138"/>
      <c r="B3093" s="139"/>
      <c r="C3093" s="140"/>
      <c r="D3093" s="141"/>
      <c r="E3093" s="142"/>
      <c r="F3093" s="142"/>
      <c r="G3093" s="142"/>
      <c r="H3093" s="143"/>
      <c r="I3093" s="144"/>
      <c r="J3093"/>
      <c r="K3093"/>
      <c r="L3093"/>
      <c r="M3093"/>
      <c r="N3093"/>
      <c r="O3093"/>
      <c r="P3093"/>
      <c r="Q3093"/>
    </row>
    <row r="3094" spans="1:17" s="63" customFormat="1" ht="18.75" customHeight="1" outlineLevel="2">
      <c r="A3094" s="55"/>
      <c r="B3094" s="56"/>
      <c r="C3094" s="57" t="s">
        <v>1703</v>
      </c>
      <c r="D3094" s="58"/>
      <c r="E3094" s="57"/>
      <c r="F3094" s="58"/>
      <c r="G3094" s="57"/>
      <c r="H3094" s="58"/>
      <c r="I3094" s="59">
        <f>SUBTOTAL(9,I3095:I3135)</f>
        <v>0</v>
      </c>
      <c r="J3094" s="60"/>
      <c r="K3094" s="61">
        <f>SUBTOTAL(9,K3095:K3135)</f>
        <v>222.36257337999999</v>
      </c>
      <c r="L3094" s="58"/>
      <c r="M3094" s="61">
        <f>SUBTOTAL(9,M3095:M3135)</f>
        <v>0</v>
      </c>
      <c r="N3094" s="62"/>
      <c r="O3094" s="59">
        <f>SUBTOTAL(9,O3095:O3135)</f>
        <v>0</v>
      </c>
      <c r="P3094" s="59">
        <f>SUBTOTAL(9,P3095:P3135)</f>
        <v>0</v>
      </c>
      <c r="Q3094" s="60"/>
    </row>
    <row r="3095" spans="1:17" s="20" customFormat="1" ht="16.5" customHeight="1" outlineLevel="3">
      <c r="A3095" s="22"/>
      <c r="B3095" s="18"/>
      <c r="C3095" s="23" t="s">
        <v>1445</v>
      </c>
      <c r="D3095" s="24"/>
      <c r="E3095" s="23"/>
      <c r="F3095" s="24"/>
      <c r="G3095" s="23"/>
      <c r="H3095" s="24"/>
      <c r="I3095" s="25">
        <f>SUBTOTAL(9,I3096:I3132)</f>
        <v>0</v>
      </c>
      <c r="J3095" s="26"/>
      <c r="K3095" s="27">
        <f>SUBTOTAL(9,K3096:K3132)</f>
        <v>222.36257337999999</v>
      </c>
      <c r="L3095" s="24"/>
      <c r="M3095" s="27">
        <f>SUBTOTAL(9,M3096:M3132)</f>
        <v>0</v>
      </c>
      <c r="N3095" s="43"/>
      <c r="O3095" s="25">
        <f>SUBTOTAL(9,O3096:O3132)</f>
        <v>0</v>
      </c>
      <c r="P3095" s="25">
        <f>SUBTOTAL(9,P3096:P3132)</f>
        <v>0</v>
      </c>
      <c r="Q3095" s="26"/>
    </row>
    <row r="3096" spans="1:17" s="75" customFormat="1" ht="12" outlineLevel="4">
      <c r="A3096" s="119"/>
      <c r="B3096" s="103"/>
      <c r="C3096" s="104" t="s">
        <v>1490</v>
      </c>
      <c r="D3096" s="102"/>
      <c r="E3096" s="105"/>
      <c r="F3096" s="102"/>
      <c r="G3096" s="105"/>
      <c r="H3096" s="106"/>
      <c r="I3096" s="107"/>
      <c r="J3096" s="108"/>
      <c r="K3096" s="108">
        <f>G3096*J3096</f>
        <v>0</v>
      </c>
      <c r="L3096" s="108"/>
      <c r="M3096" s="108">
        <f>G3096*L3096</f>
        <v>0</v>
      </c>
      <c r="N3096" s="109">
        <v>21</v>
      </c>
      <c r="O3096" s="109">
        <f>I3096*(N3096/100)</f>
        <v>0</v>
      </c>
      <c r="P3096" s="109">
        <f>I3096+O3096</f>
        <v>0</v>
      </c>
      <c r="Q3096" s="108"/>
    </row>
    <row r="3097" spans="1:17" s="75" customFormat="1" ht="12" outlineLevel="4">
      <c r="A3097" s="67">
        <v>1</v>
      </c>
      <c r="B3097" s="69" t="s">
        <v>1335</v>
      </c>
      <c r="C3097" s="70" t="s">
        <v>1336</v>
      </c>
      <c r="D3097" s="68" t="s">
        <v>8</v>
      </c>
      <c r="E3097" s="71">
        <v>266.25</v>
      </c>
      <c r="F3097" s="68"/>
      <c r="G3097" s="71">
        <v>266.25</v>
      </c>
      <c r="H3097" s="511"/>
      <c r="I3097" s="73">
        <f>G3097*H3097</f>
        <v>0</v>
      </c>
      <c r="J3097" s="110"/>
      <c r="K3097" s="110">
        <f>G3097*J3097</f>
        <v>0</v>
      </c>
      <c r="L3097" s="110"/>
      <c r="M3097" s="110">
        <f>G3097*L3097</f>
        <v>0</v>
      </c>
      <c r="N3097" s="111">
        <v>21</v>
      </c>
      <c r="O3097" s="111">
        <f>I3097*(N3097/100)</f>
        <v>0</v>
      </c>
      <c r="P3097" s="111">
        <f>I3097+O3097</f>
        <v>0</v>
      </c>
      <c r="Q3097" s="183"/>
    </row>
    <row r="3098" spans="1:17" s="83" customFormat="1" ht="9.75" outlineLevel="5">
      <c r="A3098" s="76"/>
      <c r="B3098" s="78" t="s">
        <v>848</v>
      </c>
      <c r="C3098" s="79" t="s">
        <v>1493</v>
      </c>
      <c r="D3098" s="77"/>
      <c r="E3098" s="80"/>
      <c r="F3098" s="77"/>
      <c r="G3098" s="80">
        <v>0</v>
      </c>
      <c r="H3098" s="81"/>
      <c r="I3098" s="82"/>
      <c r="J3098" s="80"/>
      <c r="K3098" s="80"/>
      <c r="L3098" s="80"/>
      <c r="M3098" s="80"/>
      <c r="N3098" s="82"/>
      <c r="O3098" s="82"/>
      <c r="P3098" s="82"/>
      <c r="Q3098" s="80"/>
    </row>
    <row r="3099" spans="1:17" s="83" customFormat="1" ht="9.75" outlineLevel="5">
      <c r="A3099" s="76"/>
      <c r="B3099" s="78"/>
      <c r="C3099" s="79" t="s">
        <v>1704</v>
      </c>
      <c r="D3099" s="77"/>
      <c r="E3099" s="80"/>
      <c r="F3099" s="77"/>
      <c r="G3099" s="80">
        <v>266.25</v>
      </c>
      <c r="H3099" s="81"/>
      <c r="I3099" s="82"/>
      <c r="J3099" s="80"/>
      <c r="K3099" s="80"/>
      <c r="L3099" s="80"/>
      <c r="M3099" s="80"/>
      <c r="N3099" s="82"/>
      <c r="O3099" s="82"/>
      <c r="P3099" s="82"/>
      <c r="Q3099" s="80"/>
    </row>
    <row r="3100" spans="1:17" s="83" customFormat="1" ht="7.5" customHeight="1" outlineLevel="5">
      <c r="A3100" s="84"/>
      <c r="B3100" s="86"/>
      <c r="C3100" s="87"/>
      <c r="D3100" s="85"/>
      <c r="E3100" s="88"/>
      <c r="F3100" s="85"/>
      <c r="G3100" s="88"/>
      <c r="H3100" s="89"/>
      <c r="I3100" s="90"/>
      <c r="J3100" s="91"/>
      <c r="K3100" s="91"/>
      <c r="L3100" s="91"/>
      <c r="M3100" s="91"/>
      <c r="N3100" s="90"/>
      <c r="O3100" s="90"/>
      <c r="P3100" s="90"/>
      <c r="Q3100" s="91"/>
    </row>
    <row r="3101" spans="1:17" s="75" customFormat="1" ht="24" outlineLevel="4">
      <c r="A3101" s="67">
        <v>2</v>
      </c>
      <c r="B3101" s="69" t="s">
        <v>1337</v>
      </c>
      <c r="C3101" s="70" t="s">
        <v>1338</v>
      </c>
      <c r="D3101" s="68" t="s">
        <v>8</v>
      </c>
      <c r="E3101" s="71">
        <v>266.25</v>
      </c>
      <c r="F3101" s="68"/>
      <c r="G3101" s="71">
        <v>266.25</v>
      </c>
      <c r="H3101" s="511"/>
      <c r="I3101" s="73">
        <f>G3101*H3101</f>
        <v>0</v>
      </c>
      <c r="J3101" s="110">
        <v>0.10100000000000001</v>
      </c>
      <c r="K3101" s="110">
        <f>G3101*J3101</f>
        <v>26.891250000000003</v>
      </c>
      <c r="L3101" s="110"/>
      <c r="M3101" s="110">
        <f>G3101*L3101</f>
        <v>0</v>
      </c>
      <c r="N3101" s="111">
        <v>21</v>
      </c>
      <c r="O3101" s="111">
        <f>I3101*(N3101/100)</f>
        <v>0</v>
      </c>
      <c r="P3101" s="111">
        <f>I3101+O3101</f>
        <v>0</v>
      </c>
      <c r="Q3101" s="184" t="s">
        <v>1881</v>
      </c>
    </row>
    <row r="3102" spans="1:17" s="75" customFormat="1" ht="12" outlineLevel="4">
      <c r="A3102" s="67">
        <v>3</v>
      </c>
      <c r="B3102" s="69" t="s">
        <v>1705</v>
      </c>
      <c r="C3102" s="70" t="s">
        <v>1706</v>
      </c>
      <c r="D3102" s="68" t="s">
        <v>8</v>
      </c>
      <c r="E3102" s="71">
        <v>279.5625</v>
      </c>
      <c r="F3102" s="68"/>
      <c r="G3102" s="71">
        <v>279.5625</v>
      </c>
      <c r="H3102" s="511"/>
      <c r="I3102" s="73">
        <f>G3102*H3102</f>
        <v>0</v>
      </c>
      <c r="J3102" s="110">
        <v>0.13100000000000001</v>
      </c>
      <c r="K3102" s="110">
        <f>G3102*J3102</f>
        <v>36.622687500000005</v>
      </c>
      <c r="L3102" s="110"/>
      <c r="M3102" s="110">
        <f>G3102*L3102</f>
        <v>0</v>
      </c>
      <c r="N3102" s="111">
        <v>21</v>
      </c>
      <c r="O3102" s="111">
        <f>I3102*(N3102/100)</f>
        <v>0</v>
      </c>
      <c r="P3102" s="111">
        <f>I3102+O3102</f>
        <v>0</v>
      </c>
      <c r="Q3102" s="183"/>
    </row>
    <row r="3103" spans="1:17" s="83" customFormat="1" ht="9.75" outlineLevel="5">
      <c r="A3103" s="95"/>
      <c r="B3103" s="97" t="s">
        <v>894</v>
      </c>
      <c r="C3103" s="98">
        <v>5</v>
      </c>
      <c r="D3103" s="96"/>
      <c r="E3103" s="99"/>
      <c r="F3103" s="96"/>
      <c r="G3103" s="99">
        <v>13.3125</v>
      </c>
      <c r="H3103" s="100"/>
      <c r="I3103" s="101"/>
      <c r="J3103" s="99"/>
      <c r="K3103" s="99"/>
      <c r="L3103" s="99"/>
      <c r="M3103" s="99"/>
      <c r="N3103" s="101"/>
      <c r="O3103" s="101"/>
      <c r="P3103" s="101"/>
      <c r="Q3103" s="99"/>
    </row>
    <row r="3104" spans="1:17" s="83" customFormat="1" ht="7.5" customHeight="1" outlineLevel="5">
      <c r="A3104" s="84"/>
      <c r="B3104" s="86"/>
      <c r="C3104" s="87"/>
      <c r="D3104" s="85"/>
      <c r="E3104" s="88"/>
      <c r="F3104" s="85"/>
      <c r="G3104" s="88"/>
      <c r="H3104" s="89"/>
      <c r="I3104" s="90"/>
      <c r="J3104" s="91"/>
      <c r="K3104" s="91"/>
      <c r="L3104" s="91"/>
      <c r="M3104" s="91"/>
      <c r="N3104" s="90"/>
      <c r="O3104" s="90"/>
      <c r="P3104" s="90"/>
      <c r="Q3104" s="91"/>
    </row>
    <row r="3105" spans="1:17" s="75" customFormat="1" ht="12" outlineLevel="4">
      <c r="A3105" s="120"/>
      <c r="B3105" s="181"/>
      <c r="C3105" s="113"/>
      <c r="D3105" s="112"/>
      <c r="E3105" s="114"/>
      <c r="F3105" s="112"/>
      <c r="G3105" s="114"/>
      <c r="H3105" s="115"/>
      <c r="I3105" s="116"/>
      <c r="J3105" s="117"/>
      <c r="K3105" s="117">
        <f>G3105*J3105</f>
        <v>0</v>
      </c>
      <c r="L3105" s="117"/>
      <c r="M3105" s="117">
        <f>G3105*L3105</f>
        <v>0</v>
      </c>
      <c r="N3105" s="118">
        <v>21</v>
      </c>
      <c r="O3105" s="118">
        <f>I3105*(N3105/100)</f>
        <v>0</v>
      </c>
      <c r="P3105" s="118">
        <f>I3105+O3105</f>
        <v>0</v>
      </c>
      <c r="Q3105" s="117"/>
    </row>
    <row r="3106" spans="1:17" s="75" customFormat="1" ht="12" outlineLevel="4">
      <c r="A3106" s="119"/>
      <c r="B3106" s="103"/>
      <c r="C3106" s="104" t="s">
        <v>1707</v>
      </c>
      <c r="D3106" s="102"/>
      <c r="E3106" s="105"/>
      <c r="F3106" s="102"/>
      <c r="G3106" s="105"/>
      <c r="H3106" s="106"/>
      <c r="I3106" s="107"/>
      <c r="J3106" s="108"/>
      <c r="K3106" s="108">
        <f>G3106*J3106</f>
        <v>0</v>
      </c>
      <c r="L3106" s="108"/>
      <c r="M3106" s="108">
        <f>G3106*L3106</f>
        <v>0</v>
      </c>
      <c r="N3106" s="109">
        <v>21</v>
      </c>
      <c r="O3106" s="109">
        <f>I3106*(N3106/100)</f>
        <v>0</v>
      </c>
      <c r="P3106" s="109">
        <f>I3106+O3106</f>
        <v>0</v>
      </c>
      <c r="Q3106" s="108"/>
    </row>
    <row r="3107" spans="1:17" s="75" customFormat="1" ht="12" outlineLevel="4">
      <c r="A3107" s="67">
        <v>4</v>
      </c>
      <c r="B3107" s="69" t="s">
        <v>1708</v>
      </c>
      <c r="C3107" s="70" t="s">
        <v>1709</v>
      </c>
      <c r="D3107" s="68" t="s">
        <v>8</v>
      </c>
      <c r="E3107" s="71">
        <v>2057.0898000000002</v>
      </c>
      <c r="F3107" s="68"/>
      <c r="G3107" s="71">
        <v>2057.0898000000002</v>
      </c>
      <c r="H3107" s="511"/>
      <c r="I3107" s="73">
        <f>G3107*H3107</f>
        <v>0</v>
      </c>
      <c r="J3107" s="110"/>
      <c r="K3107" s="110">
        <f>G3107*J3107</f>
        <v>0</v>
      </c>
      <c r="L3107" s="110"/>
      <c r="M3107" s="110">
        <f>G3107*L3107</f>
        <v>0</v>
      </c>
      <c r="N3107" s="111">
        <v>21</v>
      </c>
      <c r="O3107" s="111">
        <f>I3107*(N3107/100)</f>
        <v>0</v>
      </c>
      <c r="P3107" s="111">
        <f>I3107+O3107</f>
        <v>0</v>
      </c>
      <c r="Q3107" s="183"/>
    </row>
    <row r="3108" spans="1:17" s="83" customFormat="1" ht="9.75" outlineLevel="5">
      <c r="A3108" s="76"/>
      <c r="B3108" s="78" t="s">
        <v>848</v>
      </c>
      <c r="C3108" s="79" t="s">
        <v>1710</v>
      </c>
      <c r="D3108" s="77"/>
      <c r="E3108" s="80"/>
      <c r="F3108" s="77"/>
      <c r="G3108" s="80">
        <v>0</v>
      </c>
      <c r="H3108" s="81"/>
      <c r="I3108" s="82"/>
      <c r="J3108" s="80"/>
      <c r="K3108" s="80"/>
      <c r="L3108" s="80"/>
      <c r="M3108" s="80"/>
      <c r="N3108" s="82"/>
      <c r="O3108" s="82"/>
      <c r="P3108" s="82"/>
      <c r="Q3108" s="80"/>
    </row>
    <row r="3109" spans="1:17" s="83" customFormat="1" ht="9.75" outlineLevel="5">
      <c r="A3109" s="76"/>
      <c r="B3109" s="78"/>
      <c r="C3109" s="79" t="s">
        <v>1711</v>
      </c>
      <c r="D3109" s="77"/>
      <c r="E3109" s="80"/>
      <c r="F3109" s="77"/>
      <c r="G3109" s="80">
        <v>0</v>
      </c>
      <c r="H3109" s="81"/>
      <c r="I3109" s="82"/>
      <c r="J3109" s="80"/>
      <c r="K3109" s="80"/>
      <c r="L3109" s="80"/>
      <c r="M3109" s="80"/>
      <c r="N3109" s="82"/>
      <c r="O3109" s="82"/>
      <c r="P3109" s="82"/>
      <c r="Q3109" s="80"/>
    </row>
    <row r="3110" spans="1:17" s="83" customFormat="1" ht="9.75" outlineLevel="5">
      <c r="A3110" s="76"/>
      <c r="B3110" s="78"/>
      <c r="C3110" s="79" t="s">
        <v>1712</v>
      </c>
      <c r="D3110" s="77"/>
      <c r="E3110" s="80"/>
      <c r="F3110" s="77"/>
      <c r="G3110" s="80">
        <v>2057.0898000000002</v>
      </c>
      <c r="H3110" s="81"/>
      <c r="I3110" s="82"/>
      <c r="J3110" s="80"/>
      <c r="K3110" s="80"/>
      <c r="L3110" s="80"/>
      <c r="M3110" s="80"/>
      <c r="N3110" s="82"/>
      <c r="O3110" s="82"/>
      <c r="P3110" s="82"/>
      <c r="Q3110" s="80"/>
    </row>
    <row r="3111" spans="1:17" s="83" customFormat="1" ht="7.5" customHeight="1" outlineLevel="5">
      <c r="A3111" s="84"/>
      <c r="B3111" s="86"/>
      <c r="C3111" s="87"/>
      <c r="D3111" s="85"/>
      <c r="E3111" s="88"/>
      <c r="F3111" s="85"/>
      <c r="G3111" s="88"/>
      <c r="H3111" s="89"/>
      <c r="I3111" s="90"/>
      <c r="J3111" s="91"/>
      <c r="K3111" s="91"/>
      <c r="L3111" s="91"/>
      <c r="M3111" s="91"/>
      <c r="N3111" s="90"/>
      <c r="O3111" s="90"/>
      <c r="P3111" s="90"/>
      <c r="Q3111" s="91"/>
    </row>
    <row r="3112" spans="1:17" s="75" customFormat="1" ht="12" outlineLevel="4">
      <c r="A3112" s="67">
        <v>5</v>
      </c>
      <c r="B3112" s="69" t="s">
        <v>1713</v>
      </c>
      <c r="C3112" s="70" t="s">
        <v>1714</v>
      </c>
      <c r="D3112" s="68" t="s">
        <v>8</v>
      </c>
      <c r="E3112" s="71">
        <v>2057.0898000000002</v>
      </c>
      <c r="F3112" s="68"/>
      <c r="G3112" s="71">
        <v>2057.0898000000002</v>
      </c>
      <c r="H3112" s="511"/>
      <c r="I3112" s="73">
        <f>G3112*H3112</f>
        <v>0</v>
      </c>
      <c r="J3112" s="110"/>
      <c r="K3112" s="110">
        <f>G3112*J3112</f>
        <v>0</v>
      </c>
      <c r="L3112" s="110"/>
      <c r="M3112" s="110">
        <f>G3112*L3112</f>
        <v>0</v>
      </c>
      <c r="N3112" s="111">
        <v>21</v>
      </c>
      <c r="O3112" s="111">
        <f>I3112*(N3112/100)</f>
        <v>0</v>
      </c>
      <c r="P3112" s="111">
        <f>I3112+O3112</f>
        <v>0</v>
      </c>
      <c r="Q3112" s="184" t="s">
        <v>1881</v>
      </c>
    </row>
    <row r="3113" spans="1:17" s="83" customFormat="1" ht="9.75" outlineLevel="5">
      <c r="A3113" s="76"/>
      <c r="B3113" s="78" t="s">
        <v>848</v>
      </c>
      <c r="C3113" s="79" t="s">
        <v>1710</v>
      </c>
      <c r="D3113" s="77"/>
      <c r="E3113" s="80"/>
      <c r="F3113" s="77"/>
      <c r="G3113" s="80">
        <v>0</v>
      </c>
      <c r="H3113" s="81"/>
      <c r="I3113" s="82"/>
      <c r="J3113" s="80"/>
      <c r="K3113" s="80"/>
      <c r="L3113" s="80"/>
      <c r="M3113" s="80"/>
      <c r="N3113" s="82"/>
      <c r="O3113" s="82"/>
      <c r="P3113" s="82"/>
      <c r="Q3113" s="80"/>
    </row>
    <row r="3114" spans="1:17" s="83" customFormat="1" ht="9.75" outlineLevel="5">
      <c r="A3114" s="76"/>
      <c r="B3114" s="78"/>
      <c r="C3114" s="79" t="s">
        <v>1711</v>
      </c>
      <c r="D3114" s="77"/>
      <c r="E3114" s="80"/>
      <c r="F3114" s="77"/>
      <c r="G3114" s="80">
        <v>0</v>
      </c>
      <c r="H3114" s="81"/>
      <c r="I3114" s="82"/>
      <c r="J3114" s="80"/>
      <c r="K3114" s="80"/>
      <c r="L3114" s="80"/>
      <c r="M3114" s="80"/>
      <c r="N3114" s="82"/>
      <c r="O3114" s="82"/>
      <c r="P3114" s="82"/>
      <c r="Q3114" s="80"/>
    </row>
    <row r="3115" spans="1:17" s="83" customFormat="1" ht="9.75" outlineLevel="5">
      <c r="A3115" s="76"/>
      <c r="B3115" s="78"/>
      <c r="C3115" s="79" t="s">
        <v>1712</v>
      </c>
      <c r="D3115" s="77"/>
      <c r="E3115" s="80"/>
      <c r="F3115" s="77"/>
      <c r="G3115" s="80">
        <v>2057.0898000000002</v>
      </c>
      <c r="H3115" s="81"/>
      <c r="I3115" s="82"/>
      <c r="J3115" s="80"/>
      <c r="K3115" s="80"/>
      <c r="L3115" s="80"/>
      <c r="M3115" s="80"/>
      <c r="N3115" s="82"/>
      <c r="O3115" s="82"/>
      <c r="P3115" s="82"/>
      <c r="Q3115" s="80"/>
    </row>
    <row r="3116" spans="1:17" s="83" customFormat="1" ht="7.5" customHeight="1" outlineLevel="5">
      <c r="A3116" s="84"/>
      <c r="B3116" s="86"/>
      <c r="C3116" s="87"/>
      <c r="D3116" s="85"/>
      <c r="E3116" s="88"/>
      <c r="F3116" s="85"/>
      <c r="G3116" s="88"/>
      <c r="H3116" s="89"/>
      <c r="I3116" s="90"/>
      <c r="J3116" s="91"/>
      <c r="K3116" s="91"/>
      <c r="L3116" s="91"/>
      <c r="M3116" s="91"/>
      <c r="N3116" s="90"/>
      <c r="O3116" s="90"/>
      <c r="P3116" s="90"/>
      <c r="Q3116" s="91"/>
    </row>
    <row r="3117" spans="1:17" s="75" customFormat="1" ht="12" outlineLevel="4">
      <c r="A3117" s="67">
        <v>6</v>
      </c>
      <c r="B3117" s="69" t="s">
        <v>1715</v>
      </c>
      <c r="C3117" s="70" t="s">
        <v>1716</v>
      </c>
      <c r="D3117" s="68" t="s">
        <v>8</v>
      </c>
      <c r="E3117" s="71">
        <v>2057.0898000000002</v>
      </c>
      <c r="F3117" s="68"/>
      <c r="G3117" s="71">
        <v>2057.0898000000002</v>
      </c>
      <c r="H3117" s="511"/>
      <c r="I3117" s="73">
        <f>G3117*H3117</f>
        <v>0</v>
      </c>
      <c r="J3117" s="110">
        <v>6.8099999999999994E-2</v>
      </c>
      <c r="K3117" s="110">
        <f>G3117*J3117</f>
        <v>140.08781538</v>
      </c>
      <c r="L3117" s="110"/>
      <c r="M3117" s="110">
        <f>G3117*L3117</f>
        <v>0</v>
      </c>
      <c r="N3117" s="111">
        <v>21</v>
      </c>
      <c r="O3117" s="111">
        <f>I3117*(N3117/100)</f>
        <v>0</v>
      </c>
      <c r="P3117" s="111">
        <f>I3117+O3117</f>
        <v>0</v>
      </c>
      <c r="Q3117" s="184" t="s">
        <v>1881</v>
      </c>
    </row>
    <row r="3118" spans="1:17" s="83" customFormat="1" ht="9.75" outlineLevel="5">
      <c r="A3118" s="76"/>
      <c r="B3118" s="78" t="s">
        <v>848</v>
      </c>
      <c r="C3118" s="79" t="s">
        <v>1710</v>
      </c>
      <c r="D3118" s="77"/>
      <c r="E3118" s="80"/>
      <c r="F3118" s="77"/>
      <c r="G3118" s="80">
        <v>0</v>
      </c>
      <c r="H3118" s="81"/>
      <c r="I3118" s="82"/>
      <c r="J3118" s="80"/>
      <c r="K3118" s="80"/>
      <c r="L3118" s="80"/>
      <c r="M3118" s="80"/>
      <c r="N3118" s="82"/>
      <c r="O3118" s="82"/>
      <c r="P3118" s="82"/>
      <c r="Q3118" s="80"/>
    </row>
    <row r="3119" spans="1:17" s="83" customFormat="1" ht="9.75" outlineLevel="5">
      <c r="A3119" s="76"/>
      <c r="B3119" s="78"/>
      <c r="C3119" s="79" t="s">
        <v>1711</v>
      </c>
      <c r="D3119" s="77"/>
      <c r="E3119" s="80"/>
      <c r="F3119" s="77"/>
      <c r="G3119" s="80">
        <v>0</v>
      </c>
      <c r="H3119" s="81"/>
      <c r="I3119" s="82"/>
      <c r="J3119" s="80"/>
      <c r="K3119" s="80"/>
      <c r="L3119" s="80"/>
      <c r="M3119" s="80"/>
      <c r="N3119" s="82"/>
      <c r="O3119" s="82"/>
      <c r="P3119" s="82"/>
      <c r="Q3119" s="80"/>
    </row>
    <row r="3120" spans="1:17" s="83" customFormat="1" ht="9.75" outlineLevel="5">
      <c r="A3120" s="76"/>
      <c r="B3120" s="78"/>
      <c r="C3120" s="79" t="s">
        <v>1712</v>
      </c>
      <c r="D3120" s="77"/>
      <c r="E3120" s="80"/>
      <c r="F3120" s="77"/>
      <c r="G3120" s="80">
        <v>2057.0898000000002</v>
      </c>
      <c r="H3120" s="81"/>
      <c r="I3120" s="82"/>
      <c r="J3120" s="80"/>
      <c r="K3120" s="80"/>
      <c r="L3120" s="80"/>
      <c r="M3120" s="80"/>
      <c r="N3120" s="82"/>
      <c r="O3120" s="82"/>
      <c r="P3120" s="82"/>
      <c r="Q3120" s="80"/>
    </row>
    <row r="3121" spans="1:17" s="83" customFormat="1" ht="7.5" customHeight="1" outlineLevel="5">
      <c r="A3121" s="84"/>
      <c r="B3121" s="86"/>
      <c r="C3121" s="87"/>
      <c r="D3121" s="85"/>
      <c r="E3121" s="88"/>
      <c r="F3121" s="85"/>
      <c r="G3121" s="88"/>
      <c r="H3121" s="89"/>
      <c r="I3121" s="90"/>
      <c r="J3121" s="91"/>
      <c r="K3121" s="91"/>
      <c r="L3121" s="91"/>
      <c r="M3121" s="91"/>
      <c r="N3121" s="90"/>
      <c r="O3121" s="90"/>
      <c r="P3121" s="90"/>
      <c r="Q3121" s="91"/>
    </row>
    <row r="3122" spans="1:17" s="75" customFormat="1" ht="12" outlineLevel="4">
      <c r="A3122" s="121"/>
      <c r="B3122" s="123"/>
      <c r="C3122" s="124"/>
      <c r="D3122" s="122"/>
      <c r="E3122" s="125"/>
      <c r="F3122" s="122"/>
      <c r="G3122" s="125"/>
      <c r="H3122" s="126"/>
      <c r="I3122" s="127"/>
      <c r="J3122" s="128"/>
      <c r="K3122" s="128">
        <f>G3122*J3122</f>
        <v>0</v>
      </c>
      <c r="L3122" s="128"/>
      <c r="M3122" s="128">
        <f>G3122*L3122</f>
        <v>0</v>
      </c>
      <c r="N3122" s="129">
        <v>21</v>
      </c>
      <c r="O3122" s="129">
        <f>I3122*(N3122/100)</f>
        <v>0</v>
      </c>
      <c r="P3122" s="129">
        <f>I3122+O3122</f>
        <v>0</v>
      </c>
      <c r="Q3122" s="128"/>
    </row>
    <row r="3123" spans="1:17" s="75" customFormat="1" ht="12" outlineLevel="4">
      <c r="A3123" s="67">
        <v>7</v>
      </c>
      <c r="B3123" s="69" t="s">
        <v>1717</v>
      </c>
      <c r="C3123" s="70" t="s">
        <v>1341</v>
      </c>
      <c r="D3123" s="68" t="s">
        <v>4</v>
      </c>
      <c r="E3123" s="71">
        <v>163.55000000000001</v>
      </c>
      <c r="F3123" s="68"/>
      <c r="G3123" s="71">
        <v>163.55000000000001</v>
      </c>
      <c r="H3123" s="511"/>
      <c r="I3123" s="73">
        <f>G3123*H3123</f>
        <v>0</v>
      </c>
      <c r="J3123" s="110">
        <v>8.5309999999999997E-2</v>
      </c>
      <c r="K3123" s="110">
        <f>G3123*J3123</f>
        <v>13.952450500000001</v>
      </c>
      <c r="L3123" s="110"/>
      <c r="M3123" s="110">
        <f>G3123*L3123</f>
        <v>0</v>
      </c>
      <c r="N3123" s="111">
        <v>21</v>
      </c>
      <c r="O3123" s="111">
        <f>I3123*(N3123/100)</f>
        <v>0</v>
      </c>
      <c r="P3123" s="111">
        <f>I3123+O3123</f>
        <v>0</v>
      </c>
      <c r="Q3123" s="184" t="s">
        <v>1881</v>
      </c>
    </row>
    <row r="3124" spans="1:17" s="83" customFormat="1" ht="9.75" outlineLevel="5">
      <c r="A3124" s="76"/>
      <c r="B3124" s="78" t="s">
        <v>848</v>
      </c>
      <c r="C3124" s="79" t="s">
        <v>1718</v>
      </c>
      <c r="D3124" s="77"/>
      <c r="E3124" s="80"/>
      <c r="F3124" s="77"/>
      <c r="G3124" s="80">
        <v>0</v>
      </c>
      <c r="H3124" s="81"/>
      <c r="I3124" s="82"/>
      <c r="J3124" s="80"/>
      <c r="K3124" s="80"/>
      <c r="L3124" s="80"/>
      <c r="M3124" s="80"/>
      <c r="N3124" s="82"/>
      <c r="O3124" s="82"/>
      <c r="P3124" s="82"/>
      <c r="Q3124" s="80"/>
    </row>
    <row r="3125" spans="1:17" s="83" customFormat="1" ht="9.75" outlineLevel="5">
      <c r="A3125" s="76"/>
      <c r="B3125" s="78"/>
      <c r="C3125" s="79" t="s">
        <v>1719</v>
      </c>
      <c r="D3125" s="77"/>
      <c r="E3125" s="80"/>
      <c r="F3125" s="77"/>
      <c r="G3125" s="80">
        <v>163.55000000000001</v>
      </c>
      <c r="H3125" s="81"/>
      <c r="I3125" s="82"/>
      <c r="J3125" s="80"/>
      <c r="K3125" s="80"/>
      <c r="L3125" s="80"/>
      <c r="M3125" s="80"/>
      <c r="N3125" s="82"/>
      <c r="O3125" s="82"/>
      <c r="P3125" s="82"/>
      <c r="Q3125" s="80"/>
    </row>
    <row r="3126" spans="1:17" s="83" customFormat="1" ht="7.5" customHeight="1" outlineLevel="5">
      <c r="A3126" s="84"/>
      <c r="B3126" s="86"/>
      <c r="C3126" s="87"/>
      <c r="D3126" s="85"/>
      <c r="E3126" s="88"/>
      <c r="F3126" s="85"/>
      <c r="G3126" s="88"/>
      <c r="H3126" s="89"/>
      <c r="I3126" s="90"/>
      <c r="J3126" s="91"/>
      <c r="K3126" s="91"/>
      <c r="L3126" s="91"/>
      <c r="M3126" s="91"/>
      <c r="N3126" s="90"/>
      <c r="O3126" s="90"/>
      <c r="P3126" s="90"/>
      <c r="Q3126" s="91"/>
    </row>
    <row r="3127" spans="1:17" s="75" customFormat="1" ht="12" outlineLevel="4">
      <c r="A3127" s="67">
        <v>8</v>
      </c>
      <c r="B3127" s="69" t="s">
        <v>1342</v>
      </c>
      <c r="C3127" s="70" t="s">
        <v>1343</v>
      </c>
      <c r="D3127" s="68" t="s">
        <v>4</v>
      </c>
      <c r="E3127" s="71">
        <v>171.72750000000002</v>
      </c>
      <c r="F3127" s="68"/>
      <c r="G3127" s="71">
        <v>171.72750000000002</v>
      </c>
      <c r="H3127" s="511"/>
      <c r="I3127" s="73">
        <f>G3127*H3127</f>
        <v>0</v>
      </c>
      <c r="J3127" s="110">
        <v>2.8000000000000001E-2</v>
      </c>
      <c r="K3127" s="110">
        <f>G3127*J3127</f>
        <v>4.8083700000000009</v>
      </c>
      <c r="L3127" s="110"/>
      <c r="M3127" s="110">
        <f>G3127*L3127</f>
        <v>0</v>
      </c>
      <c r="N3127" s="111">
        <v>21</v>
      </c>
      <c r="O3127" s="111">
        <f>I3127*(N3127/100)</f>
        <v>0</v>
      </c>
      <c r="P3127" s="111">
        <f>I3127+O3127</f>
        <v>0</v>
      </c>
      <c r="Q3127" s="184" t="s">
        <v>1881</v>
      </c>
    </row>
    <row r="3128" spans="1:17" s="83" customFormat="1" ht="9.75" outlineLevel="5">
      <c r="A3128" s="76"/>
      <c r="B3128" s="78" t="s">
        <v>848</v>
      </c>
      <c r="C3128" s="79" t="s">
        <v>1718</v>
      </c>
      <c r="D3128" s="77"/>
      <c r="E3128" s="80"/>
      <c r="F3128" s="77"/>
      <c r="G3128" s="80">
        <v>0</v>
      </c>
      <c r="H3128" s="81"/>
      <c r="I3128" s="82"/>
      <c r="J3128" s="80"/>
      <c r="K3128" s="80"/>
      <c r="L3128" s="80"/>
      <c r="M3128" s="80"/>
      <c r="N3128" s="82"/>
      <c r="O3128" s="82"/>
      <c r="P3128" s="82"/>
      <c r="Q3128" s="80"/>
    </row>
    <row r="3129" spans="1:17" s="83" customFormat="1" ht="9.75" outlineLevel="5">
      <c r="A3129" s="76"/>
      <c r="B3129" s="78"/>
      <c r="C3129" s="79" t="s">
        <v>1719</v>
      </c>
      <c r="D3129" s="77"/>
      <c r="E3129" s="80"/>
      <c r="F3129" s="77"/>
      <c r="G3129" s="80">
        <v>163.55000000000001</v>
      </c>
      <c r="H3129" s="81"/>
      <c r="I3129" s="82"/>
      <c r="J3129" s="80"/>
      <c r="K3129" s="80"/>
      <c r="L3129" s="80"/>
      <c r="M3129" s="80"/>
      <c r="N3129" s="82"/>
      <c r="O3129" s="82"/>
      <c r="P3129" s="82"/>
      <c r="Q3129" s="80"/>
    </row>
    <row r="3130" spans="1:17" s="83" customFormat="1" ht="9.75" outlineLevel="5">
      <c r="A3130" s="95"/>
      <c r="B3130" s="97" t="s">
        <v>894</v>
      </c>
      <c r="C3130" s="98">
        <v>5</v>
      </c>
      <c r="D3130" s="96"/>
      <c r="E3130" s="99"/>
      <c r="F3130" s="96"/>
      <c r="G3130" s="99">
        <v>8.1775000000000002</v>
      </c>
      <c r="H3130" s="100"/>
      <c r="I3130" s="101"/>
      <c r="J3130" s="99"/>
      <c r="K3130" s="99"/>
      <c r="L3130" s="99"/>
      <c r="M3130" s="99"/>
      <c r="N3130" s="101"/>
      <c r="O3130" s="101"/>
      <c r="P3130" s="101"/>
      <c r="Q3130" s="99"/>
    </row>
    <row r="3131" spans="1:17" s="83" customFormat="1" ht="7.5" customHeight="1" outlineLevel="5">
      <c r="A3131" s="84"/>
      <c r="B3131" s="86"/>
      <c r="C3131" s="87"/>
      <c r="D3131" s="85"/>
      <c r="E3131" s="88"/>
      <c r="F3131" s="85"/>
      <c r="G3131" s="88"/>
      <c r="H3131" s="89"/>
      <c r="I3131" s="90"/>
      <c r="J3131" s="91"/>
      <c r="K3131" s="91"/>
      <c r="L3131" s="91"/>
      <c r="M3131" s="91"/>
      <c r="N3131" s="90"/>
      <c r="O3131" s="90"/>
      <c r="P3131" s="90"/>
      <c r="Q3131" s="91"/>
    </row>
    <row r="3132" spans="1:17" s="83" customFormat="1" ht="8.25" outlineLevel="4">
      <c r="A3132" s="92"/>
      <c r="B3132" s="93"/>
      <c r="C3132" s="92"/>
      <c r="D3132" s="92"/>
      <c r="E3132" s="92"/>
      <c r="F3132" s="92"/>
      <c r="G3132" s="92"/>
      <c r="H3132" s="94"/>
      <c r="I3132" s="94"/>
      <c r="J3132" s="92"/>
      <c r="K3132" s="92"/>
      <c r="L3132" s="92"/>
      <c r="M3132" s="92"/>
      <c r="N3132" s="92"/>
      <c r="O3132" s="94"/>
      <c r="P3132" s="94"/>
      <c r="Q3132" s="92"/>
    </row>
    <row r="3133" spans="1:17" s="20" customFormat="1" ht="16.5" customHeight="1" outlineLevel="3">
      <c r="A3133" s="22"/>
      <c r="B3133" s="18"/>
      <c r="C3133" s="23" t="s">
        <v>1530</v>
      </c>
      <c r="D3133" s="24"/>
      <c r="E3133" s="23"/>
      <c r="F3133" s="24"/>
      <c r="G3133" s="23"/>
      <c r="H3133" s="24"/>
      <c r="I3133" s="25">
        <f>SUBTOTAL(9,I3134:I3135)</f>
        <v>0</v>
      </c>
      <c r="J3133" s="26"/>
      <c r="K3133" s="27">
        <f>SUBTOTAL(9,K3134:K3135)</f>
        <v>0</v>
      </c>
      <c r="L3133" s="24"/>
      <c r="M3133" s="27">
        <f>SUBTOTAL(9,M3134:M3135)</f>
        <v>0</v>
      </c>
      <c r="N3133" s="43"/>
      <c r="O3133" s="25">
        <f>SUBTOTAL(9,O3134:O3135)</f>
        <v>0</v>
      </c>
      <c r="P3133" s="25">
        <f>SUBTOTAL(9,P3134:P3135)</f>
        <v>0</v>
      </c>
      <c r="Q3133" s="26"/>
    </row>
    <row r="3134" spans="1:17" s="75" customFormat="1" ht="12" outlineLevel="4">
      <c r="A3134" s="67">
        <v>1</v>
      </c>
      <c r="B3134" s="69" t="s">
        <v>1333</v>
      </c>
      <c r="C3134" s="70" t="s">
        <v>1334</v>
      </c>
      <c r="D3134" s="68" t="s">
        <v>5</v>
      </c>
      <c r="E3134" s="71">
        <v>222.363</v>
      </c>
      <c r="F3134" s="68"/>
      <c r="G3134" s="71">
        <v>222.363</v>
      </c>
      <c r="H3134" s="511"/>
      <c r="I3134" s="73">
        <f>G3134*H3134</f>
        <v>0</v>
      </c>
      <c r="J3134" s="110"/>
      <c r="K3134" s="110">
        <f>G3134*J3134</f>
        <v>0</v>
      </c>
      <c r="L3134" s="110"/>
      <c r="M3134" s="110">
        <f>G3134*L3134</f>
        <v>0</v>
      </c>
      <c r="N3134" s="111">
        <v>21</v>
      </c>
      <c r="O3134" s="111">
        <f>I3134*(N3134/100)</f>
        <v>0</v>
      </c>
      <c r="P3134" s="111">
        <f>I3134+O3134</f>
        <v>0</v>
      </c>
      <c r="Q3134" s="183"/>
    </row>
    <row r="3135" spans="1:17" s="45" customFormat="1" ht="12.75" customHeight="1" outlineLevel="4">
      <c r="A3135" s="46"/>
      <c r="B3135" s="47"/>
      <c r="C3135" s="48"/>
      <c r="D3135" s="47"/>
      <c r="E3135" s="49"/>
      <c r="F3135" s="50"/>
      <c r="G3135" s="49"/>
      <c r="H3135" s="50"/>
      <c r="I3135" s="51"/>
      <c r="J3135" s="52"/>
      <c r="K3135" s="50"/>
      <c r="L3135" s="50"/>
      <c r="M3135" s="50"/>
      <c r="N3135" s="53" t="s">
        <v>3</v>
      </c>
      <c r="O3135" s="50"/>
      <c r="P3135" s="50"/>
      <c r="Q3135" s="52"/>
    </row>
    <row r="3136" spans="1:17" s="169" customFormat="1" ht="19.5" customHeight="1" outlineLevel="1">
      <c r="A3136" s="160"/>
      <c r="B3136" s="161"/>
      <c r="C3136" s="161" t="s">
        <v>345</v>
      </c>
      <c r="D3136" s="162"/>
      <c r="E3136" s="163"/>
      <c r="F3136" s="164"/>
      <c r="G3136" s="163"/>
      <c r="H3136" s="164"/>
      <c r="I3136" s="165">
        <f>SUBTOTAL(9,I3137:I3233)</f>
        <v>0</v>
      </c>
      <c r="J3136" s="166"/>
      <c r="K3136" s="167">
        <f>SUBTOTAL(9,K3137:K3233)</f>
        <v>320.04582148279997</v>
      </c>
      <c r="L3136" s="164"/>
      <c r="M3136" s="167">
        <f>SUBTOTAL(9,M3137:M3233)</f>
        <v>0</v>
      </c>
      <c r="N3136" s="168" t="s">
        <v>3</v>
      </c>
      <c r="O3136" s="165">
        <f>SUBTOTAL(9,O3137:O3233)</f>
        <v>0</v>
      </c>
      <c r="P3136" s="165">
        <f>SUBTOTAL(9,P3137:P3233)</f>
        <v>0</v>
      </c>
      <c r="Q3136" s="166"/>
    </row>
    <row r="3137" spans="1:17" s="63" customFormat="1" ht="18.75" customHeight="1" outlineLevel="2">
      <c r="A3137" s="55"/>
      <c r="B3137" s="56"/>
      <c r="C3137" s="57" t="s">
        <v>201</v>
      </c>
      <c r="D3137" s="58"/>
      <c r="E3137" s="57"/>
      <c r="F3137" s="58"/>
      <c r="G3137" s="57"/>
      <c r="H3137" s="58"/>
      <c r="I3137" s="59">
        <f>SUBTOTAL(9,I3138:I3233)</f>
        <v>0</v>
      </c>
      <c r="J3137" s="60"/>
      <c r="K3137" s="61">
        <f>SUBTOTAL(9,K3138:K3233)</f>
        <v>320.04582148279997</v>
      </c>
      <c r="L3137" s="58"/>
      <c r="M3137" s="61">
        <f>SUBTOTAL(9,M3138:M3233)</f>
        <v>0</v>
      </c>
      <c r="N3137" s="62" t="s">
        <v>3</v>
      </c>
      <c r="O3137" s="59">
        <f>SUBTOTAL(9,O3138:O3233)</f>
        <v>0</v>
      </c>
      <c r="P3137" s="59">
        <f>SUBTOTAL(9,P3138:P3233)</f>
        <v>0</v>
      </c>
      <c r="Q3137" s="60"/>
    </row>
    <row r="3138" spans="1:17" s="20" customFormat="1" ht="16.5" customHeight="1" outlineLevel="3">
      <c r="A3138" s="21"/>
      <c r="B3138" s="22"/>
      <c r="C3138" s="22" t="s">
        <v>301</v>
      </c>
      <c r="D3138" s="6"/>
      <c r="E3138" s="23"/>
      <c r="F3138" s="24"/>
      <c r="G3138" s="23"/>
      <c r="H3138" s="24"/>
      <c r="I3138" s="25">
        <f>SUBTOTAL(9,I3139:I3200)</f>
        <v>0</v>
      </c>
      <c r="J3138" s="26"/>
      <c r="K3138" s="27">
        <f>SUBTOTAL(9,K3139:K3200)</f>
        <v>314.27645998280002</v>
      </c>
      <c r="L3138" s="24"/>
      <c r="M3138" s="27">
        <f>SUBTOTAL(9,M3139:M3200)</f>
        <v>0</v>
      </c>
      <c r="N3138" s="43" t="s">
        <v>3</v>
      </c>
      <c r="O3138" s="25">
        <f>SUBTOTAL(9,O3139:O3200)</f>
        <v>0</v>
      </c>
      <c r="P3138" s="25">
        <f>SUBTOTAL(9,P3139:P3200)</f>
        <v>0</v>
      </c>
      <c r="Q3138" s="26"/>
    </row>
    <row r="3139" spans="1:17" s="28" customFormat="1" ht="24" outlineLevel="4">
      <c r="A3139" s="11">
        <v>1</v>
      </c>
      <c r="B3139" s="29" t="s">
        <v>85</v>
      </c>
      <c r="C3139" s="30" t="s">
        <v>555</v>
      </c>
      <c r="D3139" s="12" t="s">
        <v>9</v>
      </c>
      <c r="E3139" s="31">
        <v>42.462299999999999</v>
      </c>
      <c r="F3139" s="14">
        <v>0</v>
      </c>
      <c r="G3139" s="31">
        <f>E3139*(1+F3139/100)</f>
        <v>42.462299999999999</v>
      </c>
      <c r="H3139" s="511"/>
      <c r="I3139" s="15">
        <f>G3139*H3139</f>
        <v>0</v>
      </c>
      <c r="J3139" s="32">
        <v>2.5018699999999998</v>
      </c>
      <c r="K3139" s="33">
        <f>G3139*J3139</f>
        <v>106.235154501</v>
      </c>
      <c r="L3139" s="32"/>
      <c r="M3139" s="33">
        <f>G3139*L3139</f>
        <v>0</v>
      </c>
      <c r="N3139" s="15">
        <v>21</v>
      </c>
      <c r="O3139" s="15">
        <f>I3139*(N3139/100)</f>
        <v>0</v>
      </c>
      <c r="P3139" s="15">
        <f>I3139+O3139</f>
        <v>0</v>
      </c>
      <c r="Q3139" s="184" t="s">
        <v>1881</v>
      </c>
    </row>
    <row r="3140" spans="1:17" s="34" customFormat="1" ht="11.25" outlineLevel="5">
      <c r="A3140" s="35"/>
      <c r="B3140" s="36"/>
      <c r="C3140" s="37" t="s">
        <v>45</v>
      </c>
      <c r="D3140" s="36"/>
      <c r="E3140" s="38">
        <v>0</v>
      </c>
      <c r="F3140" s="39"/>
      <c r="G3140" s="40"/>
      <c r="H3140" s="39"/>
      <c r="I3140" s="41"/>
      <c r="J3140" s="42"/>
      <c r="K3140" s="39"/>
      <c r="L3140" s="39"/>
      <c r="M3140" s="39"/>
      <c r="N3140" s="44" t="s">
        <v>3</v>
      </c>
      <c r="O3140" s="39"/>
      <c r="P3140" s="39"/>
      <c r="Q3140" s="42"/>
    </row>
    <row r="3141" spans="1:17" s="34" customFormat="1" ht="11.25" outlineLevel="5">
      <c r="A3141" s="35"/>
      <c r="B3141" s="36"/>
      <c r="C3141" s="37" t="s">
        <v>310</v>
      </c>
      <c r="D3141" s="36"/>
      <c r="E3141" s="38">
        <v>0</v>
      </c>
      <c r="F3141" s="39"/>
      <c r="G3141" s="40"/>
      <c r="H3141" s="39"/>
      <c r="I3141" s="41"/>
      <c r="J3141" s="42"/>
      <c r="K3141" s="39"/>
      <c r="L3141" s="39"/>
      <c r="M3141" s="39"/>
      <c r="N3141" s="44" t="s">
        <v>3</v>
      </c>
      <c r="O3141" s="39"/>
      <c r="P3141" s="39"/>
      <c r="Q3141" s="42"/>
    </row>
    <row r="3142" spans="1:17" s="34" customFormat="1" ht="11.25" outlineLevel="5">
      <c r="A3142" s="35"/>
      <c r="B3142" s="36"/>
      <c r="C3142" s="37" t="s">
        <v>257</v>
      </c>
      <c r="D3142" s="36"/>
      <c r="E3142" s="38">
        <v>1.8508500000000003</v>
      </c>
      <c r="F3142" s="39"/>
      <c r="G3142" s="40"/>
      <c r="H3142" s="39"/>
      <c r="I3142" s="41"/>
      <c r="J3142" s="42"/>
      <c r="K3142" s="39"/>
      <c r="L3142" s="39"/>
      <c r="M3142" s="39"/>
      <c r="N3142" s="44" t="s">
        <v>3</v>
      </c>
      <c r="O3142" s="39"/>
      <c r="P3142" s="39"/>
      <c r="Q3142" s="42"/>
    </row>
    <row r="3143" spans="1:17" s="34" customFormat="1" ht="11.25" outlineLevel="5">
      <c r="A3143" s="35"/>
      <c r="B3143" s="36"/>
      <c r="C3143" s="37" t="s">
        <v>259</v>
      </c>
      <c r="D3143" s="36"/>
      <c r="E3143" s="38">
        <v>2.9040000000000004</v>
      </c>
      <c r="F3143" s="39"/>
      <c r="G3143" s="40"/>
      <c r="H3143" s="39"/>
      <c r="I3143" s="41"/>
      <c r="J3143" s="42"/>
      <c r="K3143" s="39"/>
      <c r="L3143" s="39"/>
      <c r="M3143" s="39"/>
      <c r="N3143" s="44" t="s">
        <v>3</v>
      </c>
      <c r="O3143" s="39"/>
      <c r="P3143" s="39"/>
      <c r="Q3143" s="42"/>
    </row>
    <row r="3144" spans="1:17" s="34" customFormat="1" ht="11.25" outlineLevel="5">
      <c r="A3144" s="35"/>
      <c r="B3144" s="36"/>
      <c r="C3144" s="37" t="s">
        <v>261</v>
      </c>
      <c r="D3144" s="36"/>
      <c r="E3144" s="38">
        <v>2.2440000000000002</v>
      </c>
      <c r="F3144" s="39"/>
      <c r="G3144" s="40"/>
      <c r="H3144" s="39"/>
      <c r="I3144" s="41"/>
      <c r="J3144" s="42"/>
      <c r="K3144" s="39"/>
      <c r="L3144" s="39"/>
      <c r="M3144" s="39"/>
      <c r="N3144" s="44" t="s">
        <v>3</v>
      </c>
      <c r="O3144" s="39"/>
      <c r="P3144" s="39"/>
      <c r="Q3144" s="42"/>
    </row>
    <row r="3145" spans="1:17" s="34" customFormat="1" ht="11.25" outlineLevel="5">
      <c r="A3145" s="35"/>
      <c r="B3145" s="36"/>
      <c r="C3145" s="37" t="s">
        <v>263</v>
      </c>
      <c r="D3145" s="36"/>
      <c r="E3145" s="38">
        <v>1.4364000000000001</v>
      </c>
      <c r="F3145" s="39"/>
      <c r="G3145" s="40"/>
      <c r="H3145" s="39"/>
      <c r="I3145" s="41"/>
      <c r="J3145" s="42"/>
      <c r="K3145" s="39"/>
      <c r="L3145" s="39"/>
      <c r="M3145" s="39"/>
      <c r="N3145" s="44" t="s">
        <v>3</v>
      </c>
      <c r="O3145" s="39"/>
      <c r="P3145" s="39"/>
      <c r="Q3145" s="42"/>
    </row>
    <row r="3146" spans="1:17" s="34" customFormat="1" ht="11.25" outlineLevel="5">
      <c r="A3146" s="35"/>
      <c r="B3146" s="36"/>
      <c r="C3146" s="37" t="s">
        <v>272</v>
      </c>
      <c r="D3146" s="36"/>
      <c r="E3146" s="38">
        <v>1.746</v>
      </c>
      <c r="F3146" s="39"/>
      <c r="G3146" s="40"/>
      <c r="H3146" s="39"/>
      <c r="I3146" s="41"/>
      <c r="J3146" s="42"/>
      <c r="K3146" s="39"/>
      <c r="L3146" s="39"/>
      <c r="M3146" s="39"/>
      <c r="N3146" s="44" t="s">
        <v>3</v>
      </c>
      <c r="O3146" s="39"/>
      <c r="P3146" s="39"/>
      <c r="Q3146" s="42"/>
    </row>
    <row r="3147" spans="1:17" s="34" customFormat="1" ht="11.25" outlineLevel="5">
      <c r="A3147" s="35"/>
      <c r="B3147" s="36"/>
      <c r="C3147" s="37" t="s">
        <v>1</v>
      </c>
      <c r="D3147" s="36"/>
      <c r="E3147" s="38">
        <v>0</v>
      </c>
      <c r="F3147" s="39"/>
      <c r="G3147" s="40"/>
      <c r="H3147" s="39"/>
      <c r="I3147" s="41"/>
      <c r="J3147" s="42"/>
      <c r="K3147" s="39"/>
      <c r="L3147" s="39"/>
      <c r="M3147" s="39"/>
      <c r="N3147" s="44" t="s">
        <v>3</v>
      </c>
      <c r="O3147" s="39"/>
      <c r="P3147" s="39"/>
      <c r="Q3147" s="42"/>
    </row>
    <row r="3148" spans="1:17" s="34" customFormat="1" ht="11.25" outlineLevel="5">
      <c r="A3148" s="35"/>
      <c r="B3148" s="36"/>
      <c r="C3148" s="37" t="s">
        <v>296</v>
      </c>
      <c r="D3148" s="36"/>
      <c r="E3148" s="38">
        <v>0</v>
      </c>
      <c r="F3148" s="39"/>
      <c r="G3148" s="40"/>
      <c r="H3148" s="39"/>
      <c r="I3148" s="41"/>
      <c r="J3148" s="42"/>
      <c r="K3148" s="39"/>
      <c r="L3148" s="39"/>
      <c r="M3148" s="39"/>
      <c r="N3148" s="44" t="s">
        <v>3</v>
      </c>
      <c r="O3148" s="39"/>
      <c r="P3148" s="39"/>
      <c r="Q3148" s="42"/>
    </row>
    <row r="3149" spans="1:17" s="34" customFormat="1" ht="11.25" outlineLevel="5">
      <c r="A3149" s="35"/>
      <c r="B3149" s="36"/>
      <c r="C3149" s="37" t="s">
        <v>370</v>
      </c>
      <c r="D3149" s="36"/>
      <c r="E3149" s="38">
        <v>32.28105</v>
      </c>
      <c r="F3149" s="39"/>
      <c r="G3149" s="40"/>
      <c r="H3149" s="39"/>
      <c r="I3149" s="41"/>
      <c r="J3149" s="42"/>
      <c r="K3149" s="39"/>
      <c r="L3149" s="39"/>
      <c r="M3149" s="39"/>
      <c r="N3149" s="44" t="s">
        <v>3</v>
      </c>
      <c r="O3149" s="39"/>
      <c r="P3149" s="39"/>
      <c r="Q3149" s="42"/>
    </row>
    <row r="3150" spans="1:17" s="34" customFormat="1" ht="11.25" outlineLevel="5">
      <c r="A3150" s="35"/>
      <c r="B3150" s="36"/>
      <c r="C3150" s="37" t="s">
        <v>1</v>
      </c>
      <c r="D3150" s="36"/>
      <c r="E3150" s="38">
        <v>0</v>
      </c>
      <c r="F3150" s="39"/>
      <c r="G3150" s="40"/>
      <c r="H3150" s="39"/>
      <c r="I3150" s="41"/>
      <c r="J3150" s="42"/>
      <c r="K3150" s="39"/>
      <c r="L3150" s="39"/>
      <c r="M3150" s="39"/>
      <c r="N3150" s="44" t="s">
        <v>3</v>
      </c>
      <c r="O3150" s="39"/>
      <c r="P3150" s="39"/>
      <c r="Q3150" s="42"/>
    </row>
    <row r="3151" spans="1:17" s="28" customFormat="1" ht="24" outlineLevel="4">
      <c r="A3151" s="11">
        <v>2</v>
      </c>
      <c r="B3151" s="29" t="s">
        <v>152</v>
      </c>
      <c r="C3151" s="30" t="s">
        <v>560</v>
      </c>
      <c r="D3151" s="12" t="s">
        <v>9</v>
      </c>
      <c r="E3151" s="31">
        <v>77.786299999999997</v>
      </c>
      <c r="F3151" s="14">
        <v>0</v>
      </c>
      <c r="G3151" s="31">
        <f>E3151*(1+F3151/100)</f>
        <v>77.786299999999997</v>
      </c>
      <c r="H3151" s="511"/>
      <c r="I3151" s="15">
        <f>G3151*H3151</f>
        <v>0</v>
      </c>
      <c r="J3151" s="32">
        <v>2.45329</v>
      </c>
      <c r="K3151" s="33">
        <f>G3151*J3151</f>
        <v>190.83235192699999</v>
      </c>
      <c r="L3151" s="32"/>
      <c r="M3151" s="33">
        <f>G3151*L3151</f>
        <v>0</v>
      </c>
      <c r="N3151" s="15">
        <v>21</v>
      </c>
      <c r="O3151" s="15">
        <f>I3151*(N3151/100)</f>
        <v>0</v>
      </c>
      <c r="P3151" s="15">
        <f>I3151+O3151</f>
        <v>0</v>
      </c>
      <c r="Q3151" s="32"/>
    </row>
    <row r="3152" spans="1:17" s="34" customFormat="1" ht="11.25" outlineLevel="5">
      <c r="A3152" s="35"/>
      <c r="B3152" s="36"/>
      <c r="C3152" s="37" t="s">
        <v>142</v>
      </c>
      <c r="D3152" s="36"/>
      <c r="E3152" s="38">
        <v>0</v>
      </c>
      <c r="F3152" s="39"/>
      <c r="G3152" s="40"/>
      <c r="H3152" s="39"/>
      <c r="I3152" s="41"/>
      <c r="J3152" s="42"/>
      <c r="K3152" s="39"/>
      <c r="L3152" s="39"/>
      <c r="M3152" s="39"/>
      <c r="N3152" s="44" t="s">
        <v>3</v>
      </c>
      <c r="O3152" s="39"/>
      <c r="P3152" s="39"/>
      <c r="Q3152" s="42"/>
    </row>
    <row r="3153" spans="1:17" s="34" customFormat="1" ht="11.25" outlineLevel="5">
      <c r="A3153" s="35"/>
      <c r="B3153" s="36"/>
      <c r="C3153" s="37" t="s">
        <v>310</v>
      </c>
      <c r="D3153" s="36"/>
      <c r="E3153" s="38">
        <v>0</v>
      </c>
      <c r="F3153" s="39"/>
      <c r="G3153" s="40"/>
      <c r="H3153" s="39"/>
      <c r="I3153" s="41"/>
      <c r="J3153" s="42"/>
      <c r="K3153" s="39"/>
      <c r="L3153" s="39"/>
      <c r="M3153" s="39"/>
      <c r="N3153" s="44" t="s">
        <v>3</v>
      </c>
      <c r="O3153" s="39"/>
      <c r="P3153" s="39"/>
      <c r="Q3153" s="42"/>
    </row>
    <row r="3154" spans="1:17" s="34" customFormat="1" ht="11.25" outlineLevel="5">
      <c r="A3154" s="35"/>
      <c r="B3154" s="36"/>
      <c r="C3154" s="37" t="s">
        <v>347</v>
      </c>
      <c r="D3154" s="36"/>
      <c r="E3154" s="38">
        <v>23.362500000000001</v>
      </c>
      <c r="F3154" s="39"/>
      <c r="G3154" s="40"/>
      <c r="H3154" s="39"/>
      <c r="I3154" s="41"/>
      <c r="J3154" s="42"/>
      <c r="K3154" s="39"/>
      <c r="L3154" s="39"/>
      <c r="M3154" s="39"/>
      <c r="N3154" s="44" t="s">
        <v>3</v>
      </c>
      <c r="O3154" s="39"/>
      <c r="P3154" s="39"/>
      <c r="Q3154" s="42"/>
    </row>
    <row r="3155" spans="1:17" s="34" customFormat="1" ht="11.25" outlineLevel="5">
      <c r="A3155" s="35"/>
      <c r="B3155" s="36"/>
      <c r="C3155" s="37" t="s">
        <v>1</v>
      </c>
      <c r="D3155" s="36"/>
      <c r="E3155" s="38">
        <v>0</v>
      </c>
      <c r="F3155" s="39"/>
      <c r="G3155" s="40"/>
      <c r="H3155" s="39"/>
      <c r="I3155" s="41"/>
      <c r="J3155" s="42"/>
      <c r="K3155" s="39"/>
      <c r="L3155" s="39"/>
      <c r="M3155" s="39"/>
      <c r="N3155" s="44" t="s">
        <v>3</v>
      </c>
      <c r="O3155" s="39"/>
      <c r="P3155" s="39"/>
      <c r="Q3155" s="42"/>
    </row>
    <row r="3156" spans="1:17" s="34" customFormat="1" ht="11.25" outlineLevel="5">
      <c r="A3156" s="35"/>
      <c r="B3156" s="36"/>
      <c r="C3156" s="37" t="s">
        <v>296</v>
      </c>
      <c r="D3156" s="36"/>
      <c r="E3156" s="38">
        <v>0</v>
      </c>
      <c r="F3156" s="39"/>
      <c r="G3156" s="40"/>
      <c r="H3156" s="39"/>
      <c r="I3156" s="41"/>
      <c r="J3156" s="42"/>
      <c r="K3156" s="39"/>
      <c r="L3156" s="39"/>
      <c r="M3156" s="39"/>
      <c r="N3156" s="44" t="s">
        <v>3</v>
      </c>
      <c r="O3156" s="39"/>
      <c r="P3156" s="39"/>
      <c r="Q3156" s="42"/>
    </row>
    <row r="3157" spans="1:17" s="34" customFormat="1" ht="11.25" outlineLevel="5">
      <c r="A3157" s="35"/>
      <c r="B3157" s="36"/>
      <c r="C3157" s="37" t="s">
        <v>348</v>
      </c>
      <c r="D3157" s="36"/>
      <c r="E3157" s="38">
        <v>48.55</v>
      </c>
      <c r="F3157" s="39"/>
      <c r="G3157" s="40"/>
      <c r="H3157" s="39"/>
      <c r="I3157" s="41"/>
      <c r="J3157" s="42"/>
      <c r="K3157" s="39"/>
      <c r="L3157" s="39"/>
      <c r="M3157" s="39"/>
      <c r="N3157" s="44" t="s">
        <v>3</v>
      </c>
      <c r="O3157" s="39"/>
      <c r="P3157" s="39"/>
      <c r="Q3157" s="42"/>
    </row>
    <row r="3158" spans="1:17" s="34" customFormat="1" ht="11.25" outlineLevel="5">
      <c r="A3158" s="35"/>
      <c r="B3158" s="36"/>
      <c r="C3158" s="37" t="s">
        <v>409</v>
      </c>
      <c r="D3158" s="36"/>
      <c r="E3158" s="38">
        <v>4.8238000000000003</v>
      </c>
      <c r="F3158" s="39"/>
      <c r="G3158" s="40"/>
      <c r="H3158" s="39"/>
      <c r="I3158" s="41"/>
      <c r="J3158" s="42"/>
      <c r="K3158" s="39"/>
      <c r="L3158" s="39"/>
      <c r="M3158" s="39"/>
      <c r="N3158" s="44" t="s">
        <v>3</v>
      </c>
      <c r="O3158" s="39"/>
      <c r="P3158" s="39"/>
      <c r="Q3158" s="42"/>
    </row>
    <row r="3159" spans="1:17" s="34" customFormat="1" ht="11.25" outlineLevel="5">
      <c r="A3159" s="35"/>
      <c r="B3159" s="36"/>
      <c r="C3159" s="37" t="s">
        <v>450</v>
      </c>
      <c r="D3159" s="36"/>
      <c r="E3159" s="38">
        <v>0.56999999999999995</v>
      </c>
      <c r="F3159" s="39"/>
      <c r="G3159" s="40"/>
      <c r="H3159" s="39"/>
      <c r="I3159" s="41"/>
      <c r="J3159" s="42"/>
      <c r="K3159" s="39"/>
      <c r="L3159" s="39"/>
      <c r="M3159" s="39"/>
      <c r="N3159" s="44" t="s">
        <v>3</v>
      </c>
      <c r="O3159" s="39"/>
      <c r="P3159" s="39"/>
      <c r="Q3159" s="42"/>
    </row>
    <row r="3160" spans="1:17" s="34" customFormat="1" ht="11.25" outlineLevel="5">
      <c r="A3160" s="35"/>
      <c r="B3160" s="36"/>
      <c r="C3160" s="37" t="s">
        <v>446</v>
      </c>
      <c r="D3160" s="36"/>
      <c r="E3160" s="38">
        <v>0.48</v>
      </c>
      <c r="F3160" s="39"/>
      <c r="G3160" s="40"/>
      <c r="H3160" s="39"/>
      <c r="I3160" s="41"/>
      <c r="J3160" s="42"/>
      <c r="K3160" s="39"/>
      <c r="L3160" s="39"/>
      <c r="M3160" s="39"/>
      <c r="N3160" s="44" t="s">
        <v>3</v>
      </c>
      <c r="O3160" s="39"/>
      <c r="P3160" s="39"/>
      <c r="Q3160" s="42"/>
    </row>
    <row r="3161" spans="1:17" s="34" customFormat="1" ht="11.25" outlineLevel="5">
      <c r="A3161" s="35"/>
      <c r="B3161" s="36"/>
      <c r="C3161" s="37" t="s">
        <v>1</v>
      </c>
      <c r="D3161" s="36"/>
      <c r="E3161" s="38">
        <v>0</v>
      </c>
      <c r="F3161" s="39"/>
      <c r="G3161" s="40"/>
      <c r="H3161" s="39"/>
      <c r="I3161" s="41"/>
      <c r="J3161" s="42"/>
      <c r="K3161" s="39"/>
      <c r="L3161" s="39"/>
      <c r="M3161" s="39"/>
      <c r="N3161" s="44" t="s">
        <v>3</v>
      </c>
      <c r="O3161" s="39"/>
      <c r="P3161" s="39"/>
      <c r="Q3161" s="42"/>
    </row>
    <row r="3162" spans="1:17" s="28" customFormat="1" ht="12" outlineLevel="4">
      <c r="A3162" s="11">
        <v>3</v>
      </c>
      <c r="B3162" s="29" t="s">
        <v>86</v>
      </c>
      <c r="C3162" s="30" t="s">
        <v>463</v>
      </c>
      <c r="D3162" s="12" t="s">
        <v>8</v>
      </c>
      <c r="E3162" s="31">
        <v>697.06639999999993</v>
      </c>
      <c r="F3162" s="14">
        <v>0</v>
      </c>
      <c r="G3162" s="31">
        <f>E3162*(1+F3162/100)</f>
        <v>697.06639999999993</v>
      </c>
      <c r="H3162" s="511"/>
      <c r="I3162" s="15">
        <f>G3162*H3162</f>
        <v>0</v>
      </c>
      <c r="J3162" s="32">
        <v>2.3700000000000001E-3</v>
      </c>
      <c r="K3162" s="33">
        <f>G3162*J3162</f>
        <v>1.6520473679999998</v>
      </c>
      <c r="L3162" s="32"/>
      <c r="M3162" s="33">
        <f>G3162*L3162</f>
        <v>0</v>
      </c>
      <c r="N3162" s="15">
        <v>21</v>
      </c>
      <c r="O3162" s="15">
        <f>I3162*(N3162/100)</f>
        <v>0</v>
      </c>
      <c r="P3162" s="15">
        <f>I3162+O3162</f>
        <v>0</v>
      </c>
      <c r="Q3162" s="184" t="s">
        <v>1881</v>
      </c>
    </row>
    <row r="3163" spans="1:17" s="34" customFormat="1" ht="11.25" outlineLevel="5">
      <c r="A3163" s="35"/>
      <c r="B3163" s="36"/>
      <c r="C3163" s="37" t="s">
        <v>45</v>
      </c>
      <c r="D3163" s="36"/>
      <c r="E3163" s="38">
        <v>0</v>
      </c>
      <c r="F3163" s="39"/>
      <c r="G3163" s="40"/>
      <c r="H3163" s="39"/>
      <c r="I3163" s="41"/>
      <c r="J3163" s="42"/>
      <c r="K3163" s="39"/>
      <c r="L3163" s="39"/>
      <c r="M3163" s="39"/>
      <c r="N3163" s="44" t="s">
        <v>3</v>
      </c>
      <c r="O3163" s="39"/>
      <c r="P3163" s="39"/>
      <c r="Q3163" s="42"/>
    </row>
    <row r="3164" spans="1:17" s="34" customFormat="1" ht="11.25" outlineLevel="5">
      <c r="A3164" s="35"/>
      <c r="B3164" s="36"/>
      <c r="C3164" s="37" t="s">
        <v>310</v>
      </c>
      <c r="D3164" s="36"/>
      <c r="E3164" s="38">
        <v>0</v>
      </c>
      <c r="F3164" s="39"/>
      <c r="G3164" s="40"/>
      <c r="H3164" s="39"/>
      <c r="I3164" s="41"/>
      <c r="J3164" s="42"/>
      <c r="K3164" s="39"/>
      <c r="L3164" s="39"/>
      <c r="M3164" s="39"/>
      <c r="N3164" s="44" t="s">
        <v>3</v>
      </c>
      <c r="O3164" s="39"/>
      <c r="P3164" s="39"/>
      <c r="Q3164" s="42"/>
    </row>
    <row r="3165" spans="1:17" s="34" customFormat="1" ht="11.25" outlineLevel="5">
      <c r="A3165" s="35"/>
      <c r="B3165" s="36"/>
      <c r="C3165" s="37" t="s">
        <v>286</v>
      </c>
      <c r="D3165" s="36"/>
      <c r="E3165" s="38">
        <v>3.552</v>
      </c>
      <c r="F3165" s="39"/>
      <c r="G3165" s="40"/>
      <c r="H3165" s="39"/>
      <c r="I3165" s="41"/>
      <c r="J3165" s="42"/>
      <c r="K3165" s="39"/>
      <c r="L3165" s="39"/>
      <c r="M3165" s="39"/>
      <c r="N3165" s="44" t="s">
        <v>3</v>
      </c>
      <c r="O3165" s="39"/>
      <c r="P3165" s="39"/>
      <c r="Q3165" s="42"/>
    </row>
    <row r="3166" spans="1:17" s="34" customFormat="1" ht="11.25" outlineLevel="5">
      <c r="A3166" s="35"/>
      <c r="B3166" s="36"/>
      <c r="C3166" s="37" t="s">
        <v>287</v>
      </c>
      <c r="D3166" s="36"/>
      <c r="E3166" s="38">
        <v>5.94</v>
      </c>
      <c r="F3166" s="39"/>
      <c r="G3166" s="40"/>
      <c r="H3166" s="39"/>
      <c r="I3166" s="41"/>
      <c r="J3166" s="42"/>
      <c r="K3166" s="39"/>
      <c r="L3166" s="39"/>
      <c r="M3166" s="39"/>
      <c r="N3166" s="44" t="s">
        <v>3</v>
      </c>
      <c r="O3166" s="39"/>
      <c r="P3166" s="39"/>
      <c r="Q3166" s="42"/>
    </row>
    <row r="3167" spans="1:17" s="34" customFormat="1" ht="11.25" outlineLevel="5">
      <c r="A3167" s="35"/>
      <c r="B3167" s="36"/>
      <c r="C3167" s="37" t="s">
        <v>288</v>
      </c>
      <c r="D3167" s="36"/>
      <c r="E3167" s="38">
        <v>5.79</v>
      </c>
      <c r="F3167" s="39"/>
      <c r="G3167" s="40"/>
      <c r="H3167" s="39"/>
      <c r="I3167" s="41"/>
      <c r="J3167" s="42"/>
      <c r="K3167" s="39"/>
      <c r="L3167" s="39"/>
      <c r="M3167" s="39"/>
      <c r="N3167" s="44" t="s">
        <v>3</v>
      </c>
      <c r="O3167" s="39"/>
      <c r="P3167" s="39"/>
      <c r="Q3167" s="42"/>
    </row>
    <row r="3168" spans="1:17" s="34" customFormat="1" ht="11.25" outlineLevel="5">
      <c r="A3168" s="35"/>
      <c r="B3168" s="36"/>
      <c r="C3168" s="37" t="s">
        <v>289</v>
      </c>
      <c r="D3168" s="36"/>
      <c r="E3168" s="38">
        <v>5.1479999999999997</v>
      </c>
      <c r="F3168" s="39"/>
      <c r="G3168" s="40"/>
      <c r="H3168" s="39"/>
      <c r="I3168" s="41"/>
      <c r="J3168" s="42"/>
      <c r="K3168" s="39"/>
      <c r="L3168" s="39"/>
      <c r="M3168" s="39"/>
      <c r="N3168" s="44" t="s">
        <v>3</v>
      </c>
      <c r="O3168" s="39"/>
      <c r="P3168" s="39"/>
      <c r="Q3168" s="42"/>
    </row>
    <row r="3169" spans="1:17" s="34" customFormat="1" ht="11.25" outlineLevel="5">
      <c r="A3169" s="35"/>
      <c r="B3169" s="36"/>
      <c r="C3169" s="37" t="s">
        <v>294</v>
      </c>
      <c r="D3169" s="36"/>
      <c r="E3169" s="38">
        <v>7.2839999999999998</v>
      </c>
      <c r="F3169" s="39"/>
      <c r="G3169" s="40"/>
      <c r="H3169" s="39"/>
      <c r="I3169" s="41"/>
      <c r="J3169" s="42"/>
      <c r="K3169" s="39"/>
      <c r="L3169" s="39"/>
      <c r="M3169" s="39"/>
      <c r="N3169" s="44" t="s">
        <v>3</v>
      </c>
      <c r="O3169" s="39"/>
      <c r="P3169" s="39"/>
      <c r="Q3169" s="42"/>
    </row>
    <row r="3170" spans="1:17" s="34" customFormat="1" ht="11.25" outlineLevel="5">
      <c r="A3170" s="35"/>
      <c r="B3170" s="36"/>
      <c r="C3170" s="37" t="s">
        <v>1</v>
      </c>
      <c r="D3170" s="36"/>
      <c r="E3170" s="38">
        <v>0</v>
      </c>
      <c r="F3170" s="39"/>
      <c r="G3170" s="40"/>
      <c r="H3170" s="39"/>
      <c r="I3170" s="41"/>
      <c r="J3170" s="42"/>
      <c r="K3170" s="39"/>
      <c r="L3170" s="39"/>
      <c r="M3170" s="39"/>
      <c r="N3170" s="44" t="s">
        <v>3</v>
      </c>
      <c r="O3170" s="39"/>
      <c r="P3170" s="39"/>
      <c r="Q3170" s="42"/>
    </row>
    <row r="3171" spans="1:17" s="34" customFormat="1" ht="11.25" outlineLevel="5">
      <c r="A3171" s="35"/>
      <c r="B3171" s="36"/>
      <c r="C3171" s="37" t="s">
        <v>296</v>
      </c>
      <c r="D3171" s="36"/>
      <c r="E3171" s="38">
        <v>0</v>
      </c>
      <c r="F3171" s="39"/>
      <c r="G3171" s="40"/>
      <c r="H3171" s="39"/>
      <c r="I3171" s="41"/>
      <c r="J3171" s="42"/>
      <c r="K3171" s="39"/>
      <c r="L3171" s="39"/>
      <c r="M3171" s="39"/>
      <c r="N3171" s="44" t="s">
        <v>3</v>
      </c>
      <c r="O3171" s="39"/>
      <c r="P3171" s="39"/>
      <c r="Q3171" s="42"/>
    </row>
    <row r="3172" spans="1:17" s="34" customFormat="1" ht="11.25" outlineLevel="5">
      <c r="A3172" s="35"/>
      <c r="B3172" s="36"/>
      <c r="C3172" s="37" t="s">
        <v>375</v>
      </c>
      <c r="D3172" s="36"/>
      <c r="E3172" s="38">
        <v>47.862000000000002</v>
      </c>
      <c r="F3172" s="39"/>
      <c r="G3172" s="40"/>
      <c r="H3172" s="39"/>
      <c r="I3172" s="41"/>
      <c r="J3172" s="42"/>
      <c r="K3172" s="39"/>
      <c r="L3172" s="39"/>
      <c r="M3172" s="39"/>
      <c r="N3172" s="44" t="s">
        <v>3</v>
      </c>
      <c r="O3172" s="39"/>
      <c r="P3172" s="39"/>
      <c r="Q3172" s="42"/>
    </row>
    <row r="3173" spans="1:17" s="34" customFormat="1" ht="11.25" outlineLevel="5">
      <c r="A3173" s="35"/>
      <c r="B3173" s="36"/>
      <c r="C3173" s="37" t="s">
        <v>1</v>
      </c>
      <c r="D3173" s="36"/>
      <c r="E3173" s="38">
        <v>0</v>
      </c>
      <c r="F3173" s="39"/>
      <c r="G3173" s="40"/>
      <c r="H3173" s="39"/>
      <c r="I3173" s="41"/>
      <c r="J3173" s="42"/>
      <c r="K3173" s="39"/>
      <c r="L3173" s="39"/>
      <c r="M3173" s="39"/>
      <c r="N3173" s="44" t="s">
        <v>3</v>
      </c>
      <c r="O3173" s="39"/>
      <c r="P3173" s="39"/>
      <c r="Q3173" s="42"/>
    </row>
    <row r="3174" spans="1:17" s="34" customFormat="1" ht="11.25" outlineLevel="5">
      <c r="A3174" s="35"/>
      <c r="B3174" s="36"/>
      <c r="C3174" s="37" t="s">
        <v>142</v>
      </c>
      <c r="D3174" s="36"/>
      <c r="E3174" s="38">
        <v>0</v>
      </c>
      <c r="F3174" s="39"/>
      <c r="G3174" s="40"/>
      <c r="H3174" s="39"/>
      <c r="I3174" s="41"/>
      <c r="J3174" s="42"/>
      <c r="K3174" s="39"/>
      <c r="L3174" s="39"/>
      <c r="M3174" s="39"/>
      <c r="N3174" s="44" t="s">
        <v>3</v>
      </c>
      <c r="O3174" s="39"/>
      <c r="P3174" s="39"/>
      <c r="Q3174" s="42"/>
    </row>
    <row r="3175" spans="1:17" s="34" customFormat="1" ht="11.25" outlineLevel="5">
      <c r="A3175" s="35"/>
      <c r="B3175" s="36"/>
      <c r="C3175" s="37" t="s">
        <v>310</v>
      </c>
      <c r="D3175" s="36"/>
      <c r="E3175" s="38">
        <v>0</v>
      </c>
      <c r="F3175" s="39"/>
      <c r="G3175" s="40"/>
      <c r="H3175" s="39"/>
      <c r="I3175" s="41"/>
      <c r="J3175" s="42"/>
      <c r="K3175" s="39"/>
      <c r="L3175" s="39"/>
      <c r="M3175" s="39"/>
      <c r="N3175" s="44" t="s">
        <v>3</v>
      </c>
      <c r="O3175" s="39"/>
      <c r="P3175" s="39"/>
      <c r="Q3175" s="42"/>
    </row>
    <row r="3176" spans="1:17" s="34" customFormat="1" ht="11.25" outlineLevel="5">
      <c r="A3176" s="35"/>
      <c r="B3176" s="36"/>
      <c r="C3176" s="37" t="s">
        <v>340</v>
      </c>
      <c r="D3176" s="36"/>
      <c r="E3176" s="38">
        <v>186.9</v>
      </c>
      <c r="F3176" s="39"/>
      <c r="G3176" s="40"/>
      <c r="H3176" s="39"/>
      <c r="I3176" s="41"/>
      <c r="J3176" s="42"/>
      <c r="K3176" s="39"/>
      <c r="L3176" s="39"/>
      <c r="M3176" s="39"/>
      <c r="N3176" s="44" t="s">
        <v>3</v>
      </c>
      <c r="O3176" s="39"/>
      <c r="P3176" s="39"/>
      <c r="Q3176" s="42"/>
    </row>
    <row r="3177" spans="1:17" s="34" customFormat="1" ht="11.25" outlineLevel="5">
      <c r="A3177" s="35"/>
      <c r="B3177" s="36"/>
      <c r="C3177" s="37" t="s">
        <v>1</v>
      </c>
      <c r="D3177" s="36"/>
      <c r="E3177" s="38">
        <v>0</v>
      </c>
      <c r="F3177" s="39"/>
      <c r="G3177" s="40"/>
      <c r="H3177" s="39"/>
      <c r="I3177" s="41"/>
      <c r="J3177" s="42"/>
      <c r="K3177" s="39"/>
      <c r="L3177" s="39"/>
      <c r="M3177" s="39"/>
      <c r="N3177" s="44" t="s">
        <v>3</v>
      </c>
      <c r="O3177" s="39"/>
      <c r="P3177" s="39"/>
      <c r="Q3177" s="42"/>
    </row>
    <row r="3178" spans="1:17" s="34" customFormat="1" ht="11.25" outlineLevel="5">
      <c r="A3178" s="35"/>
      <c r="B3178" s="36"/>
      <c r="C3178" s="37" t="s">
        <v>296</v>
      </c>
      <c r="D3178" s="36"/>
      <c r="E3178" s="38">
        <v>0</v>
      </c>
      <c r="F3178" s="39"/>
      <c r="G3178" s="40"/>
      <c r="H3178" s="39"/>
      <c r="I3178" s="41"/>
      <c r="J3178" s="42"/>
      <c r="K3178" s="39"/>
      <c r="L3178" s="39"/>
      <c r="M3178" s="39"/>
      <c r="N3178" s="44" t="s">
        <v>3</v>
      </c>
      <c r="O3178" s="39"/>
      <c r="P3178" s="39"/>
      <c r="Q3178" s="42"/>
    </row>
    <row r="3179" spans="1:17" s="34" customFormat="1" ht="11.25" outlineLevel="5">
      <c r="A3179" s="35"/>
      <c r="B3179" s="36"/>
      <c r="C3179" s="37" t="s">
        <v>344</v>
      </c>
      <c r="D3179" s="36"/>
      <c r="E3179" s="38">
        <v>388.4</v>
      </c>
      <c r="F3179" s="39"/>
      <c r="G3179" s="40"/>
      <c r="H3179" s="39"/>
      <c r="I3179" s="41"/>
      <c r="J3179" s="42"/>
      <c r="K3179" s="39"/>
      <c r="L3179" s="39"/>
      <c r="M3179" s="39"/>
      <c r="N3179" s="44" t="s">
        <v>3</v>
      </c>
      <c r="O3179" s="39"/>
      <c r="P3179" s="39"/>
      <c r="Q3179" s="42"/>
    </row>
    <row r="3180" spans="1:17" s="34" customFormat="1" ht="11.25" outlineLevel="5">
      <c r="A3180" s="35"/>
      <c r="B3180" s="36"/>
      <c r="C3180" s="37" t="s">
        <v>397</v>
      </c>
      <c r="D3180" s="36"/>
      <c r="E3180" s="38">
        <v>38.590400000000002</v>
      </c>
      <c r="F3180" s="39"/>
      <c r="G3180" s="40"/>
      <c r="H3180" s="39"/>
      <c r="I3180" s="41"/>
      <c r="J3180" s="42"/>
      <c r="K3180" s="39"/>
      <c r="L3180" s="39"/>
      <c r="M3180" s="39"/>
      <c r="N3180" s="44" t="s">
        <v>3</v>
      </c>
      <c r="O3180" s="39"/>
      <c r="P3180" s="39"/>
      <c r="Q3180" s="42"/>
    </row>
    <row r="3181" spans="1:17" s="34" customFormat="1" ht="11.25" outlineLevel="5">
      <c r="A3181" s="35"/>
      <c r="B3181" s="36"/>
      <c r="C3181" s="37" t="s">
        <v>441</v>
      </c>
      <c r="D3181" s="36"/>
      <c r="E3181" s="38">
        <v>3.8</v>
      </c>
      <c r="F3181" s="39"/>
      <c r="G3181" s="40"/>
      <c r="H3181" s="39"/>
      <c r="I3181" s="41"/>
      <c r="J3181" s="42"/>
      <c r="K3181" s="39"/>
      <c r="L3181" s="39"/>
      <c r="M3181" s="39"/>
      <c r="N3181" s="44" t="s">
        <v>3</v>
      </c>
      <c r="O3181" s="39"/>
      <c r="P3181" s="39"/>
      <c r="Q3181" s="42"/>
    </row>
    <row r="3182" spans="1:17" s="34" customFormat="1" ht="11.25" outlineLevel="5">
      <c r="A3182" s="35"/>
      <c r="B3182" s="36"/>
      <c r="C3182" s="37" t="s">
        <v>458</v>
      </c>
      <c r="D3182" s="36"/>
      <c r="E3182" s="38">
        <v>3.8</v>
      </c>
      <c r="F3182" s="39"/>
      <c r="G3182" s="40"/>
      <c r="H3182" s="39"/>
      <c r="I3182" s="41"/>
      <c r="J3182" s="42"/>
      <c r="K3182" s="39"/>
      <c r="L3182" s="39"/>
      <c r="M3182" s="39"/>
      <c r="N3182" s="44" t="s">
        <v>3</v>
      </c>
      <c r="O3182" s="39"/>
      <c r="P3182" s="39"/>
      <c r="Q3182" s="42"/>
    </row>
    <row r="3183" spans="1:17" s="34" customFormat="1" ht="11.25" outlineLevel="5">
      <c r="A3183" s="35"/>
      <c r="B3183" s="36"/>
      <c r="C3183" s="37" t="s">
        <v>1</v>
      </c>
      <c r="D3183" s="36"/>
      <c r="E3183" s="38">
        <v>0</v>
      </c>
      <c r="F3183" s="39"/>
      <c r="G3183" s="40"/>
      <c r="H3183" s="39"/>
      <c r="I3183" s="41"/>
      <c r="J3183" s="42"/>
      <c r="K3183" s="39"/>
      <c r="L3183" s="39"/>
      <c r="M3183" s="39"/>
      <c r="N3183" s="44" t="s">
        <v>3</v>
      </c>
      <c r="O3183" s="39"/>
      <c r="P3183" s="39"/>
      <c r="Q3183" s="42"/>
    </row>
    <row r="3184" spans="1:17" s="28" customFormat="1" ht="12" outlineLevel="4">
      <c r="A3184" s="11">
        <v>4</v>
      </c>
      <c r="B3184" s="29" t="s">
        <v>87</v>
      </c>
      <c r="C3184" s="30" t="s">
        <v>479</v>
      </c>
      <c r="D3184" s="12" t="s">
        <v>8</v>
      </c>
      <c r="E3184" s="31">
        <v>697.06600000000003</v>
      </c>
      <c r="F3184" s="14">
        <v>0</v>
      </c>
      <c r="G3184" s="31">
        <f>E3184*(1+F3184/100)</f>
        <v>697.06600000000003</v>
      </c>
      <c r="H3184" s="511"/>
      <c r="I3184" s="15">
        <f>G3184*H3184</f>
        <v>0</v>
      </c>
      <c r="J3184" s="32"/>
      <c r="K3184" s="33">
        <f>G3184*J3184</f>
        <v>0</v>
      </c>
      <c r="L3184" s="32"/>
      <c r="M3184" s="33">
        <f>G3184*L3184</f>
        <v>0</v>
      </c>
      <c r="N3184" s="15">
        <v>21</v>
      </c>
      <c r="O3184" s="15">
        <f>I3184*(N3184/100)</f>
        <v>0</v>
      </c>
      <c r="P3184" s="15">
        <f>I3184+O3184</f>
        <v>0</v>
      </c>
      <c r="Q3184" s="184" t="s">
        <v>1881</v>
      </c>
    </row>
    <row r="3185" spans="1:17" s="28" customFormat="1" ht="12" outlineLevel="4">
      <c r="A3185" s="11">
        <v>5</v>
      </c>
      <c r="B3185" s="29" t="s">
        <v>151</v>
      </c>
      <c r="C3185" s="30" t="s">
        <v>464</v>
      </c>
      <c r="D3185" s="12" t="s">
        <v>8</v>
      </c>
      <c r="E3185" s="31">
        <v>326.24039999999997</v>
      </c>
      <c r="F3185" s="14">
        <v>0</v>
      </c>
      <c r="G3185" s="31">
        <f>E3185*(1+F3185/100)</f>
        <v>326.24039999999997</v>
      </c>
      <c r="H3185" s="511"/>
      <c r="I3185" s="15">
        <f>G3185*H3185</f>
        <v>0</v>
      </c>
      <c r="J3185" s="32">
        <v>2.5000000000000001E-3</v>
      </c>
      <c r="K3185" s="33">
        <f>G3185*J3185</f>
        <v>0.81560099999999991</v>
      </c>
      <c r="L3185" s="32"/>
      <c r="M3185" s="33">
        <f>G3185*L3185</f>
        <v>0</v>
      </c>
      <c r="N3185" s="15">
        <v>21</v>
      </c>
      <c r="O3185" s="15">
        <f>I3185*(N3185/100)</f>
        <v>0</v>
      </c>
      <c r="P3185" s="15">
        <f>I3185+O3185</f>
        <v>0</v>
      </c>
      <c r="Q3185" s="32"/>
    </row>
    <row r="3186" spans="1:17" s="34" customFormat="1" ht="11.25" outlineLevel="5">
      <c r="A3186" s="35"/>
      <c r="B3186" s="36"/>
      <c r="C3186" s="37" t="s">
        <v>142</v>
      </c>
      <c r="D3186" s="36"/>
      <c r="E3186" s="38">
        <v>0</v>
      </c>
      <c r="F3186" s="39"/>
      <c r="G3186" s="40"/>
      <c r="H3186" s="39"/>
      <c r="I3186" s="41"/>
      <c r="J3186" s="42"/>
      <c r="K3186" s="39"/>
      <c r="L3186" s="39"/>
      <c r="M3186" s="39"/>
      <c r="N3186" s="44" t="s">
        <v>3</v>
      </c>
      <c r="O3186" s="39"/>
      <c r="P3186" s="39"/>
      <c r="Q3186" s="42"/>
    </row>
    <row r="3187" spans="1:17" s="34" customFormat="1" ht="11.25" outlineLevel="5">
      <c r="A3187" s="35"/>
      <c r="B3187" s="36"/>
      <c r="C3187" s="37" t="s">
        <v>310</v>
      </c>
      <c r="D3187" s="36"/>
      <c r="E3187" s="38">
        <v>0</v>
      </c>
      <c r="F3187" s="39"/>
      <c r="G3187" s="40"/>
      <c r="H3187" s="39"/>
      <c r="I3187" s="41"/>
      <c r="J3187" s="42"/>
      <c r="K3187" s="39"/>
      <c r="L3187" s="39"/>
      <c r="M3187" s="39"/>
      <c r="N3187" s="44" t="s">
        <v>3</v>
      </c>
      <c r="O3187" s="39"/>
      <c r="P3187" s="39"/>
      <c r="Q3187" s="42"/>
    </row>
    <row r="3188" spans="1:17" s="34" customFormat="1" ht="11.25" outlineLevel="5">
      <c r="A3188" s="35"/>
      <c r="B3188" s="36"/>
      <c r="C3188" s="37" t="s">
        <v>339</v>
      </c>
      <c r="D3188" s="36"/>
      <c r="E3188" s="38">
        <v>93.45</v>
      </c>
      <c r="F3188" s="39"/>
      <c r="G3188" s="40"/>
      <c r="H3188" s="39"/>
      <c r="I3188" s="41"/>
      <c r="J3188" s="42"/>
      <c r="K3188" s="39"/>
      <c r="L3188" s="39"/>
      <c r="M3188" s="39"/>
      <c r="N3188" s="44" t="s">
        <v>3</v>
      </c>
      <c r="O3188" s="39"/>
      <c r="P3188" s="39"/>
      <c r="Q3188" s="42"/>
    </row>
    <row r="3189" spans="1:17" s="34" customFormat="1" ht="11.25" outlineLevel="5">
      <c r="A3189" s="35"/>
      <c r="B3189" s="36"/>
      <c r="C3189" s="37" t="s">
        <v>1</v>
      </c>
      <c r="D3189" s="36"/>
      <c r="E3189" s="38">
        <v>0</v>
      </c>
      <c r="F3189" s="39"/>
      <c r="G3189" s="40"/>
      <c r="H3189" s="39"/>
      <c r="I3189" s="41"/>
      <c r="J3189" s="42"/>
      <c r="K3189" s="39"/>
      <c r="L3189" s="39"/>
      <c r="M3189" s="39"/>
      <c r="N3189" s="44" t="s">
        <v>3</v>
      </c>
      <c r="O3189" s="39"/>
      <c r="P3189" s="39"/>
      <c r="Q3189" s="42"/>
    </row>
    <row r="3190" spans="1:17" s="34" customFormat="1" ht="11.25" outlineLevel="5">
      <c r="A3190" s="35"/>
      <c r="B3190" s="36"/>
      <c r="C3190" s="37" t="s">
        <v>296</v>
      </c>
      <c r="D3190" s="36"/>
      <c r="E3190" s="38">
        <v>0</v>
      </c>
      <c r="F3190" s="39"/>
      <c r="G3190" s="40"/>
      <c r="H3190" s="39"/>
      <c r="I3190" s="41"/>
      <c r="J3190" s="42"/>
      <c r="K3190" s="39"/>
      <c r="L3190" s="39"/>
      <c r="M3190" s="39"/>
      <c r="N3190" s="44" t="s">
        <v>3</v>
      </c>
      <c r="O3190" s="39"/>
      <c r="P3190" s="39"/>
      <c r="Q3190" s="42"/>
    </row>
    <row r="3191" spans="1:17" s="34" customFormat="1" ht="11.25" outlineLevel="5">
      <c r="A3191" s="35"/>
      <c r="B3191" s="36"/>
      <c r="C3191" s="37" t="s">
        <v>343</v>
      </c>
      <c r="D3191" s="36"/>
      <c r="E3191" s="38">
        <v>194.2</v>
      </c>
      <c r="F3191" s="39"/>
      <c r="G3191" s="40"/>
      <c r="H3191" s="39"/>
      <c r="I3191" s="41"/>
      <c r="J3191" s="42"/>
      <c r="K3191" s="39"/>
      <c r="L3191" s="39"/>
      <c r="M3191" s="39"/>
      <c r="N3191" s="44" t="s">
        <v>3</v>
      </c>
      <c r="O3191" s="39"/>
      <c r="P3191" s="39"/>
      <c r="Q3191" s="42"/>
    </row>
    <row r="3192" spans="1:17" s="34" customFormat="1" ht="11.25" outlineLevel="5">
      <c r="A3192" s="35"/>
      <c r="B3192" s="36"/>
      <c r="C3192" s="37" t="s">
        <v>397</v>
      </c>
      <c r="D3192" s="36"/>
      <c r="E3192" s="38">
        <v>38.590400000000002</v>
      </c>
      <c r="F3192" s="39"/>
      <c r="G3192" s="40"/>
      <c r="H3192" s="39"/>
      <c r="I3192" s="41"/>
      <c r="J3192" s="42"/>
      <c r="K3192" s="39"/>
      <c r="L3192" s="39"/>
      <c r="M3192" s="39"/>
      <c r="N3192" s="44" t="s">
        <v>3</v>
      </c>
      <c r="O3192" s="39"/>
      <c r="P3192" s="39"/>
      <c r="Q3192" s="42"/>
    </row>
    <row r="3193" spans="1:17" s="34" customFormat="1" ht="11.25" outlineLevel="5">
      <c r="A3193" s="35"/>
      <c r="B3193" s="36"/>
      <c r="C3193" s="37" t="s">
        <v>1</v>
      </c>
      <c r="D3193" s="36"/>
      <c r="E3193" s="38">
        <v>0</v>
      </c>
      <c r="F3193" s="39"/>
      <c r="G3193" s="40"/>
      <c r="H3193" s="39"/>
      <c r="I3193" s="41"/>
      <c r="J3193" s="42"/>
      <c r="K3193" s="39"/>
      <c r="L3193" s="39"/>
      <c r="M3193" s="39"/>
      <c r="N3193" s="44" t="s">
        <v>3</v>
      </c>
      <c r="O3193" s="39"/>
      <c r="P3193" s="39"/>
      <c r="Q3193" s="42"/>
    </row>
    <row r="3194" spans="1:17" s="28" customFormat="1" ht="12" outlineLevel="4">
      <c r="A3194" s="11">
        <v>6</v>
      </c>
      <c r="B3194" s="29" t="s">
        <v>88</v>
      </c>
      <c r="C3194" s="30" t="s">
        <v>476</v>
      </c>
      <c r="D3194" s="12" t="s">
        <v>5</v>
      </c>
      <c r="E3194" s="31">
        <v>13.828520000000001</v>
      </c>
      <c r="F3194" s="14">
        <v>0</v>
      </c>
      <c r="G3194" s="31">
        <f>E3194*(1+F3194/100)</f>
        <v>13.828520000000001</v>
      </c>
      <c r="H3194" s="511"/>
      <c r="I3194" s="15">
        <f>G3194*H3194</f>
        <v>0</v>
      </c>
      <c r="J3194" s="32">
        <v>1.04359</v>
      </c>
      <c r="K3194" s="33">
        <f>G3194*J3194</f>
        <v>14.431305186800001</v>
      </c>
      <c r="L3194" s="32"/>
      <c r="M3194" s="33">
        <f>G3194*L3194</f>
        <v>0</v>
      </c>
      <c r="N3194" s="15">
        <v>21</v>
      </c>
      <c r="O3194" s="15">
        <f>I3194*(N3194/100)</f>
        <v>0</v>
      </c>
      <c r="P3194" s="15">
        <f>I3194+O3194</f>
        <v>0</v>
      </c>
      <c r="Q3194" s="184" t="s">
        <v>1881</v>
      </c>
    </row>
    <row r="3195" spans="1:17" s="34" customFormat="1" ht="11.25" outlineLevel="5">
      <c r="A3195" s="35"/>
      <c r="B3195" s="36"/>
      <c r="C3195" s="37" t="s">
        <v>469</v>
      </c>
      <c r="D3195" s="36"/>
      <c r="E3195" s="38">
        <v>13.828520000000001</v>
      </c>
      <c r="F3195" s="39"/>
      <c r="G3195" s="40"/>
      <c r="H3195" s="39"/>
      <c r="I3195" s="41"/>
      <c r="J3195" s="42"/>
      <c r="K3195" s="39"/>
      <c r="L3195" s="39"/>
      <c r="M3195" s="39"/>
      <c r="N3195" s="44" t="s">
        <v>3</v>
      </c>
      <c r="O3195" s="39"/>
      <c r="P3195" s="39"/>
      <c r="Q3195" s="42"/>
    </row>
    <row r="3196" spans="1:17" s="28" customFormat="1" ht="24" outlineLevel="4">
      <c r="A3196" s="11">
        <v>7</v>
      </c>
      <c r="B3196" s="29" t="s">
        <v>150</v>
      </c>
      <c r="C3196" s="30" t="s">
        <v>568</v>
      </c>
      <c r="D3196" s="12" t="s">
        <v>14</v>
      </c>
      <c r="E3196" s="31">
        <v>62.000000000000007</v>
      </c>
      <c r="F3196" s="14">
        <v>0</v>
      </c>
      <c r="G3196" s="31">
        <f>E3196*(1+F3196/100)</f>
        <v>62.000000000000007</v>
      </c>
      <c r="H3196" s="511"/>
      <c r="I3196" s="15">
        <f>G3196*H3196</f>
        <v>0</v>
      </c>
      <c r="J3196" s="32">
        <v>5.0000000000000001E-3</v>
      </c>
      <c r="K3196" s="33">
        <f>G3196*J3196</f>
        <v>0.31000000000000005</v>
      </c>
      <c r="L3196" s="32"/>
      <c r="M3196" s="33">
        <f>G3196*L3196</f>
        <v>0</v>
      </c>
      <c r="N3196" s="15">
        <v>21</v>
      </c>
      <c r="O3196" s="15">
        <f>I3196*(N3196/100)</f>
        <v>0</v>
      </c>
      <c r="P3196" s="15">
        <f>I3196+O3196</f>
        <v>0</v>
      </c>
      <c r="Q3196" s="32"/>
    </row>
    <row r="3197" spans="1:17" s="34" customFormat="1" ht="11.25" outlineLevel="5">
      <c r="A3197" s="35"/>
      <c r="B3197" s="36"/>
      <c r="C3197" s="37" t="s">
        <v>141</v>
      </c>
      <c r="D3197" s="36"/>
      <c r="E3197" s="38">
        <v>0</v>
      </c>
      <c r="F3197" s="39"/>
      <c r="G3197" s="40"/>
      <c r="H3197" s="39"/>
      <c r="I3197" s="41"/>
      <c r="J3197" s="42"/>
      <c r="K3197" s="39"/>
      <c r="L3197" s="39"/>
      <c r="M3197" s="39"/>
      <c r="N3197" s="44" t="s">
        <v>3</v>
      </c>
      <c r="O3197" s="39"/>
      <c r="P3197" s="39"/>
      <c r="Q3197" s="42"/>
    </row>
    <row r="3198" spans="1:17" s="34" customFormat="1" ht="11.25" outlineLevel="5">
      <c r="A3198" s="35"/>
      <c r="B3198" s="36"/>
      <c r="C3198" s="37" t="s">
        <v>300</v>
      </c>
      <c r="D3198" s="36"/>
      <c r="E3198" s="38">
        <v>62.000000000000007</v>
      </c>
      <c r="F3198" s="39"/>
      <c r="G3198" s="40"/>
      <c r="H3198" s="39"/>
      <c r="I3198" s="41"/>
      <c r="J3198" s="42"/>
      <c r="K3198" s="39"/>
      <c r="L3198" s="39"/>
      <c r="M3198" s="39"/>
      <c r="N3198" s="44" t="s">
        <v>3</v>
      </c>
      <c r="O3198" s="39"/>
      <c r="P3198" s="39"/>
      <c r="Q3198" s="42"/>
    </row>
    <row r="3199" spans="1:17" s="34" customFormat="1" ht="11.25" outlineLevel="5">
      <c r="A3199" s="35"/>
      <c r="B3199" s="36"/>
      <c r="C3199" s="37" t="s">
        <v>1</v>
      </c>
      <c r="D3199" s="36"/>
      <c r="E3199" s="38">
        <v>0</v>
      </c>
      <c r="F3199" s="39"/>
      <c r="G3199" s="40"/>
      <c r="H3199" s="39"/>
      <c r="I3199" s="41"/>
      <c r="J3199" s="42"/>
      <c r="K3199" s="39"/>
      <c r="L3199" s="39"/>
      <c r="M3199" s="39"/>
      <c r="N3199" s="44" t="s">
        <v>3</v>
      </c>
      <c r="O3199" s="39"/>
      <c r="P3199" s="39"/>
      <c r="Q3199" s="42"/>
    </row>
    <row r="3200" spans="1:17" s="45" customFormat="1" ht="12.75" customHeight="1" outlineLevel="4">
      <c r="A3200" s="46"/>
      <c r="B3200" s="47"/>
      <c r="C3200" s="48"/>
      <c r="D3200" s="47"/>
      <c r="E3200" s="49"/>
      <c r="F3200" s="50"/>
      <c r="G3200" s="49"/>
      <c r="H3200" s="50"/>
      <c r="I3200" s="51"/>
      <c r="J3200" s="52"/>
      <c r="K3200" s="50"/>
      <c r="L3200" s="50"/>
      <c r="M3200" s="50"/>
      <c r="N3200" s="53" t="s">
        <v>3</v>
      </c>
      <c r="O3200" s="50"/>
      <c r="P3200" s="50"/>
      <c r="Q3200" s="52"/>
    </row>
    <row r="3201" spans="1:17" s="20" customFormat="1" ht="16.5" customHeight="1" outlineLevel="3">
      <c r="A3201" s="21"/>
      <c r="B3201" s="22"/>
      <c r="C3201" s="22" t="s">
        <v>278</v>
      </c>
      <c r="D3201" s="6"/>
      <c r="E3201" s="23"/>
      <c r="F3201" s="24"/>
      <c r="G3201" s="23"/>
      <c r="H3201" s="24"/>
      <c r="I3201" s="25">
        <f>SUBTOTAL(9,I3202:I3206)</f>
        <v>0</v>
      </c>
      <c r="J3201" s="26"/>
      <c r="K3201" s="27">
        <f>SUBTOTAL(9,K3202:K3206)</f>
        <v>5.73813</v>
      </c>
      <c r="L3201" s="24"/>
      <c r="M3201" s="27">
        <f>SUBTOTAL(9,M3202:M3206)</f>
        <v>0</v>
      </c>
      <c r="N3201" s="43" t="s">
        <v>3</v>
      </c>
      <c r="O3201" s="25">
        <f>SUBTOTAL(9,O3202:O3206)</f>
        <v>0</v>
      </c>
      <c r="P3201" s="25">
        <f>SUBTOTAL(9,P3202:P3206)</f>
        <v>0</v>
      </c>
      <c r="Q3201" s="26"/>
    </row>
    <row r="3202" spans="1:17" s="28" customFormat="1" ht="12" outlineLevel="4">
      <c r="A3202" s="11">
        <v>1</v>
      </c>
      <c r="B3202" s="29" t="s">
        <v>154</v>
      </c>
      <c r="C3202" s="30" t="s">
        <v>426</v>
      </c>
      <c r="D3202" s="12" t="s">
        <v>14</v>
      </c>
      <c r="E3202" s="31">
        <v>1</v>
      </c>
      <c r="F3202" s="14">
        <v>0</v>
      </c>
      <c r="G3202" s="31">
        <f>E3202*(1+F3202/100)</f>
        <v>1</v>
      </c>
      <c r="H3202" s="511"/>
      <c r="I3202" s="15">
        <f>G3202*H3202</f>
        <v>0</v>
      </c>
      <c r="J3202" s="32">
        <v>8.3129999999999996E-2</v>
      </c>
      <c r="K3202" s="33">
        <f>G3202*J3202</f>
        <v>8.3129999999999996E-2</v>
      </c>
      <c r="L3202" s="32"/>
      <c r="M3202" s="33">
        <f>G3202*L3202</f>
        <v>0</v>
      </c>
      <c r="N3202" s="15">
        <v>21</v>
      </c>
      <c r="O3202" s="15">
        <f>I3202*(N3202/100)</f>
        <v>0</v>
      </c>
      <c r="P3202" s="15">
        <f>I3202+O3202</f>
        <v>0</v>
      </c>
      <c r="Q3202" s="32"/>
    </row>
    <row r="3203" spans="1:17" s="34" customFormat="1" ht="11.25" outlineLevel="5">
      <c r="A3203" s="35"/>
      <c r="B3203" s="36"/>
      <c r="C3203" s="37" t="s">
        <v>138</v>
      </c>
      <c r="D3203" s="36"/>
      <c r="E3203" s="38">
        <v>1</v>
      </c>
      <c r="F3203" s="39"/>
      <c r="G3203" s="40"/>
      <c r="H3203" s="39"/>
      <c r="I3203" s="41"/>
      <c r="J3203" s="42"/>
      <c r="K3203" s="39"/>
      <c r="L3203" s="39"/>
      <c r="M3203" s="39"/>
      <c r="N3203" s="44" t="s">
        <v>3</v>
      </c>
      <c r="O3203" s="39"/>
      <c r="P3203" s="39"/>
      <c r="Q3203" s="42"/>
    </row>
    <row r="3204" spans="1:17" s="28" customFormat="1" ht="36" outlineLevel="4">
      <c r="A3204" s="11">
        <v>2</v>
      </c>
      <c r="B3204" s="29" t="s">
        <v>23</v>
      </c>
      <c r="C3204" s="30" t="s">
        <v>579</v>
      </c>
      <c r="D3204" s="12" t="s">
        <v>14</v>
      </c>
      <c r="E3204" s="31">
        <v>1</v>
      </c>
      <c r="F3204" s="14">
        <v>0</v>
      </c>
      <c r="G3204" s="31">
        <f>E3204*(1+F3204/100)</f>
        <v>1</v>
      </c>
      <c r="H3204" s="511"/>
      <c r="I3204" s="15">
        <f>G3204*H3204</f>
        <v>0</v>
      </c>
      <c r="J3204" s="32">
        <v>5.6550000000000002</v>
      </c>
      <c r="K3204" s="33">
        <f>G3204*J3204</f>
        <v>5.6550000000000002</v>
      </c>
      <c r="L3204" s="32"/>
      <c r="M3204" s="33">
        <f>G3204*L3204</f>
        <v>0</v>
      </c>
      <c r="N3204" s="15">
        <v>21</v>
      </c>
      <c r="O3204" s="15">
        <f>I3204*(N3204/100)</f>
        <v>0</v>
      </c>
      <c r="P3204" s="15">
        <f>I3204+O3204</f>
        <v>0</v>
      </c>
      <c r="Q3204" s="184"/>
    </row>
    <row r="3205" spans="1:17" s="34" customFormat="1" ht="11.25" outlineLevel="5">
      <c r="A3205" s="35"/>
      <c r="B3205" s="36"/>
      <c r="C3205" s="37" t="s">
        <v>279</v>
      </c>
      <c r="D3205" s="36"/>
      <c r="E3205" s="38">
        <v>1</v>
      </c>
      <c r="F3205" s="39"/>
      <c r="G3205" s="40"/>
      <c r="H3205" s="39"/>
      <c r="I3205" s="41"/>
      <c r="J3205" s="42"/>
      <c r="K3205" s="39"/>
      <c r="L3205" s="39"/>
      <c r="M3205" s="39"/>
      <c r="N3205" s="44" t="s">
        <v>3</v>
      </c>
      <c r="O3205" s="39"/>
      <c r="P3205" s="39"/>
      <c r="Q3205" s="42"/>
    </row>
    <row r="3206" spans="1:17" s="45" customFormat="1" ht="12.75" customHeight="1" outlineLevel="4">
      <c r="A3206" s="46"/>
      <c r="B3206" s="47"/>
      <c r="C3206" s="48"/>
      <c r="D3206" s="47"/>
      <c r="E3206" s="49"/>
      <c r="F3206" s="50"/>
      <c r="G3206" s="49"/>
      <c r="H3206" s="50"/>
      <c r="I3206" s="51"/>
      <c r="J3206" s="52"/>
      <c r="K3206" s="50"/>
      <c r="L3206" s="50"/>
      <c r="M3206" s="50"/>
      <c r="N3206" s="53" t="s">
        <v>3</v>
      </c>
      <c r="O3206" s="50"/>
      <c r="P3206" s="50"/>
      <c r="Q3206" s="52"/>
    </row>
    <row r="3207" spans="1:17" s="20" customFormat="1" ht="16.5" customHeight="1" outlineLevel="3">
      <c r="A3207" s="21"/>
      <c r="B3207" s="22"/>
      <c r="C3207" s="22" t="s">
        <v>292</v>
      </c>
      <c r="D3207" s="6"/>
      <c r="E3207" s="23"/>
      <c r="F3207" s="24"/>
      <c r="G3207" s="23"/>
      <c r="H3207" s="24"/>
      <c r="I3207" s="25">
        <f>SUBTOTAL(9,I3208:I3230)</f>
        <v>0</v>
      </c>
      <c r="J3207" s="26"/>
      <c r="K3207" s="27">
        <f>SUBTOTAL(9,K3208:K3230)</f>
        <v>3.1231499999999995E-2</v>
      </c>
      <c r="L3207" s="24"/>
      <c r="M3207" s="27">
        <f>SUBTOTAL(9,M3208:M3230)</f>
        <v>0</v>
      </c>
      <c r="N3207" s="43" t="s">
        <v>3</v>
      </c>
      <c r="O3207" s="25">
        <f>SUBTOTAL(9,O3208:O3230)</f>
        <v>0</v>
      </c>
      <c r="P3207" s="25">
        <f>SUBTOTAL(9,P3208:P3230)</f>
        <v>0</v>
      </c>
      <c r="Q3207" s="26"/>
    </row>
    <row r="3208" spans="1:17" s="28" customFormat="1" ht="24" outlineLevel="4">
      <c r="A3208" s="11">
        <v>1</v>
      </c>
      <c r="B3208" s="29" t="s">
        <v>126</v>
      </c>
      <c r="C3208" s="30" t="s">
        <v>542</v>
      </c>
      <c r="D3208" s="12" t="s">
        <v>8</v>
      </c>
      <c r="E3208" s="31">
        <v>10.477499999999999</v>
      </c>
      <c r="F3208" s="14">
        <v>0</v>
      </c>
      <c r="G3208" s="31">
        <f>E3208*(1+F3208/100)</f>
        <v>10.477499999999999</v>
      </c>
      <c r="H3208" s="511"/>
      <c r="I3208" s="15">
        <f>G3208*H3208</f>
        <v>0</v>
      </c>
      <c r="J3208" s="32">
        <v>3.6000000000000002E-4</v>
      </c>
      <c r="K3208" s="33">
        <f>G3208*J3208</f>
        <v>3.7718999999999999E-3</v>
      </c>
      <c r="L3208" s="32"/>
      <c r="M3208" s="33">
        <f>G3208*L3208</f>
        <v>0</v>
      </c>
      <c r="N3208" s="15">
        <v>21</v>
      </c>
      <c r="O3208" s="15">
        <f>I3208*(N3208/100)</f>
        <v>0</v>
      </c>
      <c r="P3208" s="15">
        <f>I3208+O3208</f>
        <v>0</v>
      </c>
      <c r="Q3208" s="184" t="s">
        <v>1881</v>
      </c>
    </row>
    <row r="3209" spans="1:17" s="34" customFormat="1" ht="11.25" outlineLevel="5">
      <c r="A3209" s="35"/>
      <c r="B3209" s="36"/>
      <c r="C3209" s="37" t="s">
        <v>310</v>
      </c>
      <c r="D3209" s="36"/>
      <c r="E3209" s="38">
        <v>0</v>
      </c>
      <c r="F3209" s="39"/>
      <c r="G3209" s="40"/>
      <c r="H3209" s="39"/>
      <c r="I3209" s="41"/>
      <c r="J3209" s="42"/>
      <c r="K3209" s="39"/>
      <c r="L3209" s="39"/>
      <c r="M3209" s="39"/>
      <c r="N3209" s="44" t="s">
        <v>3</v>
      </c>
      <c r="O3209" s="39"/>
      <c r="P3209" s="39"/>
      <c r="Q3209" s="42"/>
    </row>
    <row r="3210" spans="1:17" s="34" customFormat="1" ht="11.25" outlineLevel="5">
      <c r="A3210" s="35"/>
      <c r="B3210" s="36"/>
      <c r="C3210" s="37" t="s">
        <v>216</v>
      </c>
      <c r="D3210" s="36"/>
      <c r="E3210" s="38">
        <v>0.18</v>
      </c>
      <c r="F3210" s="39"/>
      <c r="G3210" s="40"/>
      <c r="H3210" s="39"/>
      <c r="I3210" s="41"/>
      <c r="J3210" s="42"/>
      <c r="K3210" s="39"/>
      <c r="L3210" s="39"/>
      <c r="M3210" s="39"/>
      <c r="N3210" s="44" t="s">
        <v>3</v>
      </c>
      <c r="O3210" s="39"/>
      <c r="P3210" s="39"/>
      <c r="Q3210" s="42"/>
    </row>
    <row r="3211" spans="1:17" s="34" customFormat="1" ht="11.25" outlineLevel="5">
      <c r="A3211" s="35"/>
      <c r="B3211" s="36"/>
      <c r="C3211" s="37" t="s">
        <v>436</v>
      </c>
      <c r="D3211" s="36"/>
      <c r="E3211" s="38">
        <v>2.7875000000000001</v>
      </c>
      <c r="F3211" s="39"/>
      <c r="G3211" s="40"/>
      <c r="H3211" s="39"/>
      <c r="I3211" s="41"/>
      <c r="J3211" s="42"/>
      <c r="K3211" s="39"/>
      <c r="L3211" s="39"/>
      <c r="M3211" s="39"/>
      <c r="N3211" s="44" t="s">
        <v>3</v>
      </c>
      <c r="O3211" s="39"/>
      <c r="P3211" s="39"/>
      <c r="Q3211" s="42"/>
    </row>
    <row r="3212" spans="1:17" s="34" customFormat="1" ht="11.25" outlineLevel="5">
      <c r="A3212" s="35"/>
      <c r="B3212" s="36"/>
      <c r="C3212" s="37" t="s">
        <v>1</v>
      </c>
      <c r="D3212" s="36"/>
      <c r="E3212" s="38">
        <v>0</v>
      </c>
      <c r="F3212" s="39"/>
      <c r="G3212" s="40"/>
      <c r="H3212" s="39"/>
      <c r="I3212" s="41"/>
      <c r="J3212" s="42"/>
      <c r="K3212" s="39"/>
      <c r="L3212" s="39"/>
      <c r="M3212" s="39"/>
      <c r="N3212" s="44" t="s">
        <v>3</v>
      </c>
      <c r="O3212" s="39"/>
      <c r="P3212" s="39"/>
      <c r="Q3212" s="42"/>
    </row>
    <row r="3213" spans="1:17" s="34" customFormat="1" ht="11.25" outlineLevel="5">
      <c r="A3213" s="35"/>
      <c r="B3213" s="36"/>
      <c r="C3213" s="37" t="s">
        <v>296</v>
      </c>
      <c r="D3213" s="36"/>
      <c r="E3213" s="38">
        <v>0</v>
      </c>
      <c r="F3213" s="39"/>
      <c r="G3213" s="40"/>
      <c r="H3213" s="39"/>
      <c r="I3213" s="41"/>
      <c r="J3213" s="42"/>
      <c r="K3213" s="39"/>
      <c r="L3213" s="39"/>
      <c r="M3213" s="39"/>
      <c r="N3213" s="44" t="s">
        <v>3</v>
      </c>
      <c r="O3213" s="39"/>
      <c r="P3213" s="39"/>
      <c r="Q3213" s="42"/>
    </row>
    <row r="3214" spans="1:17" s="34" customFormat="1" ht="11.25" outlineLevel="5">
      <c r="A3214" s="35"/>
      <c r="B3214" s="36"/>
      <c r="C3214" s="37" t="s">
        <v>222</v>
      </c>
      <c r="D3214" s="36"/>
      <c r="E3214" s="38">
        <v>1.3049999999999999</v>
      </c>
      <c r="F3214" s="39"/>
      <c r="G3214" s="40"/>
      <c r="H3214" s="39"/>
      <c r="I3214" s="41"/>
      <c r="J3214" s="42"/>
      <c r="K3214" s="39"/>
      <c r="L3214" s="39"/>
      <c r="M3214" s="39"/>
      <c r="N3214" s="44" t="s">
        <v>3</v>
      </c>
      <c r="O3214" s="39"/>
      <c r="P3214" s="39"/>
      <c r="Q3214" s="42"/>
    </row>
    <row r="3215" spans="1:17" s="34" customFormat="1" ht="11.25" outlineLevel="5">
      <c r="A3215" s="35"/>
      <c r="B3215" s="36"/>
      <c r="C3215" s="37" t="s">
        <v>400</v>
      </c>
      <c r="D3215" s="36"/>
      <c r="E3215" s="38">
        <v>6.2050000000000001</v>
      </c>
      <c r="F3215" s="39"/>
      <c r="G3215" s="40"/>
      <c r="H3215" s="39"/>
      <c r="I3215" s="41"/>
      <c r="J3215" s="42"/>
      <c r="K3215" s="39"/>
      <c r="L3215" s="39"/>
      <c r="M3215" s="39"/>
      <c r="N3215" s="44" t="s">
        <v>3</v>
      </c>
      <c r="O3215" s="39"/>
      <c r="P3215" s="39"/>
      <c r="Q3215" s="42"/>
    </row>
    <row r="3216" spans="1:17" s="34" customFormat="1" ht="11.25" outlineLevel="5">
      <c r="A3216" s="35"/>
      <c r="B3216" s="36"/>
      <c r="C3216" s="37" t="s">
        <v>1</v>
      </c>
      <c r="D3216" s="36"/>
      <c r="E3216" s="38">
        <v>0</v>
      </c>
      <c r="F3216" s="39"/>
      <c r="G3216" s="40"/>
      <c r="H3216" s="39"/>
      <c r="I3216" s="41"/>
      <c r="J3216" s="42"/>
      <c r="K3216" s="39"/>
      <c r="L3216" s="39"/>
      <c r="M3216" s="39"/>
      <c r="N3216" s="44" t="s">
        <v>3</v>
      </c>
      <c r="O3216" s="39"/>
      <c r="P3216" s="39"/>
      <c r="Q3216" s="42"/>
    </row>
    <row r="3217" spans="1:17" s="28" customFormat="1" ht="24" outlineLevel="4">
      <c r="A3217" s="11">
        <v>2</v>
      </c>
      <c r="B3217" s="29" t="s">
        <v>158</v>
      </c>
      <c r="C3217" s="30" t="s">
        <v>569</v>
      </c>
      <c r="D3217" s="12" t="s">
        <v>4</v>
      </c>
      <c r="E3217" s="31">
        <v>75.44</v>
      </c>
      <c r="F3217" s="14">
        <v>0</v>
      </c>
      <c r="G3217" s="31">
        <f>E3217*(1+F3217/100)</f>
        <v>75.44</v>
      </c>
      <c r="H3217" s="511"/>
      <c r="I3217" s="15">
        <f>G3217*H3217</f>
        <v>0</v>
      </c>
      <c r="J3217" s="32"/>
      <c r="K3217" s="33">
        <f>G3217*J3217</f>
        <v>0</v>
      </c>
      <c r="L3217" s="32"/>
      <c r="M3217" s="33">
        <f>G3217*L3217</f>
        <v>0</v>
      </c>
      <c r="N3217" s="15">
        <v>21</v>
      </c>
      <c r="O3217" s="15">
        <f>I3217*(N3217/100)</f>
        <v>0</v>
      </c>
      <c r="P3217" s="15">
        <f>I3217+O3217</f>
        <v>0</v>
      </c>
      <c r="Q3217" s="32"/>
    </row>
    <row r="3218" spans="1:17" s="34" customFormat="1" ht="11.25" outlineLevel="5">
      <c r="A3218" s="35"/>
      <c r="B3218" s="36"/>
      <c r="C3218" s="37" t="s">
        <v>310</v>
      </c>
      <c r="D3218" s="36"/>
      <c r="E3218" s="38">
        <v>0</v>
      </c>
      <c r="F3218" s="39"/>
      <c r="G3218" s="40"/>
      <c r="H3218" s="39"/>
      <c r="I3218" s="41"/>
      <c r="J3218" s="42"/>
      <c r="K3218" s="39"/>
      <c r="L3218" s="39"/>
      <c r="M3218" s="39"/>
      <c r="N3218" s="44" t="s">
        <v>3</v>
      </c>
      <c r="O3218" s="39"/>
      <c r="P3218" s="39"/>
      <c r="Q3218" s="42"/>
    </row>
    <row r="3219" spans="1:17" s="34" customFormat="1" ht="11.25" outlineLevel="5">
      <c r="A3219" s="35"/>
      <c r="B3219" s="36"/>
      <c r="C3219" s="37" t="s">
        <v>456</v>
      </c>
      <c r="D3219" s="36"/>
      <c r="E3219" s="38">
        <v>23.55</v>
      </c>
      <c r="F3219" s="39"/>
      <c r="G3219" s="40"/>
      <c r="H3219" s="39"/>
      <c r="I3219" s="41"/>
      <c r="J3219" s="42"/>
      <c r="K3219" s="39"/>
      <c r="L3219" s="39"/>
      <c r="M3219" s="39"/>
      <c r="N3219" s="44" t="s">
        <v>3</v>
      </c>
      <c r="O3219" s="39"/>
      <c r="P3219" s="39"/>
      <c r="Q3219" s="42"/>
    </row>
    <row r="3220" spans="1:17" s="34" customFormat="1" ht="11.25" outlineLevel="5">
      <c r="A3220" s="35"/>
      <c r="B3220" s="36"/>
      <c r="C3220" s="37" t="s">
        <v>1</v>
      </c>
      <c r="D3220" s="36"/>
      <c r="E3220" s="38">
        <v>0</v>
      </c>
      <c r="F3220" s="39"/>
      <c r="G3220" s="40"/>
      <c r="H3220" s="39"/>
      <c r="I3220" s="41"/>
      <c r="J3220" s="42"/>
      <c r="K3220" s="39"/>
      <c r="L3220" s="39"/>
      <c r="M3220" s="39"/>
      <c r="N3220" s="44" t="s">
        <v>3</v>
      </c>
      <c r="O3220" s="39"/>
      <c r="P3220" s="39"/>
      <c r="Q3220" s="42"/>
    </row>
    <row r="3221" spans="1:17" s="34" customFormat="1" ht="11.25" outlineLevel="5">
      <c r="A3221" s="35"/>
      <c r="B3221" s="36"/>
      <c r="C3221" s="37" t="s">
        <v>296</v>
      </c>
      <c r="D3221" s="36"/>
      <c r="E3221" s="38">
        <v>0</v>
      </c>
      <c r="F3221" s="39"/>
      <c r="G3221" s="40"/>
      <c r="H3221" s="39"/>
      <c r="I3221" s="41"/>
      <c r="J3221" s="42"/>
      <c r="K3221" s="39"/>
      <c r="L3221" s="39"/>
      <c r="M3221" s="39"/>
      <c r="N3221" s="44" t="s">
        <v>3</v>
      </c>
      <c r="O3221" s="39"/>
      <c r="P3221" s="39"/>
      <c r="Q3221" s="42"/>
    </row>
    <row r="3222" spans="1:17" s="34" customFormat="1" ht="11.25" outlineLevel="5">
      <c r="A3222" s="35"/>
      <c r="B3222" s="36"/>
      <c r="C3222" s="37" t="s">
        <v>425</v>
      </c>
      <c r="D3222" s="36"/>
      <c r="E3222" s="38">
        <v>51.89</v>
      </c>
      <c r="F3222" s="39"/>
      <c r="G3222" s="40"/>
      <c r="H3222" s="39"/>
      <c r="I3222" s="41"/>
      <c r="J3222" s="42"/>
      <c r="K3222" s="39"/>
      <c r="L3222" s="39"/>
      <c r="M3222" s="39"/>
      <c r="N3222" s="44" t="s">
        <v>3</v>
      </c>
      <c r="O3222" s="39"/>
      <c r="P3222" s="39"/>
      <c r="Q3222" s="42"/>
    </row>
    <row r="3223" spans="1:17" s="34" customFormat="1" ht="11.25" outlineLevel="5">
      <c r="A3223" s="35"/>
      <c r="B3223" s="36"/>
      <c r="C3223" s="37" t="s">
        <v>1</v>
      </c>
      <c r="D3223" s="36"/>
      <c r="E3223" s="38">
        <v>0</v>
      </c>
      <c r="F3223" s="39"/>
      <c r="G3223" s="40"/>
      <c r="H3223" s="39"/>
      <c r="I3223" s="41"/>
      <c r="J3223" s="42"/>
      <c r="K3223" s="39"/>
      <c r="L3223" s="39"/>
      <c r="M3223" s="39"/>
      <c r="N3223" s="44" t="s">
        <v>3</v>
      </c>
      <c r="O3223" s="39"/>
      <c r="P3223" s="39"/>
      <c r="Q3223" s="42"/>
    </row>
    <row r="3224" spans="1:17" s="28" customFormat="1" ht="24" outlineLevel="4">
      <c r="A3224" s="11">
        <v>3</v>
      </c>
      <c r="B3224" s="29" t="s">
        <v>17</v>
      </c>
      <c r="C3224" s="30" t="s">
        <v>538</v>
      </c>
      <c r="D3224" s="12" t="s">
        <v>14</v>
      </c>
      <c r="E3224" s="31">
        <v>31</v>
      </c>
      <c r="F3224" s="14">
        <v>0</v>
      </c>
      <c r="G3224" s="31">
        <f>E3224*(1+F3224/100)</f>
        <v>31</v>
      </c>
      <c r="H3224" s="511"/>
      <c r="I3224" s="15">
        <f>G3224*H3224</f>
        <v>0</v>
      </c>
      <c r="J3224" s="32"/>
      <c r="K3224" s="33">
        <f>G3224*J3224</f>
        <v>0</v>
      </c>
      <c r="L3224" s="32"/>
      <c r="M3224" s="33">
        <f>G3224*L3224</f>
        <v>0</v>
      </c>
      <c r="N3224" s="15">
        <v>21</v>
      </c>
      <c r="O3224" s="15">
        <f>I3224*(N3224/100)</f>
        <v>0</v>
      </c>
      <c r="P3224" s="15">
        <f>I3224+O3224</f>
        <v>0</v>
      </c>
      <c r="Q3224" s="184"/>
    </row>
    <row r="3225" spans="1:17" s="34" customFormat="1" ht="11.25" outlineLevel="5">
      <c r="A3225" s="35"/>
      <c r="B3225" s="36"/>
      <c r="C3225" s="37" t="s">
        <v>364</v>
      </c>
      <c r="D3225" s="36"/>
      <c r="E3225" s="38">
        <v>0</v>
      </c>
      <c r="F3225" s="39"/>
      <c r="G3225" s="40"/>
      <c r="H3225" s="39"/>
      <c r="I3225" s="41"/>
      <c r="J3225" s="42"/>
      <c r="K3225" s="39"/>
      <c r="L3225" s="39"/>
      <c r="M3225" s="39"/>
      <c r="N3225" s="44" t="s">
        <v>3</v>
      </c>
      <c r="O3225" s="39"/>
      <c r="P3225" s="39"/>
      <c r="Q3225" s="42"/>
    </row>
    <row r="3226" spans="1:17" s="34" customFormat="1" ht="11.25" outlineLevel="5">
      <c r="A3226" s="35"/>
      <c r="B3226" s="36"/>
      <c r="C3226" s="37" t="s">
        <v>211</v>
      </c>
      <c r="D3226" s="36"/>
      <c r="E3226" s="38">
        <v>31</v>
      </c>
      <c r="F3226" s="39"/>
      <c r="G3226" s="40"/>
      <c r="H3226" s="39"/>
      <c r="I3226" s="41"/>
      <c r="J3226" s="42"/>
      <c r="K3226" s="39"/>
      <c r="L3226" s="39"/>
      <c r="M3226" s="39"/>
      <c r="N3226" s="44" t="s">
        <v>3</v>
      </c>
      <c r="O3226" s="39"/>
      <c r="P3226" s="39"/>
      <c r="Q3226" s="42"/>
    </row>
    <row r="3227" spans="1:17" s="28" customFormat="1" ht="24" outlineLevel="4">
      <c r="A3227" s="11">
        <v>4</v>
      </c>
      <c r="B3227" s="29" t="s">
        <v>148</v>
      </c>
      <c r="C3227" s="30" t="s">
        <v>574</v>
      </c>
      <c r="D3227" s="12" t="s">
        <v>8</v>
      </c>
      <c r="E3227" s="31">
        <v>1.1759999999999999</v>
      </c>
      <c r="F3227" s="14">
        <v>0</v>
      </c>
      <c r="G3227" s="31">
        <f>E3227*(1+F3227/100)</f>
        <v>1.1759999999999999</v>
      </c>
      <c r="H3227" s="511"/>
      <c r="I3227" s="15">
        <f>G3227*H3227</f>
        <v>0</v>
      </c>
      <c r="J3227" s="32">
        <v>2.3349999999999999E-2</v>
      </c>
      <c r="K3227" s="33">
        <f>G3227*J3227</f>
        <v>2.7459599999999997E-2</v>
      </c>
      <c r="L3227" s="32"/>
      <c r="M3227" s="33">
        <f>G3227*L3227</f>
        <v>0</v>
      </c>
      <c r="N3227" s="15">
        <v>21</v>
      </c>
      <c r="O3227" s="15">
        <f>I3227*(N3227/100)</f>
        <v>0</v>
      </c>
      <c r="P3227" s="15">
        <f>I3227+O3227</f>
        <v>0</v>
      </c>
      <c r="Q3227" s="32"/>
    </row>
    <row r="3228" spans="1:17" s="34" customFormat="1" ht="11.25" outlineLevel="5">
      <c r="A3228" s="35"/>
      <c r="B3228" s="36"/>
      <c r="C3228" s="37" t="s">
        <v>364</v>
      </c>
      <c r="D3228" s="36"/>
      <c r="E3228" s="38">
        <v>0</v>
      </c>
      <c r="F3228" s="39"/>
      <c r="G3228" s="40"/>
      <c r="H3228" s="39"/>
      <c r="I3228" s="41"/>
      <c r="J3228" s="42"/>
      <c r="K3228" s="39"/>
      <c r="L3228" s="39"/>
      <c r="M3228" s="39"/>
      <c r="N3228" s="44" t="s">
        <v>3</v>
      </c>
      <c r="O3228" s="39"/>
      <c r="P3228" s="39"/>
      <c r="Q3228" s="42"/>
    </row>
    <row r="3229" spans="1:17" s="34" customFormat="1" ht="11.25" outlineLevel="5">
      <c r="A3229" s="35"/>
      <c r="B3229" s="36"/>
      <c r="C3229" s="37" t="s">
        <v>346</v>
      </c>
      <c r="D3229" s="36"/>
      <c r="E3229" s="38">
        <v>1.1759999999999999</v>
      </c>
      <c r="F3229" s="39"/>
      <c r="G3229" s="40"/>
      <c r="H3229" s="39"/>
      <c r="I3229" s="41"/>
      <c r="J3229" s="42"/>
      <c r="K3229" s="39"/>
      <c r="L3229" s="39"/>
      <c r="M3229" s="39"/>
      <c r="N3229" s="44" t="s">
        <v>3</v>
      </c>
      <c r="O3229" s="39"/>
      <c r="P3229" s="39"/>
      <c r="Q3229" s="42"/>
    </row>
    <row r="3230" spans="1:17" s="45" customFormat="1" ht="12.75" customHeight="1" outlineLevel="4">
      <c r="A3230" s="46"/>
      <c r="B3230" s="47"/>
      <c r="C3230" s="48"/>
      <c r="D3230" s="47"/>
      <c r="E3230" s="49"/>
      <c r="F3230" s="50"/>
      <c r="G3230" s="49"/>
      <c r="H3230" s="50"/>
      <c r="I3230" s="51"/>
      <c r="J3230" s="52"/>
      <c r="K3230" s="50"/>
      <c r="L3230" s="50"/>
      <c r="M3230" s="50"/>
      <c r="N3230" s="53" t="s">
        <v>3</v>
      </c>
      <c r="O3230" s="50"/>
      <c r="P3230" s="50"/>
      <c r="Q3230" s="52"/>
    </row>
    <row r="3231" spans="1:17" s="20" customFormat="1" ht="16.5" customHeight="1" outlineLevel="3">
      <c r="A3231" s="21"/>
      <c r="B3231" s="22"/>
      <c r="C3231" s="22" t="s">
        <v>304</v>
      </c>
      <c r="D3231" s="6"/>
      <c r="E3231" s="23"/>
      <c r="F3231" s="24"/>
      <c r="G3231" s="23"/>
      <c r="H3231" s="24"/>
      <c r="I3231" s="25">
        <f>SUBTOTAL(9,I3232:I3233)</f>
        <v>0</v>
      </c>
      <c r="J3231" s="26"/>
      <c r="K3231" s="27">
        <f>SUBTOTAL(9,K3232:K3233)</f>
        <v>0</v>
      </c>
      <c r="L3231" s="24"/>
      <c r="M3231" s="27">
        <f>SUBTOTAL(9,M3232:M3233)</f>
        <v>0</v>
      </c>
      <c r="N3231" s="43" t="s">
        <v>3</v>
      </c>
      <c r="O3231" s="25">
        <f>SUBTOTAL(9,O3232:O3233)</f>
        <v>0</v>
      </c>
      <c r="P3231" s="25">
        <f>SUBTOTAL(9,P3232:P3233)</f>
        <v>0</v>
      </c>
      <c r="Q3231" s="26"/>
    </row>
    <row r="3232" spans="1:17" s="28" customFormat="1" ht="24" outlineLevel="4">
      <c r="A3232" s="11">
        <v>1</v>
      </c>
      <c r="B3232" s="29" t="s">
        <v>136</v>
      </c>
      <c r="C3232" s="30" t="s">
        <v>551</v>
      </c>
      <c r="D3232" s="12" t="s">
        <v>5</v>
      </c>
      <c r="E3232" s="31">
        <v>363.12274509580004</v>
      </c>
      <c r="F3232" s="14">
        <v>0</v>
      </c>
      <c r="G3232" s="31">
        <f>E3232*(1+F3232/100)</f>
        <v>363.12274509580004</v>
      </c>
      <c r="H3232" s="511"/>
      <c r="I3232" s="15">
        <f>G3232*H3232</f>
        <v>0</v>
      </c>
      <c r="J3232" s="32"/>
      <c r="K3232" s="33">
        <f>G3232*J3232</f>
        <v>0</v>
      </c>
      <c r="L3232" s="32"/>
      <c r="M3232" s="33">
        <f>G3232*L3232</f>
        <v>0</v>
      </c>
      <c r="N3232" s="15">
        <v>21</v>
      </c>
      <c r="O3232" s="15">
        <f>I3232*(N3232/100)</f>
        <v>0</v>
      </c>
      <c r="P3232" s="15">
        <f>I3232+O3232</f>
        <v>0</v>
      </c>
      <c r="Q3232" s="184" t="s">
        <v>1881</v>
      </c>
    </row>
    <row r="3233" spans="1:17" s="45" customFormat="1" ht="12.75" customHeight="1" outlineLevel="4">
      <c r="A3233" s="46"/>
      <c r="B3233" s="47"/>
      <c r="C3233" s="48"/>
      <c r="D3233" s="47"/>
      <c r="E3233" s="49"/>
      <c r="F3233" s="50"/>
      <c r="G3233" s="49"/>
      <c r="H3233" s="50"/>
      <c r="I3233" s="51"/>
      <c r="J3233" s="52"/>
      <c r="K3233" s="50"/>
      <c r="L3233" s="50"/>
      <c r="M3233" s="50"/>
      <c r="N3233" s="53" t="s">
        <v>3</v>
      </c>
      <c r="O3233" s="50"/>
      <c r="P3233" s="50"/>
      <c r="Q3233" s="52"/>
    </row>
    <row r="3234" spans="1:17">
      <c r="Q3234" s="1"/>
    </row>
    <row r="3235" spans="1:17">
      <c r="Q3235" s="1"/>
    </row>
    <row r="3236" spans="1:17">
      <c r="Q3236" s="1"/>
    </row>
    <row r="3237" spans="1:17" s="180" customFormat="1" ht="15">
      <c r="A3237" s="171"/>
      <c r="B3237" s="171"/>
      <c r="C3237" s="171" t="s">
        <v>1971</v>
      </c>
      <c r="D3237" s="173"/>
      <c r="E3237" s="174"/>
      <c r="F3237" s="173"/>
      <c r="G3237" s="174"/>
      <c r="H3237" s="175"/>
      <c r="I3237" s="176">
        <f>SUBTOTAL(9,I3238:I3556)</f>
        <v>0</v>
      </c>
      <c r="J3237" s="174"/>
      <c r="K3237" s="177"/>
      <c r="L3237" s="174"/>
      <c r="M3237" s="177"/>
      <c r="N3237" s="178"/>
      <c r="O3237" s="176">
        <f>SUBTOTAL(9,O3238:O3556)</f>
        <v>0</v>
      </c>
      <c r="P3237" s="176">
        <f>SUBTOTAL(9,P3238:P3556)</f>
        <v>0</v>
      </c>
      <c r="Q3237" s="179"/>
    </row>
    <row r="3238" spans="1:17" s="13" customFormat="1" ht="20.25" customHeight="1">
      <c r="A3238" s="152"/>
      <c r="B3238" s="153"/>
      <c r="C3238" s="152" t="s">
        <v>3509</v>
      </c>
      <c r="D3238" s="154"/>
      <c r="E3238" s="155"/>
      <c r="F3238" s="154"/>
      <c r="G3238" s="155"/>
      <c r="H3238" s="154"/>
      <c r="I3238" s="156">
        <f>SUBTOTAL(9,I3239:I3368)</f>
        <v>0</v>
      </c>
      <c r="J3238" s="157"/>
      <c r="K3238" s="158"/>
      <c r="L3238" s="154"/>
      <c r="M3238" s="158"/>
      <c r="N3238" s="159"/>
      <c r="O3238" s="156">
        <f>SUBTOTAL(9,O3239:O3368)</f>
        <v>0</v>
      </c>
      <c r="P3238" s="156">
        <f>SUBTOTAL(9,P3239:P3368)</f>
        <v>0</v>
      </c>
      <c r="Q3238" s="152"/>
    </row>
    <row r="3239" spans="1:17" s="169" customFormat="1" ht="19.5" customHeight="1" outlineLevel="1">
      <c r="A3239" s="160"/>
      <c r="B3239" s="161"/>
      <c r="C3239" s="161" t="s">
        <v>3391</v>
      </c>
      <c r="D3239" s="162"/>
      <c r="E3239" s="163"/>
      <c r="F3239" s="164"/>
      <c r="G3239" s="163"/>
      <c r="H3239" s="164"/>
      <c r="I3239" s="165">
        <f>SUBTOTAL(9,I3240:I3369)</f>
        <v>0</v>
      </c>
      <c r="J3239" s="166"/>
      <c r="K3239" s="167"/>
      <c r="L3239" s="164"/>
      <c r="M3239" s="167"/>
      <c r="N3239" s="168"/>
      <c r="O3239" s="165">
        <f>SUBTOTAL(9,O3240:O3369)</f>
        <v>0</v>
      </c>
      <c r="P3239" s="165">
        <f>SUBTOTAL(9,P3240:P3369)</f>
        <v>0</v>
      </c>
      <c r="Q3239" s="160"/>
    </row>
    <row r="3240" spans="1:17" s="63" customFormat="1" ht="18.75" customHeight="1" outlineLevel="2">
      <c r="A3240" s="55"/>
      <c r="B3240" s="56"/>
      <c r="C3240" s="57" t="s">
        <v>1885</v>
      </c>
      <c r="D3240" s="58"/>
      <c r="E3240" s="57"/>
      <c r="F3240" s="58"/>
      <c r="G3240" s="57"/>
      <c r="H3240" s="58"/>
      <c r="I3240" s="59">
        <f>SUBTOTAL(9,I3241:I3263)</f>
        <v>0</v>
      </c>
      <c r="J3240" s="60"/>
      <c r="K3240" s="61"/>
      <c r="L3240" s="58"/>
      <c r="M3240" s="61"/>
      <c r="N3240" s="62"/>
      <c r="O3240" s="59">
        <f>SUBTOTAL(9,O3241:O3263)</f>
        <v>0</v>
      </c>
      <c r="P3240" s="59">
        <f>SUBTOTAL(9,P3241:P3263)</f>
        <v>0</v>
      </c>
      <c r="Q3240" s="55"/>
    </row>
    <row r="3241" spans="1:17" s="20" customFormat="1" ht="16.5" customHeight="1" outlineLevel="3">
      <c r="A3241" s="22"/>
      <c r="B3241" s="18"/>
      <c r="C3241" s="23" t="s">
        <v>1972</v>
      </c>
      <c r="D3241" s="24"/>
      <c r="E3241" s="23"/>
      <c r="F3241" s="24"/>
      <c r="G3241" s="23"/>
      <c r="H3241" s="24"/>
      <c r="I3241" s="25">
        <f>SUBTOTAL(9,I3242:I3252)</f>
        <v>0</v>
      </c>
      <c r="J3241" s="26"/>
      <c r="K3241" s="27"/>
      <c r="L3241" s="24"/>
      <c r="M3241" s="27"/>
      <c r="N3241" s="43"/>
      <c r="O3241" s="25">
        <f>SUBTOTAL(9,O3242:O3252)</f>
        <v>0</v>
      </c>
      <c r="P3241" s="25">
        <f>SUBTOTAL(9,P3242:P3252)</f>
        <v>0</v>
      </c>
      <c r="Q3241" s="22"/>
    </row>
    <row r="3242" spans="1:17" s="64" customFormat="1" ht="24" outlineLevel="4" collapsed="1">
      <c r="A3242" s="11">
        <v>1</v>
      </c>
      <c r="B3242" s="29" t="s">
        <v>1887</v>
      </c>
      <c r="C3242" s="30" t="s">
        <v>1888</v>
      </c>
      <c r="D3242" s="12" t="s">
        <v>1889</v>
      </c>
      <c r="E3242" s="31"/>
      <c r="F3242" s="14"/>
      <c r="G3242" s="31">
        <v>1257.26</v>
      </c>
      <c r="H3242" s="511"/>
      <c r="I3242" s="15">
        <f t="shared" ref="I3242:I3252" si="142">G3242*H3242</f>
        <v>0</v>
      </c>
      <c r="J3242" s="32"/>
      <c r="K3242" s="33"/>
      <c r="L3242" s="32"/>
      <c r="M3242" s="33"/>
      <c r="N3242" s="111">
        <v>21</v>
      </c>
      <c r="O3242" s="111">
        <f t="shared" ref="O3242:O3248" si="143">I3242*(N3242/100)</f>
        <v>0</v>
      </c>
      <c r="P3242" s="111">
        <f t="shared" ref="P3242:P3248" si="144">I3242+O3242</f>
        <v>0</v>
      </c>
      <c r="Q3242" s="184"/>
    </row>
    <row r="3243" spans="1:17" s="64" customFormat="1" ht="24" outlineLevel="4" collapsed="1">
      <c r="A3243" s="11">
        <v>2</v>
      </c>
      <c r="B3243" s="29" t="s">
        <v>1890</v>
      </c>
      <c r="C3243" s="30" t="s">
        <v>1891</v>
      </c>
      <c r="D3243" s="12" t="s">
        <v>1889</v>
      </c>
      <c r="E3243" s="31"/>
      <c r="F3243" s="14"/>
      <c r="G3243" s="31">
        <v>1257.26</v>
      </c>
      <c r="H3243" s="511"/>
      <c r="I3243" s="15">
        <f t="shared" si="142"/>
        <v>0</v>
      </c>
      <c r="J3243" s="32"/>
      <c r="K3243" s="33"/>
      <c r="L3243" s="32"/>
      <c r="M3243" s="33"/>
      <c r="N3243" s="111">
        <v>21</v>
      </c>
      <c r="O3243" s="111">
        <f t="shared" si="143"/>
        <v>0</v>
      </c>
      <c r="P3243" s="111">
        <f t="shared" si="144"/>
        <v>0</v>
      </c>
      <c r="Q3243" s="184"/>
    </row>
    <row r="3244" spans="1:17" s="64" customFormat="1" ht="15" outlineLevel="4" collapsed="1">
      <c r="A3244" s="11">
        <v>3</v>
      </c>
      <c r="B3244" s="29">
        <v>181311103</v>
      </c>
      <c r="C3244" s="30" t="s">
        <v>1892</v>
      </c>
      <c r="D3244" s="12" t="s">
        <v>1889</v>
      </c>
      <c r="E3244" s="31"/>
      <c r="F3244" s="14"/>
      <c r="G3244" s="31">
        <v>1257.26</v>
      </c>
      <c r="H3244" s="511"/>
      <c r="I3244" s="15">
        <f t="shared" si="142"/>
        <v>0</v>
      </c>
      <c r="J3244" s="32"/>
      <c r="K3244" s="33"/>
      <c r="L3244" s="32"/>
      <c r="M3244" s="33"/>
      <c r="N3244" s="111">
        <v>21</v>
      </c>
      <c r="O3244" s="111">
        <f t="shared" si="143"/>
        <v>0</v>
      </c>
      <c r="P3244" s="111">
        <f t="shared" si="144"/>
        <v>0</v>
      </c>
      <c r="Q3244" s="184"/>
    </row>
    <row r="3245" spans="1:17" s="64" customFormat="1" ht="15" outlineLevel="4" collapsed="1">
      <c r="A3245" s="11">
        <v>4</v>
      </c>
      <c r="B3245" s="29">
        <v>181311103</v>
      </c>
      <c r="C3245" s="30" t="s">
        <v>1893</v>
      </c>
      <c r="D3245" s="12" t="s">
        <v>1889</v>
      </c>
      <c r="E3245" s="31"/>
      <c r="F3245" s="14"/>
      <c r="G3245" s="31">
        <v>1257.26</v>
      </c>
      <c r="H3245" s="511"/>
      <c r="I3245" s="15">
        <f t="shared" si="142"/>
        <v>0</v>
      </c>
      <c r="J3245" s="32"/>
      <c r="K3245" s="33"/>
      <c r="L3245" s="32"/>
      <c r="M3245" s="33"/>
      <c r="N3245" s="111">
        <v>21</v>
      </c>
      <c r="O3245" s="111">
        <f t="shared" si="143"/>
        <v>0</v>
      </c>
      <c r="P3245" s="111">
        <f t="shared" si="144"/>
        <v>0</v>
      </c>
      <c r="Q3245" s="184"/>
    </row>
    <row r="3246" spans="1:17" s="64" customFormat="1" ht="15" outlineLevel="4" collapsed="1">
      <c r="A3246" s="11">
        <v>5</v>
      </c>
      <c r="B3246" s="29" t="s">
        <v>1894</v>
      </c>
      <c r="C3246" s="30" t="s">
        <v>1895</v>
      </c>
      <c r="D3246" s="12" t="s">
        <v>1889</v>
      </c>
      <c r="E3246" s="31"/>
      <c r="F3246" s="14"/>
      <c r="G3246" s="31">
        <v>1257.26</v>
      </c>
      <c r="H3246" s="511"/>
      <c r="I3246" s="15">
        <f t="shared" si="142"/>
        <v>0</v>
      </c>
      <c r="J3246" s="32"/>
      <c r="K3246" s="33"/>
      <c r="L3246" s="32"/>
      <c r="M3246" s="33"/>
      <c r="N3246" s="111">
        <v>21</v>
      </c>
      <c r="O3246" s="111">
        <f t="shared" si="143"/>
        <v>0</v>
      </c>
      <c r="P3246" s="111">
        <f t="shared" si="144"/>
        <v>0</v>
      </c>
      <c r="Q3246" s="184"/>
    </row>
    <row r="3247" spans="1:17" s="64" customFormat="1" ht="24" outlineLevel="4" collapsed="1">
      <c r="A3247" s="11">
        <v>6</v>
      </c>
      <c r="B3247" s="29">
        <v>184853511</v>
      </c>
      <c r="C3247" s="30" t="s">
        <v>1896</v>
      </c>
      <c r="D3247" s="12" t="s">
        <v>1889</v>
      </c>
      <c r="E3247" s="31"/>
      <c r="F3247" s="14"/>
      <c r="G3247" s="31">
        <v>1257.26</v>
      </c>
      <c r="H3247" s="511"/>
      <c r="I3247" s="15">
        <f t="shared" si="142"/>
        <v>0</v>
      </c>
      <c r="J3247" s="32"/>
      <c r="K3247" s="33"/>
      <c r="L3247" s="32"/>
      <c r="M3247" s="33"/>
      <c r="N3247" s="111">
        <v>21</v>
      </c>
      <c r="O3247" s="111">
        <f t="shared" si="143"/>
        <v>0</v>
      </c>
      <c r="P3247" s="111">
        <f t="shared" si="144"/>
        <v>0</v>
      </c>
      <c r="Q3247" s="184"/>
    </row>
    <row r="3248" spans="1:17" s="64" customFormat="1" ht="24" outlineLevel="4" collapsed="1">
      <c r="A3248" s="11">
        <v>7</v>
      </c>
      <c r="B3248" s="29">
        <v>184853511</v>
      </c>
      <c r="C3248" s="30" t="s">
        <v>1897</v>
      </c>
      <c r="D3248" s="12" t="s">
        <v>1889</v>
      </c>
      <c r="E3248" s="31"/>
      <c r="F3248" s="14"/>
      <c r="G3248" s="31">
        <v>1257.26</v>
      </c>
      <c r="H3248" s="511"/>
      <c r="I3248" s="15">
        <f t="shared" si="142"/>
        <v>0</v>
      </c>
      <c r="J3248" s="32"/>
      <c r="K3248" s="33"/>
      <c r="L3248" s="32"/>
      <c r="M3248" s="33"/>
      <c r="N3248" s="111">
        <v>21</v>
      </c>
      <c r="O3248" s="111">
        <f t="shared" si="143"/>
        <v>0</v>
      </c>
      <c r="P3248" s="111">
        <f t="shared" si="144"/>
        <v>0</v>
      </c>
      <c r="Q3248" s="184"/>
    </row>
    <row r="3249" spans="1:17" s="217" customFormat="1" ht="12" outlineLevel="4">
      <c r="A3249" s="208"/>
      <c r="B3249" s="209"/>
      <c r="C3249" s="210" t="s">
        <v>1898</v>
      </c>
      <c r="D3249" s="211"/>
      <c r="E3249" s="212"/>
      <c r="F3249" s="211"/>
      <c r="G3249" s="212"/>
      <c r="H3249" s="213"/>
      <c r="I3249" s="214">
        <f t="shared" si="142"/>
        <v>0</v>
      </c>
      <c r="J3249" s="215"/>
      <c r="K3249" s="215"/>
      <c r="L3249" s="215"/>
      <c r="M3249" s="215"/>
      <c r="N3249" s="216"/>
      <c r="O3249" s="216"/>
      <c r="P3249" s="216"/>
      <c r="Q3249" s="211"/>
    </row>
    <row r="3250" spans="1:17" s="64" customFormat="1" ht="24" outlineLevel="4" collapsed="1">
      <c r="A3250" s="11">
        <v>8</v>
      </c>
      <c r="B3250" s="29"/>
      <c r="C3250" s="30" t="s">
        <v>1899</v>
      </c>
      <c r="D3250" s="12" t="s">
        <v>1900</v>
      </c>
      <c r="E3250" s="31"/>
      <c r="F3250" s="14"/>
      <c r="G3250" s="31">
        <v>251.452</v>
      </c>
      <c r="H3250" s="511"/>
      <c r="I3250" s="15">
        <f t="shared" si="142"/>
        <v>0</v>
      </c>
      <c r="J3250" s="32"/>
      <c r="K3250" s="33"/>
      <c r="L3250" s="32"/>
      <c r="M3250" s="33"/>
      <c r="N3250" s="111">
        <v>21</v>
      </c>
      <c r="O3250" s="111">
        <f>I3250*(N3250/100)</f>
        <v>0</v>
      </c>
      <c r="P3250" s="111">
        <f>I3250+O3250</f>
        <v>0</v>
      </c>
      <c r="Q3250" s="184"/>
    </row>
    <row r="3251" spans="1:17" s="64" customFormat="1" ht="12" outlineLevel="4" collapsed="1">
      <c r="A3251" s="11">
        <v>9</v>
      </c>
      <c r="B3251" s="29"/>
      <c r="C3251" s="30" t="s">
        <v>1901</v>
      </c>
      <c r="D3251" s="12" t="s">
        <v>5</v>
      </c>
      <c r="E3251" s="31"/>
      <c r="F3251" s="14"/>
      <c r="G3251" s="31">
        <v>25.145199999999999</v>
      </c>
      <c r="H3251" s="511"/>
      <c r="I3251" s="15">
        <f t="shared" si="142"/>
        <v>0</v>
      </c>
      <c r="J3251" s="32"/>
      <c r="K3251" s="33"/>
      <c r="L3251" s="32"/>
      <c r="M3251" s="33"/>
      <c r="N3251" s="111">
        <v>21</v>
      </c>
      <c r="O3251" s="111">
        <f>I3251*(N3251/100)</f>
        <v>0</v>
      </c>
      <c r="P3251" s="111">
        <f>I3251+O3251</f>
        <v>0</v>
      </c>
      <c r="Q3251" s="184"/>
    </row>
    <row r="3252" spans="1:17" s="64" customFormat="1" ht="24" outlineLevel="4" collapsed="1">
      <c r="A3252" s="11">
        <v>10</v>
      </c>
      <c r="B3252" s="29"/>
      <c r="C3252" s="30" t="s">
        <v>1902</v>
      </c>
      <c r="D3252" s="12" t="s">
        <v>1900</v>
      </c>
      <c r="E3252" s="31"/>
      <c r="F3252" s="14"/>
      <c r="G3252" s="31">
        <v>251.452</v>
      </c>
      <c r="H3252" s="511"/>
      <c r="I3252" s="15">
        <f t="shared" si="142"/>
        <v>0</v>
      </c>
      <c r="J3252" s="32"/>
      <c r="K3252" s="33"/>
      <c r="L3252" s="32"/>
      <c r="M3252" s="33"/>
      <c r="N3252" s="111">
        <v>21</v>
      </c>
      <c r="O3252" s="111">
        <f>I3252*(N3252/100)</f>
        <v>0</v>
      </c>
      <c r="P3252" s="111">
        <f>I3252+O3252</f>
        <v>0</v>
      </c>
      <c r="Q3252" s="184"/>
    </row>
    <row r="3253" spans="1:17" s="221" customFormat="1" ht="12" outlineLevel="4">
      <c r="A3253" s="218"/>
      <c r="B3253" s="219"/>
      <c r="C3253" s="218"/>
      <c r="D3253" s="218"/>
      <c r="E3253" s="218"/>
      <c r="F3253" s="218"/>
      <c r="G3253" s="218"/>
      <c r="H3253" s="220"/>
      <c r="I3253" s="220"/>
      <c r="J3253" s="218"/>
      <c r="K3253" s="218"/>
      <c r="L3253" s="218"/>
      <c r="M3253" s="218"/>
      <c r="N3253" s="218"/>
      <c r="O3253" s="220"/>
      <c r="P3253" s="220"/>
      <c r="Q3253" s="218"/>
    </row>
    <row r="3254" spans="1:17" s="20" customFormat="1" ht="16.5" customHeight="1" outlineLevel="3">
      <c r="A3254" s="22"/>
      <c r="B3254" s="18"/>
      <c r="C3254" s="23" t="s">
        <v>1973</v>
      </c>
      <c r="D3254" s="24"/>
      <c r="E3254" s="23"/>
      <c r="F3254" s="24"/>
      <c r="G3254" s="23"/>
      <c r="H3254" s="24"/>
      <c r="I3254" s="25">
        <f>SUBTOTAL(9,I3255:I3263)</f>
        <v>0</v>
      </c>
      <c r="J3254" s="26"/>
      <c r="K3254" s="27"/>
      <c r="L3254" s="24"/>
      <c r="M3254" s="27"/>
      <c r="N3254" s="43"/>
      <c r="O3254" s="25">
        <f>SUBTOTAL(9,O3255:O3263)</f>
        <v>0</v>
      </c>
      <c r="P3254" s="25">
        <f>SUBTOTAL(9,P3255:P3263)</f>
        <v>0</v>
      </c>
      <c r="Q3254" s="22"/>
    </row>
    <row r="3255" spans="1:17" s="64" customFormat="1" ht="12" outlineLevel="4" collapsed="1">
      <c r="A3255" s="11">
        <v>10</v>
      </c>
      <c r="B3255" s="29" t="s">
        <v>1904</v>
      </c>
      <c r="C3255" s="30" t="s">
        <v>1905</v>
      </c>
      <c r="D3255" s="12" t="s">
        <v>1900</v>
      </c>
      <c r="E3255" s="31"/>
      <c r="F3255" s="14"/>
      <c r="G3255" s="31">
        <v>51.49</v>
      </c>
      <c r="H3255" s="511"/>
      <c r="I3255" s="15">
        <f t="shared" ref="I3255:I3263" si="145">G3255*H3255</f>
        <v>0</v>
      </c>
      <c r="J3255" s="32"/>
      <c r="K3255" s="33"/>
      <c r="L3255" s="32"/>
      <c r="M3255" s="33"/>
      <c r="N3255" s="111">
        <v>21</v>
      </c>
      <c r="O3255" s="111">
        <f>I3255*(N3255/100)</f>
        <v>0</v>
      </c>
      <c r="P3255" s="111">
        <f>I3255+O3255</f>
        <v>0</v>
      </c>
      <c r="Q3255" s="184"/>
    </row>
    <row r="3256" spans="1:17" s="64" customFormat="1" ht="12" outlineLevel="4" collapsed="1">
      <c r="A3256" s="11">
        <v>11</v>
      </c>
      <c r="B3256" s="29" t="s">
        <v>1904</v>
      </c>
      <c r="C3256" s="30" t="s">
        <v>1906</v>
      </c>
      <c r="D3256" s="12" t="s">
        <v>1900</v>
      </c>
      <c r="E3256" s="31"/>
      <c r="F3256" s="14"/>
      <c r="G3256" s="31">
        <v>51.49</v>
      </c>
      <c r="H3256" s="511"/>
      <c r="I3256" s="15">
        <f t="shared" si="145"/>
        <v>0</v>
      </c>
      <c r="J3256" s="32"/>
      <c r="K3256" s="33"/>
      <c r="L3256" s="32"/>
      <c r="M3256" s="33"/>
      <c r="N3256" s="111">
        <v>21</v>
      </c>
      <c r="O3256" s="111">
        <f>I3256*(N3256/100)</f>
        <v>0</v>
      </c>
      <c r="P3256" s="111">
        <f>I3256+O3256</f>
        <v>0</v>
      </c>
      <c r="Q3256" s="184"/>
    </row>
    <row r="3257" spans="1:17" s="64" customFormat="1" ht="12" outlineLevel="4" collapsed="1">
      <c r="A3257" s="11">
        <v>12</v>
      </c>
      <c r="B3257" s="29" t="s">
        <v>1904</v>
      </c>
      <c r="C3257" s="30" t="s">
        <v>1907</v>
      </c>
      <c r="D3257" s="12" t="s">
        <v>1908</v>
      </c>
      <c r="E3257" s="31"/>
      <c r="F3257" s="14"/>
      <c r="G3257" s="31">
        <v>2</v>
      </c>
      <c r="H3257" s="511"/>
      <c r="I3257" s="15">
        <f t="shared" si="145"/>
        <v>0</v>
      </c>
      <c r="J3257" s="32"/>
      <c r="K3257" s="33"/>
      <c r="L3257" s="32"/>
      <c r="M3257" s="33"/>
      <c r="N3257" s="111">
        <v>21</v>
      </c>
      <c r="O3257" s="111">
        <f>I3257*(N3257/100)</f>
        <v>0</v>
      </c>
      <c r="P3257" s="111">
        <f>I3257+O3257</f>
        <v>0</v>
      </c>
      <c r="Q3257" s="184"/>
    </row>
    <row r="3258" spans="1:17" s="217" customFormat="1" ht="12" outlineLevel="4">
      <c r="A3258" s="208"/>
      <c r="B3258" s="209"/>
      <c r="C3258" s="210" t="s">
        <v>1898</v>
      </c>
      <c r="D3258" s="211"/>
      <c r="E3258" s="212"/>
      <c r="F3258" s="211"/>
      <c r="G3258" s="212"/>
      <c r="H3258" s="213"/>
      <c r="I3258" s="214">
        <f t="shared" si="145"/>
        <v>0</v>
      </c>
      <c r="J3258" s="215"/>
      <c r="K3258" s="215"/>
      <c r="L3258" s="215"/>
      <c r="M3258" s="215"/>
      <c r="N3258" s="216"/>
      <c r="O3258" s="216"/>
      <c r="P3258" s="216"/>
      <c r="Q3258" s="211"/>
    </row>
    <row r="3259" spans="1:17" s="64" customFormat="1" ht="12" outlineLevel="4" collapsed="1">
      <c r="A3259" s="11">
        <v>13</v>
      </c>
      <c r="B3259" s="29"/>
      <c r="C3259" s="30" t="s">
        <v>1909</v>
      </c>
      <c r="D3259" s="12" t="s">
        <v>1900</v>
      </c>
      <c r="E3259" s="31"/>
      <c r="F3259" s="14"/>
      <c r="G3259" s="31">
        <v>50.59</v>
      </c>
      <c r="H3259" s="511"/>
      <c r="I3259" s="15">
        <f t="shared" si="145"/>
        <v>0</v>
      </c>
      <c r="J3259" s="32"/>
      <c r="K3259" s="33"/>
      <c r="L3259" s="32"/>
      <c r="M3259" s="33"/>
      <c r="N3259" s="111">
        <v>21</v>
      </c>
      <c r="O3259" s="111">
        <f>I3259*(N3259/100)</f>
        <v>0</v>
      </c>
      <c r="P3259" s="111">
        <f>I3259+O3259</f>
        <v>0</v>
      </c>
      <c r="Q3259" s="184"/>
    </row>
    <row r="3260" spans="1:17" s="64" customFormat="1" ht="12" outlineLevel="4" collapsed="1">
      <c r="A3260" s="11">
        <v>14</v>
      </c>
      <c r="B3260" s="29"/>
      <c r="C3260" s="30" t="s">
        <v>1910</v>
      </c>
      <c r="D3260" s="12" t="s">
        <v>1900</v>
      </c>
      <c r="E3260" s="31"/>
      <c r="F3260" s="14"/>
      <c r="G3260" s="31">
        <v>0.89999999999999991</v>
      </c>
      <c r="H3260" s="511"/>
      <c r="I3260" s="15">
        <f t="shared" si="145"/>
        <v>0</v>
      </c>
      <c r="J3260" s="32"/>
      <c r="K3260" s="33"/>
      <c r="L3260" s="32"/>
      <c r="M3260" s="33"/>
      <c r="N3260" s="111">
        <v>21</v>
      </c>
      <c r="O3260" s="111">
        <f>I3260*(N3260/100)</f>
        <v>0</v>
      </c>
      <c r="P3260" s="111">
        <f>I3260+O3260</f>
        <v>0</v>
      </c>
      <c r="Q3260" s="184"/>
    </row>
    <row r="3261" spans="1:17" s="64" customFormat="1" ht="36" outlineLevel="4" collapsed="1">
      <c r="A3261" s="11">
        <v>15</v>
      </c>
      <c r="B3261" s="29"/>
      <c r="C3261" s="30" t="s">
        <v>1911</v>
      </c>
      <c r="D3261" s="12" t="s">
        <v>1908</v>
      </c>
      <c r="E3261" s="31"/>
      <c r="F3261" s="14"/>
      <c r="G3261" s="31">
        <v>2</v>
      </c>
      <c r="H3261" s="511"/>
      <c r="I3261" s="15">
        <f t="shared" si="145"/>
        <v>0</v>
      </c>
      <c r="J3261" s="32"/>
      <c r="K3261" s="33"/>
      <c r="L3261" s="32"/>
      <c r="M3261" s="33"/>
      <c r="N3261" s="111">
        <v>21</v>
      </c>
      <c r="O3261" s="111">
        <f>I3261*(N3261/100)</f>
        <v>0</v>
      </c>
      <c r="P3261" s="111">
        <f>I3261+O3261</f>
        <v>0</v>
      </c>
      <c r="Q3261" s="184"/>
    </row>
    <row r="3262" spans="1:17" s="64" customFormat="1" ht="12" outlineLevel="4" collapsed="1">
      <c r="A3262" s="11">
        <v>16</v>
      </c>
      <c r="B3262" s="29"/>
      <c r="C3262" s="30" t="s">
        <v>1974</v>
      </c>
      <c r="D3262" s="12" t="s">
        <v>1845</v>
      </c>
      <c r="E3262" s="31"/>
      <c r="F3262" s="14"/>
      <c r="G3262" s="31">
        <v>31</v>
      </c>
      <c r="H3262" s="511"/>
      <c r="I3262" s="15">
        <f t="shared" si="145"/>
        <v>0</v>
      </c>
      <c r="J3262" s="32"/>
      <c r="K3262" s="33"/>
      <c r="L3262" s="32"/>
      <c r="M3262" s="33"/>
      <c r="N3262" s="111">
        <v>21</v>
      </c>
      <c r="O3262" s="111">
        <f>I3262*(N3262/100)</f>
        <v>0</v>
      </c>
      <c r="P3262" s="111">
        <f>I3262+O3262</f>
        <v>0</v>
      </c>
      <c r="Q3262" s="184"/>
    </row>
    <row r="3263" spans="1:17" s="64" customFormat="1" outlineLevel="4" collapsed="1">
      <c r="A3263" s="11">
        <v>17</v>
      </c>
      <c r="B3263" s="29"/>
      <c r="C3263" s="30" t="s">
        <v>1912</v>
      </c>
      <c r="D3263" s="12" t="s">
        <v>1908</v>
      </c>
      <c r="E3263" s="31"/>
      <c r="F3263" s="14"/>
      <c r="G3263" s="31">
        <v>2</v>
      </c>
      <c r="H3263" s="511"/>
      <c r="I3263" s="15">
        <f t="shared" si="145"/>
        <v>0</v>
      </c>
      <c r="J3263" s="32"/>
      <c r="K3263" s="33"/>
      <c r="L3263" s="32"/>
      <c r="M3263" s="33"/>
      <c r="N3263" s="111">
        <v>21</v>
      </c>
      <c r="O3263" s="111">
        <f>I3263*(N3263/100)</f>
        <v>0</v>
      </c>
      <c r="P3263" s="111">
        <f>I3263+O3263</f>
        <v>0</v>
      </c>
      <c r="Q3263" s="184"/>
    </row>
    <row r="3264" spans="1:17" s="221" customFormat="1" ht="12" outlineLevel="4">
      <c r="A3264" s="218"/>
      <c r="B3264" s="219"/>
      <c r="C3264" s="218"/>
      <c r="D3264" s="218"/>
      <c r="E3264" s="218"/>
      <c r="F3264" s="218"/>
      <c r="G3264" s="218"/>
      <c r="H3264" s="220"/>
      <c r="I3264" s="220"/>
      <c r="J3264" s="218"/>
      <c r="K3264" s="218"/>
      <c r="L3264" s="218"/>
      <c r="M3264" s="218"/>
      <c r="N3264" s="218"/>
      <c r="O3264" s="220"/>
      <c r="P3264" s="220"/>
      <c r="Q3264" s="218"/>
    </row>
    <row r="3265" spans="1:17" s="63" customFormat="1" ht="18.75" customHeight="1" outlineLevel="2">
      <c r="A3265" s="55"/>
      <c r="B3265" s="56"/>
      <c r="C3265" s="57" t="s">
        <v>1913</v>
      </c>
      <c r="D3265" s="58"/>
      <c r="E3265" s="57"/>
      <c r="F3265" s="58"/>
      <c r="G3265" s="57"/>
      <c r="H3265" s="58"/>
      <c r="I3265" s="59">
        <f>SUBTOTAL(9,I3266:I3286)</f>
        <v>0</v>
      </c>
      <c r="J3265" s="60"/>
      <c r="K3265" s="61"/>
      <c r="L3265" s="58"/>
      <c r="M3265" s="61"/>
      <c r="N3265" s="62"/>
      <c r="O3265" s="59">
        <f>SUBTOTAL(9,O3266:O3286)</f>
        <v>0</v>
      </c>
      <c r="P3265" s="59">
        <f>SUBTOTAL(9,P3266:P3286)</f>
        <v>0</v>
      </c>
      <c r="Q3265" s="55"/>
    </row>
    <row r="3266" spans="1:17" s="20" customFormat="1" ht="16.5" customHeight="1" outlineLevel="3">
      <c r="A3266" s="22"/>
      <c r="B3266" s="18"/>
      <c r="C3266" s="23" t="s">
        <v>1975</v>
      </c>
      <c r="D3266" s="24"/>
      <c r="E3266" s="23"/>
      <c r="F3266" s="24"/>
      <c r="G3266" s="23"/>
      <c r="H3266" s="24"/>
      <c r="I3266" s="25">
        <f>SUBTOTAL(9,I3267:I3276)</f>
        <v>0</v>
      </c>
      <c r="J3266" s="26"/>
      <c r="K3266" s="27"/>
      <c r="L3266" s="24"/>
      <c r="M3266" s="27"/>
      <c r="N3266" s="43"/>
      <c r="O3266" s="25">
        <f>SUBTOTAL(9,O3267:O3276)</f>
        <v>0</v>
      </c>
      <c r="P3266" s="25">
        <f>SUBTOTAL(9,P3267:P3276)</f>
        <v>0</v>
      </c>
      <c r="Q3266" s="22"/>
    </row>
    <row r="3267" spans="1:17" s="64" customFormat="1" ht="12" outlineLevel="4" collapsed="1">
      <c r="A3267" s="11">
        <v>18</v>
      </c>
      <c r="B3267" s="29" t="s">
        <v>1915</v>
      </c>
      <c r="C3267" s="30" t="s">
        <v>1916</v>
      </c>
      <c r="D3267" s="12" t="s">
        <v>1917</v>
      </c>
      <c r="E3267" s="31"/>
      <c r="F3267" s="14"/>
      <c r="G3267" s="31">
        <v>1102.8399999999999</v>
      </c>
      <c r="H3267" s="511"/>
      <c r="I3267" s="15">
        <f t="shared" ref="I3267:I3276" si="146">G3267*H3267</f>
        <v>0</v>
      </c>
      <c r="J3267" s="32"/>
      <c r="K3267" s="33"/>
      <c r="L3267" s="32"/>
      <c r="M3267" s="33"/>
      <c r="N3267" s="111">
        <v>21</v>
      </c>
      <c r="O3267" s="111">
        <f t="shared" ref="O3267:O3272" si="147">I3267*(N3267/100)</f>
        <v>0</v>
      </c>
      <c r="P3267" s="111">
        <f t="shared" ref="P3267:P3272" si="148">I3267+O3267</f>
        <v>0</v>
      </c>
      <c r="Q3267" s="184"/>
    </row>
    <row r="3268" spans="1:17" s="64" customFormat="1" ht="12" outlineLevel="4" collapsed="1">
      <c r="A3268" s="11">
        <v>19</v>
      </c>
      <c r="B3268" s="29" t="s">
        <v>1976</v>
      </c>
      <c r="C3268" s="30" t="s">
        <v>1977</v>
      </c>
      <c r="D3268" s="12" t="s">
        <v>1917</v>
      </c>
      <c r="E3268" s="31"/>
      <c r="F3268" s="14"/>
      <c r="G3268" s="31">
        <v>1102.8399999999999</v>
      </c>
      <c r="H3268" s="511"/>
      <c r="I3268" s="15">
        <f t="shared" si="146"/>
        <v>0</v>
      </c>
      <c r="J3268" s="32"/>
      <c r="K3268" s="33"/>
      <c r="L3268" s="32"/>
      <c r="M3268" s="33"/>
      <c r="N3268" s="111">
        <v>21</v>
      </c>
      <c r="O3268" s="111">
        <f t="shared" si="147"/>
        <v>0</v>
      </c>
      <c r="P3268" s="111">
        <f t="shared" si="148"/>
        <v>0</v>
      </c>
      <c r="Q3268" s="184"/>
    </row>
    <row r="3269" spans="1:17" s="64" customFormat="1" ht="12" outlineLevel="4" collapsed="1">
      <c r="A3269" s="11">
        <v>20</v>
      </c>
      <c r="B3269" s="29" t="s">
        <v>1920</v>
      </c>
      <c r="C3269" s="30" t="s">
        <v>1978</v>
      </c>
      <c r="D3269" s="12" t="s">
        <v>1917</v>
      </c>
      <c r="E3269" s="31"/>
      <c r="F3269" s="14"/>
      <c r="G3269" s="31">
        <v>1102.8399999999999</v>
      </c>
      <c r="H3269" s="511"/>
      <c r="I3269" s="15">
        <f t="shared" si="146"/>
        <v>0</v>
      </c>
      <c r="J3269" s="32"/>
      <c r="K3269" s="33"/>
      <c r="L3269" s="32"/>
      <c r="M3269" s="33"/>
      <c r="N3269" s="111">
        <v>21</v>
      </c>
      <c r="O3269" s="111">
        <f t="shared" si="147"/>
        <v>0</v>
      </c>
      <c r="P3269" s="111">
        <f t="shared" si="148"/>
        <v>0</v>
      </c>
      <c r="Q3269" s="184"/>
    </row>
    <row r="3270" spans="1:17" s="64" customFormat="1" ht="12" outlineLevel="4" collapsed="1">
      <c r="A3270" s="11">
        <v>21</v>
      </c>
      <c r="B3270" s="29" t="s">
        <v>1922</v>
      </c>
      <c r="C3270" s="30" t="s">
        <v>1923</v>
      </c>
      <c r="D3270" s="12" t="s">
        <v>1900</v>
      </c>
      <c r="E3270" s="31"/>
      <c r="F3270" s="14"/>
      <c r="G3270" s="31">
        <v>22.056799999999999</v>
      </c>
      <c r="H3270" s="511"/>
      <c r="I3270" s="15">
        <f t="shared" si="146"/>
        <v>0</v>
      </c>
      <c r="J3270" s="32"/>
      <c r="K3270" s="33"/>
      <c r="L3270" s="32"/>
      <c r="M3270" s="33"/>
      <c r="N3270" s="111">
        <v>21</v>
      </c>
      <c r="O3270" s="111">
        <f t="shared" si="147"/>
        <v>0</v>
      </c>
      <c r="P3270" s="111">
        <f t="shared" si="148"/>
        <v>0</v>
      </c>
      <c r="Q3270" s="184"/>
    </row>
    <row r="3271" spans="1:17" s="64" customFormat="1" ht="12" outlineLevel="4" collapsed="1">
      <c r="A3271" s="11">
        <v>22</v>
      </c>
      <c r="B3271" s="29" t="s">
        <v>1979</v>
      </c>
      <c r="C3271" s="30" t="s">
        <v>1980</v>
      </c>
      <c r="D3271" s="12" t="s">
        <v>7</v>
      </c>
      <c r="E3271" s="31"/>
      <c r="F3271" s="14"/>
      <c r="G3271" s="31">
        <v>22.056799999999999</v>
      </c>
      <c r="H3271" s="511"/>
      <c r="I3271" s="15">
        <f t="shared" si="146"/>
        <v>0</v>
      </c>
      <c r="J3271" s="32"/>
      <c r="K3271" s="33"/>
      <c r="L3271" s="32"/>
      <c r="M3271" s="33"/>
      <c r="N3271" s="111">
        <v>21</v>
      </c>
      <c r="O3271" s="111">
        <f t="shared" si="147"/>
        <v>0</v>
      </c>
      <c r="P3271" s="111">
        <f t="shared" si="148"/>
        <v>0</v>
      </c>
      <c r="Q3271" s="184"/>
    </row>
    <row r="3272" spans="1:17" s="64" customFormat="1" ht="24" outlineLevel="4" collapsed="1">
      <c r="A3272" s="11">
        <v>23</v>
      </c>
      <c r="B3272" s="29" t="s">
        <v>1981</v>
      </c>
      <c r="C3272" s="30" t="s">
        <v>1982</v>
      </c>
      <c r="D3272" s="12" t="s">
        <v>1917</v>
      </c>
      <c r="E3272" s="31"/>
      <c r="F3272" s="14"/>
      <c r="G3272" s="31">
        <v>1102.8399999999999</v>
      </c>
      <c r="H3272" s="511"/>
      <c r="I3272" s="15">
        <f t="shared" si="146"/>
        <v>0</v>
      </c>
      <c r="J3272" s="32"/>
      <c r="K3272" s="33"/>
      <c r="L3272" s="32"/>
      <c r="M3272" s="33"/>
      <c r="N3272" s="111">
        <v>21</v>
      </c>
      <c r="O3272" s="111">
        <f t="shared" si="147"/>
        <v>0</v>
      </c>
      <c r="P3272" s="111">
        <f t="shared" si="148"/>
        <v>0</v>
      </c>
      <c r="Q3272" s="184"/>
    </row>
    <row r="3273" spans="1:17" s="217" customFormat="1" ht="12" outlineLevel="4">
      <c r="A3273" s="208"/>
      <c r="B3273" s="209"/>
      <c r="C3273" s="210" t="s">
        <v>1898</v>
      </c>
      <c r="D3273" s="211"/>
      <c r="E3273" s="212"/>
      <c r="F3273" s="211"/>
      <c r="G3273" s="212"/>
      <c r="H3273" s="213"/>
      <c r="I3273" s="214">
        <f t="shared" si="146"/>
        <v>0</v>
      </c>
      <c r="J3273" s="215"/>
      <c r="K3273" s="215"/>
      <c r="L3273" s="215"/>
      <c r="M3273" s="215"/>
      <c r="N3273" s="216"/>
      <c r="O3273" s="216"/>
      <c r="P3273" s="216"/>
      <c r="Q3273" s="211"/>
    </row>
    <row r="3274" spans="1:17" s="64" customFormat="1" ht="12" outlineLevel="4" collapsed="1">
      <c r="A3274" s="11">
        <v>24</v>
      </c>
      <c r="B3274" s="29"/>
      <c r="C3274" s="30" t="s">
        <v>1983</v>
      </c>
      <c r="D3274" s="12" t="s">
        <v>7</v>
      </c>
      <c r="E3274" s="31"/>
      <c r="F3274" s="14"/>
      <c r="G3274" s="31">
        <v>27.570999999999998</v>
      </c>
      <c r="H3274" s="511"/>
      <c r="I3274" s="15">
        <f t="shared" si="146"/>
        <v>0</v>
      </c>
      <c r="J3274" s="32"/>
      <c r="K3274" s="33"/>
      <c r="L3274" s="32"/>
      <c r="M3274" s="33"/>
      <c r="N3274" s="111">
        <v>21</v>
      </c>
      <c r="O3274" s="111">
        <f>I3274*(N3274/100)</f>
        <v>0</v>
      </c>
      <c r="P3274" s="111">
        <f>I3274+O3274</f>
        <v>0</v>
      </c>
      <c r="Q3274" s="184"/>
    </row>
    <row r="3275" spans="1:17" s="64" customFormat="1" ht="12" outlineLevel="4" collapsed="1">
      <c r="A3275" s="11">
        <v>25</v>
      </c>
      <c r="B3275" s="29"/>
      <c r="C3275" s="30" t="s">
        <v>1984</v>
      </c>
      <c r="D3275" s="12" t="s">
        <v>7</v>
      </c>
      <c r="E3275" s="31"/>
      <c r="F3275" s="14"/>
      <c r="G3275" s="31">
        <v>22.056799999999999</v>
      </c>
      <c r="H3275" s="511"/>
      <c r="I3275" s="15">
        <f t="shared" si="146"/>
        <v>0</v>
      </c>
      <c r="J3275" s="32"/>
      <c r="K3275" s="33"/>
      <c r="L3275" s="32"/>
      <c r="M3275" s="33"/>
      <c r="N3275" s="111">
        <v>21</v>
      </c>
      <c r="O3275" s="111">
        <f>I3275*(N3275/100)</f>
        <v>0</v>
      </c>
      <c r="P3275" s="111">
        <f>I3275+O3275</f>
        <v>0</v>
      </c>
      <c r="Q3275" s="184"/>
    </row>
    <row r="3276" spans="1:17" s="64" customFormat="1" ht="12" outlineLevel="4" collapsed="1">
      <c r="A3276" s="11">
        <v>26</v>
      </c>
      <c r="B3276" s="29"/>
      <c r="C3276" s="30" t="s">
        <v>1927</v>
      </c>
      <c r="D3276" s="12" t="s">
        <v>1900</v>
      </c>
      <c r="E3276" s="31"/>
      <c r="F3276" s="14"/>
      <c r="G3276" s="31">
        <v>22.056799999999999</v>
      </c>
      <c r="H3276" s="511"/>
      <c r="I3276" s="15">
        <f t="shared" si="146"/>
        <v>0</v>
      </c>
      <c r="J3276" s="32"/>
      <c r="K3276" s="33"/>
      <c r="L3276" s="32"/>
      <c r="M3276" s="33"/>
      <c r="N3276" s="111">
        <v>21</v>
      </c>
      <c r="O3276" s="111">
        <f>I3276*(N3276/100)</f>
        <v>0</v>
      </c>
      <c r="P3276" s="111">
        <f>I3276+O3276</f>
        <v>0</v>
      </c>
      <c r="Q3276" s="184"/>
    </row>
    <row r="3277" spans="1:17" s="221" customFormat="1" ht="12" outlineLevel="4">
      <c r="A3277" s="218"/>
      <c r="B3277" s="219"/>
      <c r="C3277" s="218"/>
      <c r="D3277" s="218"/>
      <c r="E3277" s="218"/>
      <c r="F3277" s="218"/>
      <c r="G3277" s="218"/>
      <c r="H3277" s="220"/>
      <c r="I3277" s="220"/>
      <c r="J3277" s="218"/>
      <c r="K3277" s="218"/>
      <c r="L3277" s="218"/>
      <c r="M3277" s="218"/>
      <c r="N3277" s="218"/>
      <c r="O3277" s="220"/>
      <c r="P3277" s="220"/>
      <c r="Q3277" s="218"/>
    </row>
    <row r="3278" spans="1:17" s="20" customFormat="1" ht="16.5" customHeight="1" outlineLevel="3">
      <c r="A3278" s="22"/>
      <c r="B3278" s="18"/>
      <c r="C3278" s="23" t="s">
        <v>1985</v>
      </c>
      <c r="D3278" s="24"/>
      <c r="E3278" s="23"/>
      <c r="F3278" s="24"/>
      <c r="G3278" s="23"/>
      <c r="H3278" s="24"/>
      <c r="I3278" s="25">
        <f>SUBTOTAL(9,I3279:I3286)</f>
        <v>0</v>
      </c>
      <c r="J3278" s="26"/>
      <c r="K3278" s="27"/>
      <c r="L3278" s="24"/>
      <c r="M3278" s="27"/>
      <c r="N3278" s="43"/>
      <c r="O3278" s="25">
        <f>SUBTOTAL(9,O3279:O3286)</f>
        <v>0</v>
      </c>
      <c r="P3278" s="25">
        <f>SUBTOTAL(9,P3279:P3286)</f>
        <v>0</v>
      </c>
      <c r="Q3278" s="22"/>
    </row>
    <row r="3279" spans="1:17" s="64" customFormat="1" ht="12" outlineLevel="4" collapsed="1">
      <c r="A3279" s="11">
        <v>26</v>
      </c>
      <c r="B3279" s="29" t="s">
        <v>1915</v>
      </c>
      <c r="C3279" s="30" t="s">
        <v>1916</v>
      </c>
      <c r="D3279" s="12" t="s">
        <v>1917</v>
      </c>
      <c r="E3279" s="31"/>
      <c r="F3279" s="14"/>
      <c r="G3279" s="31">
        <v>154.41999999999999</v>
      </c>
      <c r="H3279" s="511"/>
      <c r="I3279" s="15">
        <f t="shared" ref="I3279:I3286" si="149">G3279*H3279</f>
        <v>0</v>
      </c>
      <c r="J3279" s="32"/>
      <c r="K3279" s="33"/>
      <c r="L3279" s="32"/>
      <c r="M3279" s="33"/>
      <c r="N3279" s="111">
        <v>21</v>
      </c>
      <c r="O3279" s="111">
        <f>I3279*(N3279/100)</f>
        <v>0</v>
      </c>
      <c r="P3279" s="111">
        <f>I3279+O3279</f>
        <v>0</v>
      </c>
      <c r="Q3279" s="184"/>
    </row>
    <row r="3280" spans="1:17" s="64" customFormat="1" ht="12" outlineLevel="4" collapsed="1">
      <c r="A3280" s="11">
        <v>27</v>
      </c>
      <c r="B3280" s="29" t="s">
        <v>1918</v>
      </c>
      <c r="C3280" s="30" t="s">
        <v>1919</v>
      </c>
      <c r="D3280" s="12" t="s">
        <v>1917</v>
      </c>
      <c r="E3280" s="31"/>
      <c r="F3280" s="14"/>
      <c r="G3280" s="31">
        <v>154.41999999999999</v>
      </c>
      <c r="H3280" s="511"/>
      <c r="I3280" s="15">
        <f t="shared" si="149"/>
        <v>0</v>
      </c>
      <c r="J3280" s="32"/>
      <c r="K3280" s="33"/>
      <c r="L3280" s="32"/>
      <c r="M3280" s="33"/>
      <c r="N3280" s="111">
        <v>21</v>
      </c>
      <c r="O3280" s="111">
        <f>I3280*(N3280/100)</f>
        <v>0</v>
      </c>
      <c r="P3280" s="111">
        <f>I3280+O3280</f>
        <v>0</v>
      </c>
      <c r="Q3280" s="184"/>
    </row>
    <row r="3281" spans="1:17" s="64" customFormat="1" ht="12" outlineLevel="4" collapsed="1">
      <c r="A3281" s="11">
        <v>28</v>
      </c>
      <c r="B3281" s="29" t="s">
        <v>1920</v>
      </c>
      <c r="C3281" s="30" t="s">
        <v>1921</v>
      </c>
      <c r="D3281" s="12" t="s">
        <v>1917</v>
      </c>
      <c r="E3281" s="31"/>
      <c r="F3281" s="14"/>
      <c r="G3281" s="31">
        <v>154.41999999999999</v>
      </c>
      <c r="H3281" s="511"/>
      <c r="I3281" s="15">
        <f t="shared" si="149"/>
        <v>0</v>
      </c>
      <c r="J3281" s="32"/>
      <c r="K3281" s="33"/>
      <c r="L3281" s="32"/>
      <c r="M3281" s="33"/>
      <c r="N3281" s="111">
        <v>21</v>
      </c>
      <c r="O3281" s="111">
        <f>I3281*(N3281/100)</f>
        <v>0</v>
      </c>
      <c r="P3281" s="111">
        <f>I3281+O3281</f>
        <v>0</v>
      </c>
      <c r="Q3281" s="184"/>
    </row>
    <row r="3282" spans="1:17" s="64" customFormat="1" ht="12" outlineLevel="4" collapsed="1">
      <c r="A3282" s="11">
        <v>29</v>
      </c>
      <c r="B3282" s="29" t="s">
        <v>1922</v>
      </c>
      <c r="C3282" s="30" t="s">
        <v>1923</v>
      </c>
      <c r="D3282" s="12" t="s">
        <v>1900</v>
      </c>
      <c r="E3282" s="31"/>
      <c r="F3282" s="14"/>
      <c r="G3282" s="31">
        <v>3.0883999999999996</v>
      </c>
      <c r="H3282" s="511"/>
      <c r="I3282" s="15">
        <f t="shared" si="149"/>
        <v>0</v>
      </c>
      <c r="J3282" s="32"/>
      <c r="K3282" s="33"/>
      <c r="L3282" s="32"/>
      <c r="M3282" s="33"/>
      <c r="N3282" s="111">
        <v>21</v>
      </c>
      <c r="O3282" s="111">
        <f>I3282*(N3282/100)</f>
        <v>0</v>
      </c>
      <c r="P3282" s="111">
        <f>I3282+O3282</f>
        <v>0</v>
      </c>
      <c r="Q3282" s="184"/>
    </row>
    <row r="3283" spans="1:17" s="64" customFormat="1" ht="24" outlineLevel="4" collapsed="1">
      <c r="A3283" s="11">
        <v>30</v>
      </c>
      <c r="B3283" s="29" t="s">
        <v>1924</v>
      </c>
      <c r="C3283" s="30" t="s">
        <v>1925</v>
      </c>
      <c r="D3283" s="12" t="s">
        <v>1917</v>
      </c>
      <c r="E3283" s="31"/>
      <c r="F3283" s="14"/>
      <c r="G3283" s="31">
        <v>154.41999999999999</v>
      </c>
      <c r="H3283" s="511"/>
      <c r="I3283" s="15">
        <f t="shared" si="149"/>
        <v>0</v>
      </c>
      <c r="J3283" s="32"/>
      <c r="K3283" s="33"/>
      <c r="L3283" s="32"/>
      <c r="M3283" s="33"/>
      <c r="N3283" s="111">
        <v>21</v>
      </c>
      <c r="O3283" s="111">
        <f>I3283*(N3283/100)</f>
        <v>0</v>
      </c>
      <c r="P3283" s="111">
        <f>I3283+O3283</f>
        <v>0</v>
      </c>
      <c r="Q3283" s="184"/>
    </row>
    <row r="3284" spans="1:17" s="217" customFormat="1" ht="12" outlineLevel="4">
      <c r="A3284" s="208"/>
      <c r="B3284" s="209"/>
      <c r="C3284" s="210" t="s">
        <v>1898</v>
      </c>
      <c r="D3284" s="211"/>
      <c r="E3284" s="212"/>
      <c r="F3284" s="211"/>
      <c r="G3284" s="212"/>
      <c r="H3284" s="213"/>
      <c r="I3284" s="214">
        <f t="shared" si="149"/>
        <v>0</v>
      </c>
      <c r="J3284" s="215"/>
      <c r="K3284" s="215"/>
      <c r="L3284" s="215"/>
      <c r="M3284" s="215"/>
      <c r="N3284" s="216"/>
      <c r="O3284" s="216"/>
      <c r="P3284" s="216"/>
      <c r="Q3284" s="211"/>
    </row>
    <row r="3285" spans="1:17" s="64" customFormat="1" ht="12" outlineLevel="4" collapsed="1">
      <c r="A3285" s="11">
        <v>31</v>
      </c>
      <c r="B3285" s="29"/>
      <c r="C3285" s="30" t="s">
        <v>1926</v>
      </c>
      <c r="D3285" s="12" t="s">
        <v>7</v>
      </c>
      <c r="E3285" s="31"/>
      <c r="F3285" s="14"/>
      <c r="G3285" s="31">
        <v>0.77210000000000001</v>
      </c>
      <c r="H3285" s="511"/>
      <c r="I3285" s="15">
        <f t="shared" si="149"/>
        <v>0</v>
      </c>
      <c r="J3285" s="32"/>
      <c r="K3285" s="33"/>
      <c r="L3285" s="32"/>
      <c r="M3285" s="33"/>
      <c r="N3285" s="111">
        <v>21</v>
      </c>
      <c r="O3285" s="111">
        <f>I3285*(N3285/100)</f>
        <v>0</v>
      </c>
      <c r="P3285" s="111">
        <f>I3285+O3285</f>
        <v>0</v>
      </c>
      <c r="Q3285" s="184"/>
    </row>
    <row r="3286" spans="1:17" s="64" customFormat="1" ht="12" outlineLevel="4" collapsed="1">
      <c r="A3286" s="11">
        <v>32</v>
      </c>
      <c r="B3286" s="29"/>
      <c r="C3286" s="30" t="s">
        <v>1927</v>
      </c>
      <c r="D3286" s="12" t="s">
        <v>1900</v>
      </c>
      <c r="E3286" s="31"/>
      <c r="F3286" s="14"/>
      <c r="G3286" s="31">
        <v>3.0883999999999996</v>
      </c>
      <c r="H3286" s="511"/>
      <c r="I3286" s="15">
        <f t="shared" si="149"/>
        <v>0</v>
      </c>
      <c r="J3286" s="32"/>
      <c r="K3286" s="33"/>
      <c r="L3286" s="32"/>
      <c r="M3286" s="33"/>
      <c r="N3286" s="111">
        <v>21</v>
      </c>
      <c r="O3286" s="111">
        <f>I3286*(N3286/100)</f>
        <v>0</v>
      </c>
      <c r="P3286" s="111">
        <f>I3286+O3286</f>
        <v>0</v>
      </c>
      <c r="Q3286" s="184"/>
    </row>
    <row r="3287" spans="1:17" s="221" customFormat="1" ht="12" outlineLevel="4">
      <c r="A3287" s="218"/>
      <c r="B3287" s="219"/>
      <c r="C3287" s="218"/>
      <c r="D3287" s="218"/>
      <c r="E3287" s="218"/>
      <c r="F3287" s="218"/>
      <c r="G3287" s="218"/>
      <c r="H3287" s="220"/>
      <c r="I3287" s="220"/>
      <c r="J3287" s="218"/>
      <c r="K3287" s="218"/>
      <c r="L3287" s="218"/>
      <c r="M3287" s="218"/>
      <c r="N3287" s="218"/>
      <c r="O3287" s="220"/>
      <c r="P3287" s="220"/>
      <c r="Q3287" s="218"/>
    </row>
    <row r="3288" spans="1:17" s="63" customFormat="1" ht="18.75" customHeight="1" outlineLevel="2">
      <c r="A3288" s="55"/>
      <c r="B3288" s="56"/>
      <c r="C3288" s="57" t="s">
        <v>1928</v>
      </c>
      <c r="D3288" s="58"/>
      <c r="E3288" s="57"/>
      <c r="F3288" s="58"/>
      <c r="G3288" s="57"/>
      <c r="H3288" s="58"/>
      <c r="I3288" s="59">
        <f>SUBTOTAL(9,I3289:I3336)</f>
        <v>0</v>
      </c>
      <c r="J3288" s="60"/>
      <c r="K3288" s="61"/>
      <c r="L3288" s="58"/>
      <c r="M3288" s="61"/>
      <c r="N3288" s="62"/>
      <c r="O3288" s="59">
        <f>SUBTOTAL(9,O3289:O3336)</f>
        <v>0</v>
      </c>
      <c r="P3288" s="59">
        <f>SUBTOTAL(9,P3289:P3336)</f>
        <v>0</v>
      </c>
      <c r="Q3288" s="55"/>
    </row>
    <row r="3289" spans="1:17" s="20" customFormat="1" ht="16.5" customHeight="1" outlineLevel="3">
      <c r="A3289" s="22"/>
      <c r="B3289" s="18"/>
      <c r="C3289" s="23" t="s">
        <v>1986</v>
      </c>
      <c r="D3289" s="24"/>
      <c r="E3289" s="23"/>
      <c r="F3289" s="24"/>
      <c r="G3289" s="23"/>
      <c r="H3289" s="24"/>
      <c r="I3289" s="25">
        <f>SUBTOTAL(9,I3290:I3316)</f>
        <v>0</v>
      </c>
      <c r="J3289" s="26"/>
      <c r="K3289" s="27"/>
      <c r="L3289" s="24"/>
      <c r="M3289" s="27"/>
      <c r="N3289" s="43"/>
      <c r="O3289" s="25">
        <f>SUBTOTAL(9,O3290:O3316)</f>
        <v>0</v>
      </c>
      <c r="P3289" s="25">
        <f>SUBTOTAL(9,P3290:P3316)</f>
        <v>0</v>
      </c>
      <c r="Q3289" s="22"/>
    </row>
    <row r="3290" spans="1:17" s="64" customFormat="1" ht="24" outlineLevel="4" collapsed="1">
      <c r="A3290" s="11">
        <v>33</v>
      </c>
      <c r="B3290" s="29">
        <v>183101121</v>
      </c>
      <c r="C3290" s="30" t="s">
        <v>1930</v>
      </c>
      <c r="D3290" s="12" t="s">
        <v>1908</v>
      </c>
      <c r="E3290" s="31"/>
      <c r="F3290" s="14"/>
      <c r="G3290" s="31">
        <v>33</v>
      </c>
      <c r="H3290" s="511"/>
      <c r="I3290" s="15">
        <f t="shared" ref="I3290:I3316" si="150">G3290*H3290</f>
        <v>0</v>
      </c>
      <c r="J3290" s="32"/>
      <c r="K3290" s="33"/>
      <c r="L3290" s="32"/>
      <c r="M3290" s="33"/>
      <c r="N3290" s="111">
        <v>21</v>
      </c>
      <c r="O3290" s="111">
        <f t="shared" ref="O3290:O3300" si="151">I3290*(N3290/100)</f>
        <v>0</v>
      </c>
      <c r="P3290" s="111">
        <f t="shared" ref="P3290:P3300" si="152">I3290+O3290</f>
        <v>0</v>
      </c>
      <c r="Q3290" s="184"/>
    </row>
    <row r="3291" spans="1:17" s="64" customFormat="1" ht="24" outlineLevel="4" collapsed="1">
      <c r="A3291" s="11">
        <v>34</v>
      </c>
      <c r="B3291" s="29" t="s">
        <v>1931</v>
      </c>
      <c r="C3291" s="30" t="s">
        <v>1932</v>
      </c>
      <c r="D3291" s="12" t="s">
        <v>1908</v>
      </c>
      <c r="E3291" s="31"/>
      <c r="F3291" s="14"/>
      <c r="G3291" s="31">
        <v>33</v>
      </c>
      <c r="H3291" s="511"/>
      <c r="I3291" s="15">
        <f t="shared" si="150"/>
        <v>0</v>
      </c>
      <c r="J3291" s="32"/>
      <c r="K3291" s="33"/>
      <c r="L3291" s="32"/>
      <c r="M3291" s="33"/>
      <c r="N3291" s="111">
        <v>21</v>
      </c>
      <c r="O3291" s="111">
        <f t="shared" si="151"/>
        <v>0</v>
      </c>
      <c r="P3291" s="111">
        <f t="shared" si="152"/>
        <v>0</v>
      </c>
      <c r="Q3291" s="184"/>
    </row>
    <row r="3292" spans="1:17" s="64" customFormat="1" ht="12" outlineLevel="4" collapsed="1">
      <c r="A3292" s="11">
        <v>35</v>
      </c>
      <c r="B3292" s="29" t="s">
        <v>1904</v>
      </c>
      <c r="C3292" s="30" t="s">
        <v>1933</v>
      </c>
      <c r="D3292" s="12" t="s">
        <v>1908</v>
      </c>
      <c r="E3292" s="31"/>
      <c r="F3292" s="14"/>
      <c r="G3292" s="31">
        <v>33</v>
      </c>
      <c r="H3292" s="511"/>
      <c r="I3292" s="15">
        <f t="shared" si="150"/>
        <v>0</v>
      </c>
      <c r="J3292" s="32"/>
      <c r="K3292" s="33"/>
      <c r="L3292" s="32"/>
      <c r="M3292" s="33"/>
      <c r="N3292" s="111">
        <v>21</v>
      </c>
      <c r="O3292" s="111">
        <f t="shared" si="151"/>
        <v>0</v>
      </c>
      <c r="P3292" s="111">
        <f t="shared" si="152"/>
        <v>0</v>
      </c>
      <c r="Q3292" s="184"/>
    </row>
    <row r="3293" spans="1:17" s="64" customFormat="1" ht="12" outlineLevel="4" collapsed="1">
      <c r="A3293" s="11">
        <v>36</v>
      </c>
      <c r="B3293" s="29">
        <v>184501141</v>
      </c>
      <c r="C3293" s="30" t="s">
        <v>1934</v>
      </c>
      <c r="D3293" s="12" t="s">
        <v>1908</v>
      </c>
      <c r="E3293" s="31"/>
      <c r="F3293" s="14"/>
      <c r="G3293" s="31">
        <v>33</v>
      </c>
      <c r="H3293" s="511"/>
      <c r="I3293" s="15">
        <f t="shared" si="150"/>
        <v>0</v>
      </c>
      <c r="J3293" s="32"/>
      <c r="K3293" s="33"/>
      <c r="L3293" s="32"/>
      <c r="M3293" s="33"/>
      <c r="N3293" s="111">
        <v>21</v>
      </c>
      <c r="O3293" s="111">
        <f t="shared" si="151"/>
        <v>0</v>
      </c>
      <c r="P3293" s="111">
        <f t="shared" si="152"/>
        <v>0</v>
      </c>
      <c r="Q3293" s="184"/>
    </row>
    <row r="3294" spans="1:17" s="64" customFormat="1" ht="24" outlineLevel="4" collapsed="1">
      <c r="A3294" s="11">
        <v>37</v>
      </c>
      <c r="B3294" s="29" t="s">
        <v>1935</v>
      </c>
      <c r="C3294" s="30" t="s">
        <v>1936</v>
      </c>
      <c r="D3294" s="12" t="s">
        <v>1908</v>
      </c>
      <c r="E3294" s="31"/>
      <c r="F3294" s="14"/>
      <c r="G3294" s="31">
        <v>33</v>
      </c>
      <c r="H3294" s="511"/>
      <c r="I3294" s="15">
        <f t="shared" si="150"/>
        <v>0</v>
      </c>
      <c r="J3294" s="32"/>
      <c r="K3294" s="33"/>
      <c r="L3294" s="32"/>
      <c r="M3294" s="33"/>
      <c r="N3294" s="111">
        <v>21</v>
      </c>
      <c r="O3294" s="111">
        <f t="shared" si="151"/>
        <v>0</v>
      </c>
      <c r="P3294" s="111">
        <f t="shared" si="152"/>
        <v>0</v>
      </c>
      <c r="Q3294" s="184"/>
    </row>
    <row r="3295" spans="1:17" s="64" customFormat="1" ht="12" outlineLevel="4" collapsed="1">
      <c r="A3295" s="11">
        <v>38</v>
      </c>
      <c r="B3295" s="29" t="s">
        <v>1904</v>
      </c>
      <c r="C3295" s="30" t="s">
        <v>1987</v>
      </c>
      <c r="D3295" s="12" t="s">
        <v>1908</v>
      </c>
      <c r="E3295" s="31"/>
      <c r="F3295" s="14"/>
      <c r="G3295" s="31">
        <v>7</v>
      </c>
      <c r="H3295" s="511"/>
      <c r="I3295" s="15">
        <f t="shared" si="150"/>
        <v>0</v>
      </c>
      <c r="J3295" s="32"/>
      <c r="K3295" s="33"/>
      <c r="L3295" s="32"/>
      <c r="M3295" s="33"/>
      <c r="N3295" s="111">
        <v>21</v>
      </c>
      <c r="O3295" s="111">
        <f t="shared" si="151"/>
        <v>0</v>
      </c>
      <c r="P3295" s="111">
        <f t="shared" si="152"/>
        <v>0</v>
      </c>
      <c r="Q3295" s="184"/>
    </row>
    <row r="3296" spans="1:17" s="64" customFormat="1" ht="24" outlineLevel="4" collapsed="1">
      <c r="A3296" s="11">
        <v>39</v>
      </c>
      <c r="B3296" s="29" t="s">
        <v>1937</v>
      </c>
      <c r="C3296" s="30" t="s">
        <v>1938</v>
      </c>
      <c r="D3296" s="12" t="s">
        <v>1908</v>
      </c>
      <c r="E3296" s="31"/>
      <c r="F3296" s="14"/>
      <c r="G3296" s="31">
        <v>264</v>
      </c>
      <c r="H3296" s="511"/>
      <c r="I3296" s="15">
        <f t="shared" si="150"/>
        <v>0</v>
      </c>
      <c r="J3296" s="32"/>
      <c r="K3296" s="33"/>
      <c r="L3296" s="32"/>
      <c r="M3296" s="33"/>
      <c r="N3296" s="111">
        <v>21</v>
      </c>
      <c r="O3296" s="111">
        <f t="shared" si="151"/>
        <v>0</v>
      </c>
      <c r="P3296" s="111">
        <f t="shared" si="152"/>
        <v>0</v>
      </c>
      <c r="Q3296" s="184"/>
    </row>
    <row r="3297" spans="1:17" s="64" customFormat="1" ht="12" outlineLevel="4" collapsed="1">
      <c r="A3297" s="11">
        <v>40</v>
      </c>
      <c r="B3297" s="29" t="s">
        <v>1939</v>
      </c>
      <c r="C3297" s="30" t="s">
        <v>1940</v>
      </c>
      <c r="D3297" s="12" t="s">
        <v>1908</v>
      </c>
      <c r="E3297" s="31"/>
      <c r="F3297" s="14"/>
      <c r="G3297" s="31">
        <v>33</v>
      </c>
      <c r="H3297" s="511"/>
      <c r="I3297" s="15">
        <f t="shared" si="150"/>
        <v>0</v>
      </c>
      <c r="J3297" s="32"/>
      <c r="K3297" s="33"/>
      <c r="L3297" s="32"/>
      <c r="M3297" s="33"/>
      <c r="N3297" s="111">
        <v>21</v>
      </c>
      <c r="O3297" s="111">
        <f t="shared" si="151"/>
        <v>0</v>
      </c>
      <c r="P3297" s="111">
        <f t="shared" si="152"/>
        <v>0</v>
      </c>
      <c r="Q3297" s="184"/>
    </row>
    <row r="3298" spans="1:17" s="64" customFormat="1" ht="12" outlineLevel="4" collapsed="1">
      <c r="A3298" s="11">
        <v>41</v>
      </c>
      <c r="B3298" s="29" t="s">
        <v>1941</v>
      </c>
      <c r="C3298" s="30" t="s">
        <v>1942</v>
      </c>
      <c r="D3298" s="12" t="s">
        <v>1917</v>
      </c>
      <c r="E3298" s="31"/>
      <c r="F3298" s="14"/>
      <c r="G3298" s="31">
        <v>33</v>
      </c>
      <c r="H3298" s="511"/>
      <c r="I3298" s="15">
        <f t="shared" si="150"/>
        <v>0</v>
      </c>
      <c r="J3298" s="32"/>
      <c r="K3298" s="33"/>
      <c r="L3298" s="32"/>
      <c r="M3298" s="33"/>
      <c r="N3298" s="111">
        <v>21</v>
      </c>
      <c r="O3298" s="111">
        <f t="shared" si="151"/>
        <v>0</v>
      </c>
      <c r="P3298" s="111">
        <f t="shared" si="152"/>
        <v>0</v>
      </c>
      <c r="Q3298" s="184"/>
    </row>
    <row r="3299" spans="1:17" s="64" customFormat="1" ht="12" outlineLevel="4" collapsed="1">
      <c r="A3299" s="11">
        <v>42</v>
      </c>
      <c r="B3299" s="29" t="s">
        <v>1904</v>
      </c>
      <c r="C3299" s="30" t="s">
        <v>1943</v>
      </c>
      <c r="D3299" s="12" t="s">
        <v>1908</v>
      </c>
      <c r="E3299" s="31"/>
      <c r="F3299" s="14"/>
      <c r="G3299" s="31">
        <v>33</v>
      </c>
      <c r="H3299" s="511"/>
      <c r="I3299" s="15">
        <f t="shared" si="150"/>
        <v>0</v>
      </c>
      <c r="J3299" s="32"/>
      <c r="K3299" s="33"/>
      <c r="L3299" s="32"/>
      <c r="M3299" s="33"/>
      <c r="N3299" s="111">
        <v>21</v>
      </c>
      <c r="O3299" s="111">
        <f t="shared" si="151"/>
        <v>0</v>
      </c>
      <c r="P3299" s="111">
        <f t="shared" si="152"/>
        <v>0</v>
      </c>
      <c r="Q3299" s="184"/>
    </row>
    <row r="3300" spans="1:17" s="64" customFormat="1" ht="12" outlineLevel="4" collapsed="1">
      <c r="A3300" s="11">
        <v>43</v>
      </c>
      <c r="B3300" s="29" t="s">
        <v>1922</v>
      </c>
      <c r="C3300" s="30" t="s">
        <v>1944</v>
      </c>
      <c r="D3300" s="12" t="s">
        <v>1900</v>
      </c>
      <c r="E3300" s="31"/>
      <c r="F3300" s="14"/>
      <c r="G3300" s="31">
        <v>1.65</v>
      </c>
      <c r="H3300" s="511"/>
      <c r="I3300" s="15">
        <f t="shared" si="150"/>
        <v>0</v>
      </c>
      <c r="J3300" s="32"/>
      <c r="K3300" s="33"/>
      <c r="L3300" s="32"/>
      <c r="M3300" s="33"/>
      <c r="N3300" s="111">
        <v>21</v>
      </c>
      <c r="O3300" s="111">
        <f t="shared" si="151"/>
        <v>0</v>
      </c>
      <c r="P3300" s="111">
        <f t="shared" si="152"/>
        <v>0</v>
      </c>
      <c r="Q3300" s="184"/>
    </row>
    <row r="3301" spans="1:17" s="217" customFormat="1" ht="12" outlineLevel="4">
      <c r="A3301" s="208"/>
      <c r="B3301" s="209"/>
      <c r="C3301" s="210" t="s">
        <v>1945</v>
      </c>
      <c r="D3301" s="211"/>
      <c r="E3301" s="212"/>
      <c r="F3301" s="211"/>
      <c r="G3301" s="212"/>
      <c r="H3301" s="213"/>
      <c r="I3301" s="214">
        <f t="shared" si="150"/>
        <v>0</v>
      </c>
      <c r="J3301" s="215"/>
      <c r="K3301" s="215"/>
      <c r="L3301" s="215"/>
      <c r="M3301" s="215"/>
      <c r="N3301" s="216"/>
      <c r="O3301" s="216"/>
      <c r="P3301" s="216"/>
      <c r="Q3301" s="211"/>
    </row>
    <row r="3302" spans="1:17" s="64" customFormat="1" ht="12" outlineLevel="4" collapsed="1">
      <c r="A3302" s="11">
        <v>44</v>
      </c>
      <c r="B3302" s="29"/>
      <c r="C3302" s="30" t="s">
        <v>1988</v>
      </c>
      <c r="D3302" s="12" t="s">
        <v>1908</v>
      </c>
      <c r="E3302" s="31"/>
      <c r="F3302" s="14"/>
      <c r="G3302" s="31">
        <v>3</v>
      </c>
      <c r="H3302" s="511"/>
      <c r="I3302" s="15">
        <f t="shared" si="150"/>
        <v>0</v>
      </c>
      <c r="J3302" s="32"/>
      <c r="K3302" s="33"/>
      <c r="L3302" s="32"/>
      <c r="M3302" s="33"/>
      <c r="N3302" s="111">
        <v>21</v>
      </c>
      <c r="O3302" s="111">
        <f>I3302*(N3302/100)</f>
        <v>0</v>
      </c>
      <c r="P3302" s="111">
        <f>I3302+O3302</f>
        <v>0</v>
      </c>
      <c r="Q3302" s="184"/>
    </row>
    <row r="3303" spans="1:17" s="64" customFormat="1" ht="12" outlineLevel="4" collapsed="1">
      <c r="A3303" s="11">
        <v>45</v>
      </c>
      <c r="B3303" s="29"/>
      <c r="C3303" s="30" t="s">
        <v>1947</v>
      </c>
      <c r="D3303" s="12" t="s">
        <v>1908</v>
      </c>
      <c r="E3303" s="31"/>
      <c r="F3303" s="14"/>
      <c r="G3303" s="31">
        <v>20</v>
      </c>
      <c r="H3303" s="511"/>
      <c r="I3303" s="15">
        <f t="shared" si="150"/>
        <v>0</v>
      </c>
      <c r="J3303" s="32"/>
      <c r="K3303" s="33"/>
      <c r="L3303" s="32"/>
      <c r="M3303" s="33"/>
      <c r="N3303" s="111">
        <v>21</v>
      </c>
      <c r="O3303" s="111">
        <f>I3303*(N3303/100)</f>
        <v>0</v>
      </c>
      <c r="P3303" s="111">
        <f>I3303+O3303</f>
        <v>0</v>
      </c>
      <c r="Q3303" s="184"/>
    </row>
    <row r="3304" spans="1:17" s="64" customFormat="1" ht="12" outlineLevel="4" collapsed="1">
      <c r="A3304" s="11">
        <v>46</v>
      </c>
      <c r="B3304" s="29"/>
      <c r="C3304" s="30" t="s">
        <v>1989</v>
      </c>
      <c r="D3304" s="12" t="s">
        <v>1908</v>
      </c>
      <c r="E3304" s="31"/>
      <c r="F3304" s="14"/>
      <c r="G3304" s="31">
        <v>7</v>
      </c>
      <c r="H3304" s="511"/>
      <c r="I3304" s="15">
        <f t="shared" si="150"/>
        <v>0</v>
      </c>
      <c r="J3304" s="32"/>
      <c r="K3304" s="33"/>
      <c r="L3304" s="32"/>
      <c r="M3304" s="33"/>
      <c r="N3304" s="111">
        <v>21</v>
      </c>
      <c r="O3304" s="111">
        <f>I3304*(N3304/100)</f>
        <v>0</v>
      </c>
      <c r="P3304" s="111">
        <f>I3304+O3304</f>
        <v>0</v>
      </c>
      <c r="Q3304" s="184"/>
    </row>
    <row r="3305" spans="1:17" s="64" customFormat="1" ht="12" outlineLevel="4" collapsed="1">
      <c r="A3305" s="11">
        <v>47</v>
      </c>
      <c r="B3305" s="29"/>
      <c r="C3305" s="30" t="s">
        <v>1990</v>
      </c>
      <c r="D3305" s="12" t="s">
        <v>1908</v>
      </c>
      <c r="E3305" s="31"/>
      <c r="F3305" s="14"/>
      <c r="G3305" s="31">
        <v>3</v>
      </c>
      <c r="H3305" s="511"/>
      <c r="I3305" s="15">
        <f t="shared" si="150"/>
        <v>0</v>
      </c>
      <c r="J3305" s="32"/>
      <c r="K3305" s="33"/>
      <c r="L3305" s="32"/>
      <c r="M3305" s="33"/>
      <c r="N3305" s="111">
        <v>21</v>
      </c>
      <c r="O3305" s="111">
        <f>I3305*(N3305/100)</f>
        <v>0</v>
      </c>
      <c r="P3305" s="111">
        <f>I3305+O3305</f>
        <v>0</v>
      </c>
      <c r="Q3305" s="184"/>
    </row>
    <row r="3306" spans="1:17" s="217" customFormat="1" ht="12" outlineLevel="4">
      <c r="A3306" s="208"/>
      <c r="B3306" s="209"/>
      <c r="C3306" s="210" t="s">
        <v>1898</v>
      </c>
      <c r="D3306" s="211"/>
      <c r="E3306" s="212"/>
      <c r="F3306" s="211"/>
      <c r="G3306" s="212"/>
      <c r="H3306" s="213"/>
      <c r="I3306" s="214">
        <f t="shared" si="150"/>
        <v>0</v>
      </c>
      <c r="J3306" s="215"/>
      <c r="K3306" s="215"/>
      <c r="L3306" s="215"/>
      <c r="M3306" s="215"/>
      <c r="N3306" s="216"/>
      <c r="O3306" s="216"/>
      <c r="P3306" s="216"/>
      <c r="Q3306" s="211"/>
    </row>
    <row r="3307" spans="1:17" s="64" customFormat="1" ht="12" outlineLevel="4" collapsed="1">
      <c r="A3307" s="11">
        <v>48</v>
      </c>
      <c r="B3307" s="29"/>
      <c r="C3307" s="30" t="s">
        <v>1948</v>
      </c>
      <c r="D3307" s="12" t="s">
        <v>1949</v>
      </c>
      <c r="E3307" s="31"/>
      <c r="F3307" s="14"/>
      <c r="G3307" s="31">
        <v>6.6000000000000005</v>
      </c>
      <c r="H3307" s="511"/>
      <c r="I3307" s="15">
        <f t="shared" si="150"/>
        <v>0</v>
      </c>
      <c r="J3307" s="32"/>
      <c r="K3307" s="33"/>
      <c r="L3307" s="32"/>
      <c r="M3307" s="33"/>
      <c r="N3307" s="111">
        <v>21</v>
      </c>
      <c r="O3307" s="111">
        <f t="shared" ref="O3307:O3316" si="153">I3307*(N3307/100)</f>
        <v>0</v>
      </c>
      <c r="P3307" s="111">
        <f t="shared" ref="P3307:P3316" si="154">I3307+O3307</f>
        <v>0</v>
      </c>
      <c r="Q3307" s="184"/>
    </row>
    <row r="3308" spans="1:17" s="64" customFormat="1" ht="12" outlineLevel="4" collapsed="1">
      <c r="A3308" s="11">
        <v>49</v>
      </c>
      <c r="B3308" s="29"/>
      <c r="C3308" s="30" t="s">
        <v>1950</v>
      </c>
      <c r="D3308" s="12" t="s">
        <v>7</v>
      </c>
      <c r="E3308" s="31"/>
      <c r="F3308" s="14"/>
      <c r="G3308" s="31">
        <v>9.9</v>
      </c>
      <c r="H3308" s="511"/>
      <c r="I3308" s="15">
        <f t="shared" si="150"/>
        <v>0</v>
      </c>
      <c r="J3308" s="32"/>
      <c r="K3308" s="33"/>
      <c r="L3308" s="32"/>
      <c r="M3308" s="33"/>
      <c r="N3308" s="111">
        <v>21</v>
      </c>
      <c r="O3308" s="111">
        <f t="shared" si="153"/>
        <v>0</v>
      </c>
      <c r="P3308" s="111">
        <f t="shared" si="154"/>
        <v>0</v>
      </c>
      <c r="Q3308" s="184"/>
    </row>
    <row r="3309" spans="1:17" s="64" customFormat="1" ht="24" outlineLevel="4" collapsed="1">
      <c r="A3309" s="11">
        <v>50</v>
      </c>
      <c r="B3309" s="29"/>
      <c r="C3309" s="30" t="s">
        <v>1951</v>
      </c>
      <c r="D3309" s="12" t="s">
        <v>1908</v>
      </c>
      <c r="E3309" s="31"/>
      <c r="F3309" s="14"/>
      <c r="G3309" s="31">
        <v>99</v>
      </c>
      <c r="H3309" s="511"/>
      <c r="I3309" s="15">
        <f t="shared" si="150"/>
        <v>0</v>
      </c>
      <c r="J3309" s="32"/>
      <c r="K3309" s="33"/>
      <c r="L3309" s="32"/>
      <c r="M3309" s="33"/>
      <c r="N3309" s="111">
        <v>21</v>
      </c>
      <c r="O3309" s="111">
        <f t="shared" si="153"/>
        <v>0</v>
      </c>
      <c r="P3309" s="111">
        <f t="shared" si="154"/>
        <v>0</v>
      </c>
      <c r="Q3309" s="184"/>
    </row>
    <row r="3310" spans="1:17" s="64" customFormat="1" ht="24" outlineLevel="4" collapsed="1">
      <c r="A3310" s="11">
        <v>51</v>
      </c>
      <c r="B3310" s="29"/>
      <c r="C3310" s="30" t="s">
        <v>1952</v>
      </c>
      <c r="D3310" s="12" t="s">
        <v>1908</v>
      </c>
      <c r="E3310" s="31"/>
      <c r="F3310" s="14"/>
      <c r="G3310" s="31">
        <v>198</v>
      </c>
      <c r="H3310" s="511"/>
      <c r="I3310" s="15">
        <f t="shared" si="150"/>
        <v>0</v>
      </c>
      <c r="J3310" s="32"/>
      <c r="K3310" s="33"/>
      <c r="L3310" s="32"/>
      <c r="M3310" s="33"/>
      <c r="N3310" s="111">
        <v>21</v>
      </c>
      <c r="O3310" s="111">
        <f t="shared" si="153"/>
        <v>0</v>
      </c>
      <c r="P3310" s="111">
        <f t="shared" si="154"/>
        <v>0</v>
      </c>
      <c r="Q3310" s="184"/>
    </row>
    <row r="3311" spans="1:17" s="64" customFormat="1" ht="12" outlineLevel="4" collapsed="1">
      <c r="A3311" s="11">
        <v>52</v>
      </c>
      <c r="B3311" s="29"/>
      <c r="C3311" s="30" t="s">
        <v>1953</v>
      </c>
      <c r="D3311" s="12" t="s">
        <v>1908</v>
      </c>
      <c r="E3311" s="31"/>
      <c r="F3311" s="14"/>
      <c r="G3311" s="31">
        <v>99</v>
      </c>
      <c r="H3311" s="511"/>
      <c r="I3311" s="15">
        <f t="shared" si="150"/>
        <v>0</v>
      </c>
      <c r="J3311" s="32"/>
      <c r="K3311" s="33"/>
      <c r="L3311" s="32"/>
      <c r="M3311" s="33"/>
      <c r="N3311" s="111">
        <v>21</v>
      </c>
      <c r="O3311" s="111">
        <f t="shared" si="153"/>
        <v>0</v>
      </c>
      <c r="P3311" s="111">
        <f t="shared" si="154"/>
        <v>0</v>
      </c>
      <c r="Q3311" s="184"/>
    </row>
    <row r="3312" spans="1:17" s="64" customFormat="1" ht="12" outlineLevel="4" collapsed="1">
      <c r="A3312" s="11">
        <v>53</v>
      </c>
      <c r="B3312" s="29"/>
      <c r="C3312" s="30" t="s">
        <v>1991</v>
      </c>
      <c r="D3312" s="12" t="s">
        <v>1908</v>
      </c>
      <c r="E3312" s="31"/>
      <c r="F3312" s="14"/>
      <c r="G3312" s="31">
        <v>7</v>
      </c>
      <c r="H3312" s="511"/>
      <c r="I3312" s="15">
        <f t="shared" si="150"/>
        <v>0</v>
      </c>
      <c r="J3312" s="32"/>
      <c r="K3312" s="33"/>
      <c r="L3312" s="32"/>
      <c r="M3312" s="33"/>
      <c r="N3312" s="111">
        <v>21</v>
      </c>
      <c r="O3312" s="111">
        <f t="shared" si="153"/>
        <v>0</v>
      </c>
      <c r="P3312" s="111">
        <f t="shared" si="154"/>
        <v>0</v>
      </c>
      <c r="Q3312" s="184"/>
    </row>
    <row r="3313" spans="1:17" s="64" customFormat="1" ht="12" outlineLevel="4" collapsed="1">
      <c r="A3313" s="11">
        <v>54</v>
      </c>
      <c r="B3313" s="29"/>
      <c r="C3313" s="30" t="s">
        <v>1954</v>
      </c>
      <c r="D3313" s="12" t="s">
        <v>1908</v>
      </c>
      <c r="E3313" s="31"/>
      <c r="F3313" s="14"/>
      <c r="G3313" s="31">
        <v>33</v>
      </c>
      <c r="H3313" s="511"/>
      <c r="I3313" s="15">
        <f t="shared" si="150"/>
        <v>0</v>
      </c>
      <c r="J3313" s="32"/>
      <c r="K3313" s="33"/>
      <c r="L3313" s="32"/>
      <c r="M3313" s="33"/>
      <c r="N3313" s="111">
        <v>21</v>
      </c>
      <c r="O3313" s="111">
        <f t="shared" si="153"/>
        <v>0</v>
      </c>
      <c r="P3313" s="111">
        <f t="shared" si="154"/>
        <v>0</v>
      </c>
      <c r="Q3313" s="184"/>
    </row>
    <row r="3314" spans="1:17" s="64" customFormat="1" ht="12" outlineLevel="4" collapsed="1">
      <c r="A3314" s="11">
        <v>55</v>
      </c>
      <c r="B3314" s="29"/>
      <c r="C3314" s="30" t="s">
        <v>1955</v>
      </c>
      <c r="D3314" s="12" t="s">
        <v>1908</v>
      </c>
      <c r="E3314" s="31"/>
      <c r="F3314" s="14"/>
      <c r="G3314" s="31">
        <v>264</v>
      </c>
      <c r="H3314" s="511"/>
      <c r="I3314" s="15">
        <f t="shared" si="150"/>
        <v>0</v>
      </c>
      <c r="J3314" s="32"/>
      <c r="K3314" s="33"/>
      <c r="L3314" s="32"/>
      <c r="M3314" s="33"/>
      <c r="N3314" s="111">
        <v>21</v>
      </c>
      <c r="O3314" s="111">
        <f t="shared" si="153"/>
        <v>0</v>
      </c>
      <c r="P3314" s="111">
        <f t="shared" si="154"/>
        <v>0</v>
      </c>
      <c r="Q3314" s="184"/>
    </row>
    <row r="3315" spans="1:17" s="64" customFormat="1" ht="12" outlineLevel="4" collapsed="1">
      <c r="A3315" s="11">
        <v>56</v>
      </c>
      <c r="B3315" s="29"/>
      <c r="C3315" s="30" t="s">
        <v>1956</v>
      </c>
      <c r="D3315" s="12" t="s">
        <v>1900</v>
      </c>
      <c r="E3315" s="31"/>
      <c r="F3315" s="14"/>
      <c r="G3315" s="31">
        <v>3.3000000000000003</v>
      </c>
      <c r="H3315" s="511"/>
      <c r="I3315" s="15">
        <f t="shared" si="150"/>
        <v>0</v>
      </c>
      <c r="J3315" s="32"/>
      <c r="K3315" s="33"/>
      <c r="L3315" s="32"/>
      <c r="M3315" s="33"/>
      <c r="N3315" s="111">
        <v>21</v>
      </c>
      <c r="O3315" s="111">
        <f t="shared" si="153"/>
        <v>0</v>
      </c>
      <c r="P3315" s="111">
        <f t="shared" si="154"/>
        <v>0</v>
      </c>
      <c r="Q3315" s="184"/>
    </row>
    <row r="3316" spans="1:17" s="64" customFormat="1" ht="12" outlineLevel="4" collapsed="1">
      <c r="A3316" s="11">
        <v>57</v>
      </c>
      <c r="B3316" s="29"/>
      <c r="C3316" s="30" t="s">
        <v>1957</v>
      </c>
      <c r="D3316" s="12" t="s">
        <v>1900</v>
      </c>
      <c r="E3316" s="31"/>
      <c r="F3316" s="14"/>
      <c r="G3316" s="31">
        <v>1.05</v>
      </c>
      <c r="H3316" s="511"/>
      <c r="I3316" s="15">
        <f t="shared" si="150"/>
        <v>0</v>
      </c>
      <c r="J3316" s="32"/>
      <c r="K3316" s="33"/>
      <c r="L3316" s="32"/>
      <c r="M3316" s="33"/>
      <c r="N3316" s="111">
        <v>21</v>
      </c>
      <c r="O3316" s="111">
        <f t="shared" si="153"/>
        <v>0</v>
      </c>
      <c r="P3316" s="111">
        <f t="shared" si="154"/>
        <v>0</v>
      </c>
      <c r="Q3316" s="184"/>
    </row>
    <row r="3317" spans="1:17" s="221" customFormat="1" ht="12" outlineLevel="4">
      <c r="A3317" s="218"/>
      <c r="B3317" s="219"/>
      <c r="C3317" s="218"/>
      <c r="D3317" s="218"/>
      <c r="E3317" s="218"/>
      <c r="F3317" s="218"/>
      <c r="G3317" s="218"/>
      <c r="H3317" s="220"/>
      <c r="I3317" s="220"/>
      <c r="J3317" s="218"/>
      <c r="K3317" s="218"/>
      <c r="L3317" s="218"/>
      <c r="M3317" s="218"/>
      <c r="N3317" s="218"/>
      <c r="O3317" s="220"/>
      <c r="P3317" s="220"/>
      <c r="Q3317" s="218"/>
    </row>
    <row r="3318" spans="1:17" s="20" customFormat="1" ht="16.5" customHeight="1" outlineLevel="3">
      <c r="A3318" s="22"/>
      <c r="B3318" s="18"/>
      <c r="C3318" s="23" t="s">
        <v>1992</v>
      </c>
      <c r="D3318" s="24"/>
      <c r="E3318" s="23"/>
      <c r="F3318" s="24"/>
      <c r="G3318" s="23"/>
      <c r="H3318" s="24"/>
      <c r="I3318" s="25">
        <f>SUBTOTAL(9,I3319:I3336)</f>
        <v>0</v>
      </c>
      <c r="J3318" s="26"/>
      <c r="K3318" s="27"/>
      <c r="L3318" s="24"/>
      <c r="M3318" s="27"/>
      <c r="N3318" s="43"/>
      <c r="O3318" s="25">
        <f>SUBTOTAL(9,O3319:O3336)</f>
        <v>0</v>
      </c>
      <c r="P3318" s="25">
        <f>SUBTOTAL(9,P3319:P3336)</f>
        <v>0</v>
      </c>
      <c r="Q3318" s="22"/>
    </row>
    <row r="3319" spans="1:17" s="64" customFormat="1" ht="24" outlineLevel="4" collapsed="1">
      <c r="A3319" s="11">
        <v>57</v>
      </c>
      <c r="B3319" s="29">
        <v>183101121</v>
      </c>
      <c r="C3319" s="30" t="s">
        <v>1930</v>
      </c>
      <c r="D3319" s="12" t="s">
        <v>1908</v>
      </c>
      <c r="E3319" s="31"/>
      <c r="F3319" s="14"/>
      <c r="G3319" s="31">
        <v>3</v>
      </c>
      <c r="H3319" s="511"/>
      <c r="I3319" s="15">
        <f t="shared" ref="I3319:I3336" si="155">G3319*H3319</f>
        <v>0</v>
      </c>
      <c r="J3319" s="32"/>
      <c r="K3319" s="33"/>
      <c r="L3319" s="32"/>
      <c r="M3319" s="33"/>
      <c r="N3319" s="111">
        <v>21</v>
      </c>
      <c r="O3319" s="111">
        <f t="shared" ref="O3319:O3326" si="156">I3319*(N3319/100)</f>
        <v>0</v>
      </c>
      <c r="P3319" s="111">
        <f t="shared" ref="P3319:P3326" si="157">I3319+O3319</f>
        <v>0</v>
      </c>
      <c r="Q3319" s="184"/>
    </row>
    <row r="3320" spans="1:17" s="64" customFormat="1" ht="24" outlineLevel="4" collapsed="1">
      <c r="A3320" s="11">
        <v>58</v>
      </c>
      <c r="B3320" s="29" t="s">
        <v>1931</v>
      </c>
      <c r="C3320" s="30" t="s">
        <v>1932</v>
      </c>
      <c r="D3320" s="12" t="s">
        <v>1908</v>
      </c>
      <c r="E3320" s="31"/>
      <c r="F3320" s="14"/>
      <c r="G3320" s="31">
        <v>3</v>
      </c>
      <c r="H3320" s="511"/>
      <c r="I3320" s="15">
        <f t="shared" si="155"/>
        <v>0</v>
      </c>
      <c r="J3320" s="32"/>
      <c r="K3320" s="33"/>
      <c r="L3320" s="32"/>
      <c r="M3320" s="33"/>
      <c r="N3320" s="111">
        <v>21</v>
      </c>
      <c r="O3320" s="111">
        <f t="shared" si="156"/>
        <v>0</v>
      </c>
      <c r="P3320" s="111">
        <f t="shared" si="157"/>
        <v>0</v>
      </c>
      <c r="Q3320" s="184"/>
    </row>
    <row r="3321" spans="1:17" s="64" customFormat="1" ht="12" outlineLevel="4" collapsed="1">
      <c r="A3321" s="11">
        <v>59</v>
      </c>
      <c r="B3321" s="29" t="s">
        <v>1904</v>
      </c>
      <c r="C3321" s="30" t="s">
        <v>1933</v>
      </c>
      <c r="D3321" s="12" t="s">
        <v>1908</v>
      </c>
      <c r="E3321" s="31"/>
      <c r="F3321" s="14"/>
      <c r="G3321" s="31">
        <v>3</v>
      </c>
      <c r="H3321" s="511"/>
      <c r="I3321" s="15">
        <f t="shared" si="155"/>
        <v>0</v>
      </c>
      <c r="J3321" s="32"/>
      <c r="K3321" s="33"/>
      <c r="L3321" s="32"/>
      <c r="M3321" s="33"/>
      <c r="N3321" s="111">
        <v>21</v>
      </c>
      <c r="O3321" s="111">
        <f t="shared" si="156"/>
        <v>0</v>
      </c>
      <c r="P3321" s="111">
        <f t="shared" si="157"/>
        <v>0</v>
      </c>
      <c r="Q3321" s="184"/>
    </row>
    <row r="3322" spans="1:17" s="64" customFormat="1" ht="12" outlineLevel="4" collapsed="1">
      <c r="A3322" s="11">
        <v>60</v>
      </c>
      <c r="B3322" s="29" t="s">
        <v>1904</v>
      </c>
      <c r="C3322" s="30" t="s">
        <v>1934</v>
      </c>
      <c r="D3322" s="12" t="s">
        <v>1908</v>
      </c>
      <c r="E3322" s="31"/>
      <c r="F3322" s="14"/>
      <c r="G3322" s="31">
        <v>3</v>
      </c>
      <c r="H3322" s="511"/>
      <c r="I3322" s="15">
        <f t="shared" si="155"/>
        <v>0</v>
      </c>
      <c r="J3322" s="32"/>
      <c r="K3322" s="33"/>
      <c r="L3322" s="32"/>
      <c r="M3322" s="33"/>
      <c r="N3322" s="111">
        <v>21</v>
      </c>
      <c r="O3322" s="111">
        <f t="shared" si="156"/>
        <v>0</v>
      </c>
      <c r="P3322" s="111">
        <f t="shared" si="157"/>
        <v>0</v>
      </c>
      <c r="Q3322" s="184"/>
    </row>
    <row r="3323" spans="1:17" s="64" customFormat="1" ht="24" outlineLevel="4" collapsed="1">
      <c r="A3323" s="11">
        <v>61</v>
      </c>
      <c r="B3323" s="29" t="s">
        <v>1993</v>
      </c>
      <c r="C3323" s="30" t="s">
        <v>1994</v>
      </c>
      <c r="D3323" s="12" t="s">
        <v>1908</v>
      </c>
      <c r="E3323" s="31"/>
      <c r="F3323" s="14"/>
      <c r="G3323" s="31">
        <v>3</v>
      </c>
      <c r="H3323" s="511"/>
      <c r="I3323" s="15">
        <f t="shared" si="155"/>
        <v>0</v>
      </c>
      <c r="J3323" s="32"/>
      <c r="K3323" s="33"/>
      <c r="L3323" s="32"/>
      <c r="M3323" s="33"/>
      <c r="N3323" s="111">
        <v>21</v>
      </c>
      <c r="O3323" s="111">
        <f t="shared" si="156"/>
        <v>0</v>
      </c>
      <c r="P3323" s="111">
        <f t="shared" si="157"/>
        <v>0</v>
      </c>
      <c r="Q3323" s="184"/>
    </row>
    <row r="3324" spans="1:17" s="64" customFormat="1" ht="24" outlineLevel="4" collapsed="1">
      <c r="A3324" s="11">
        <v>62</v>
      </c>
      <c r="B3324" s="29" t="s">
        <v>1937</v>
      </c>
      <c r="C3324" s="30" t="s">
        <v>1995</v>
      </c>
      <c r="D3324" s="12" t="s">
        <v>1908</v>
      </c>
      <c r="E3324" s="31"/>
      <c r="F3324" s="14"/>
      <c r="G3324" s="31">
        <v>24</v>
      </c>
      <c r="H3324" s="511"/>
      <c r="I3324" s="15">
        <f t="shared" si="155"/>
        <v>0</v>
      </c>
      <c r="J3324" s="32"/>
      <c r="K3324" s="33"/>
      <c r="L3324" s="32"/>
      <c r="M3324" s="33"/>
      <c r="N3324" s="111">
        <v>21</v>
      </c>
      <c r="O3324" s="111">
        <f t="shared" si="156"/>
        <v>0</v>
      </c>
      <c r="P3324" s="111">
        <f t="shared" si="157"/>
        <v>0</v>
      </c>
      <c r="Q3324" s="184"/>
    </row>
    <row r="3325" spans="1:17" s="64" customFormat="1" ht="12" outlineLevel="4" collapsed="1">
      <c r="A3325" s="11">
        <v>63</v>
      </c>
      <c r="B3325" s="29" t="s">
        <v>1904</v>
      </c>
      <c r="C3325" s="30" t="s">
        <v>1943</v>
      </c>
      <c r="D3325" s="12" t="s">
        <v>1908</v>
      </c>
      <c r="E3325" s="31"/>
      <c r="F3325" s="14"/>
      <c r="G3325" s="31">
        <v>3</v>
      </c>
      <c r="H3325" s="511"/>
      <c r="I3325" s="15">
        <f t="shared" si="155"/>
        <v>0</v>
      </c>
      <c r="J3325" s="32"/>
      <c r="K3325" s="33"/>
      <c r="L3325" s="32"/>
      <c r="M3325" s="33"/>
      <c r="N3325" s="111">
        <v>21</v>
      </c>
      <c r="O3325" s="111">
        <f t="shared" si="156"/>
        <v>0</v>
      </c>
      <c r="P3325" s="111">
        <f t="shared" si="157"/>
        <v>0</v>
      </c>
      <c r="Q3325" s="184"/>
    </row>
    <row r="3326" spans="1:17" s="64" customFormat="1" ht="12" outlineLevel="4" collapsed="1">
      <c r="A3326" s="11">
        <v>64</v>
      </c>
      <c r="B3326" s="29" t="s">
        <v>1922</v>
      </c>
      <c r="C3326" s="30" t="s">
        <v>1944</v>
      </c>
      <c r="D3326" s="12" t="s">
        <v>1900</v>
      </c>
      <c r="E3326" s="31"/>
      <c r="F3326" s="14"/>
      <c r="G3326" s="31">
        <v>1.5</v>
      </c>
      <c r="H3326" s="511"/>
      <c r="I3326" s="15">
        <f t="shared" si="155"/>
        <v>0</v>
      </c>
      <c r="J3326" s="32"/>
      <c r="K3326" s="33"/>
      <c r="L3326" s="32"/>
      <c r="M3326" s="33"/>
      <c r="N3326" s="111">
        <v>21</v>
      </c>
      <c r="O3326" s="111">
        <f t="shared" si="156"/>
        <v>0</v>
      </c>
      <c r="P3326" s="111">
        <f t="shared" si="157"/>
        <v>0</v>
      </c>
      <c r="Q3326" s="184"/>
    </row>
    <row r="3327" spans="1:17" s="217" customFormat="1" ht="12.75" customHeight="1" outlineLevel="4">
      <c r="A3327" s="208"/>
      <c r="B3327" s="209"/>
      <c r="C3327" s="210" t="s">
        <v>1945</v>
      </c>
      <c r="D3327" s="211"/>
      <c r="E3327" s="212"/>
      <c r="F3327" s="211"/>
      <c r="G3327" s="212"/>
      <c r="H3327" s="213"/>
      <c r="I3327" s="214">
        <f t="shared" si="155"/>
        <v>0</v>
      </c>
      <c r="J3327" s="215"/>
      <c r="K3327" s="215"/>
      <c r="L3327" s="215"/>
      <c r="M3327" s="215"/>
      <c r="N3327" s="216"/>
      <c r="O3327" s="216"/>
      <c r="P3327" s="216"/>
      <c r="Q3327" s="211"/>
    </row>
    <row r="3328" spans="1:17" s="64" customFormat="1" ht="12" outlineLevel="4" collapsed="1">
      <c r="A3328" s="11">
        <v>65</v>
      </c>
      <c r="B3328" s="29"/>
      <c r="C3328" s="30" t="s">
        <v>1947</v>
      </c>
      <c r="D3328" s="12" t="s">
        <v>1908</v>
      </c>
      <c r="E3328" s="31"/>
      <c r="F3328" s="14"/>
      <c r="G3328" s="31">
        <v>3</v>
      </c>
      <c r="H3328" s="511"/>
      <c r="I3328" s="15">
        <f t="shared" si="155"/>
        <v>0</v>
      </c>
      <c r="J3328" s="32"/>
      <c r="K3328" s="33"/>
      <c r="L3328" s="32"/>
      <c r="M3328" s="33"/>
      <c r="N3328" s="111">
        <v>21</v>
      </c>
      <c r="O3328" s="111">
        <f>I3328*(N3328/100)</f>
        <v>0</v>
      </c>
      <c r="P3328" s="111">
        <f>I3328+O3328</f>
        <v>0</v>
      </c>
      <c r="Q3328" s="184"/>
    </row>
    <row r="3329" spans="1:17" s="217" customFormat="1" ht="12" outlineLevel="4">
      <c r="A3329" s="208"/>
      <c r="B3329" s="209"/>
      <c r="C3329" s="210" t="s">
        <v>1898</v>
      </c>
      <c r="D3329" s="211"/>
      <c r="E3329" s="212"/>
      <c r="F3329" s="211"/>
      <c r="G3329" s="212"/>
      <c r="H3329" s="213"/>
      <c r="I3329" s="214">
        <f t="shared" si="155"/>
        <v>0</v>
      </c>
      <c r="J3329" s="215"/>
      <c r="K3329" s="215"/>
      <c r="L3329" s="215"/>
      <c r="M3329" s="215"/>
      <c r="N3329" s="216"/>
      <c r="O3329" s="216"/>
      <c r="P3329" s="216"/>
      <c r="Q3329" s="211"/>
    </row>
    <row r="3330" spans="1:17" s="64" customFormat="1" ht="12" outlineLevel="4" collapsed="1">
      <c r="A3330" s="11">
        <v>66</v>
      </c>
      <c r="B3330" s="29"/>
      <c r="C3330" s="30" t="s">
        <v>1996</v>
      </c>
      <c r="D3330" s="12" t="s">
        <v>1949</v>
      </c>
      <c r="E3330" s="31"/>
      <c r="F3330" s="14"/>
      <c r="G3330" s="31">
        <v>0.60000000000000009</v>
      </c>
      <c r="H3330" s="511"/>
      <c r="I3330" s="15">
        <f t="shared" si="155"/>
        <v>0</v>
      </c>
      <c r="J3330" s="32"/>
      <c r="K3330" s="33"/>
      <c r="L3330" s="32"/>
      <c r="M3330" s="33"/>
      <c r="N3330" s="111">
        <v>21</v>
      </c>
      <c r="O3330" s="111">
        <f t="shared" ref="O3330:O3336" si="158">I3330*(N3330/100)</f>
        <v>0</v>
      </c>
      <c r="P3330" s="111">
        <f t="shared" ref="P3330:P3336" si="159">I3330+O3330</f>
        <v>0</v>
      </c>
      <c r="Q3330" s="184"/>
    </row>
    <row r="3331" spans="1:17" s="64" customFormat="1" ht="12" outlineLevel="4" collapsed="1">
      <c r="A3331" s="11">
        <v>67</v>
      </c>
      <c r="B3331" s="29"/>
      <c r="C3331" s="30" t="s">
        <v>1997</v>
      </c>
      <c r="D3331" s="12" t="s">
        <v>7</v>
      </c>
      <c r="E3331" s="31"/>
      <c r="F3331" s="14"/>
      <c r="G3331" s="31">
        <v>0.89999999999999991</v>
      </c>
      <c r="H3331" s="511"/>
      <c r="I3331" s="15">
        <f t="shared" si="155"/>
        <v>0</v>
      </c>
      <c r="J3331" s="32"/>
      <c r="K3331" s="33"/>
      <c r="L3331" s="32"/>
      <c r="M3331" s="33"/>
      <c r="N3331" s="111">
        <v>21</v>
      </c>
      <c r="O3331" s="111">
        <f t="shared" si="158"/>
        <v>0</v>
      </c>
      <c r="P3331" s="111">
        <f t="shared" si="159"/>
        <v>0</v>
      </c>
      <c r="Q3331" s="184"/>
    </row>
    <row r="3332" spans="1:17" s="64" customFormat="1" ht="12" outlineLevel="4" collapsed="1">
      <c r="A3332" s="11">
        <v>68</v>
      </c>
      <c r="B3332" s="29"/>
      <c r="C3332" s="30" t="s">
        <v>1998</v>
      </c>
      <c r="D3332" s="12" t="s">
        <v>1908</v>
      </c>
      <c r="E3332" s="31"/>
      <c r="F3332" s="14"/>
      <c r="G3332" s="31">
        <v>3</v>
      </c>
      <c r="H3332" s="511"/>
      <c r="I3332" s="15">
        <f t="shared" si="155"/>
        <v>0</v>
      </c>
      <c r="J3332" s="32"/>
      <c r="K3332" s="33"/>
      <c r="L3332" s="32"/>
      <c r="M3332" s="33"/>
      <c r="N3332" s="111">
        <v>21</v>
      </c>
      <c r="O3332" s="111">
        <f t="shared" si="158"/>
        <v>0</v>
      </c>
      <c r="P3332" s="111">
        <f t="shared" si="159"/>
        <v>0</v>
      </c>
      <c r="Q3332" s="184"/>
    </row>
    <row r="3333" spans="1:17" s="64" customFormat="1" ht="12" outlineLevel="4" collapsed="1">
      <c r="A3333" s="11">
        <v>69</v>
      </c>
      <c r="B3333" s="29"/>
      <c r="C3333" s="30" t="s">
        <v>1999</v>
      </c>
      <c r="D3333" s="12" t="s">
        <v>1908</v>
      </c>
      <c r="E3333" s="31"/>
      <c r="F3333" s="14"/>
      <c r="G3333" s="31">
        <v>3</v>
      </c>
      <c r="H3333" s="511"/>
      <c r="I3333" s="15">
        <f t="shared" si="155"/>
        <v>0</v>
      </c>
      <c r="J3333" s="32"/>
      <c r="K3333" s="33"/>
      <c r="L3333" s="32"/>
      <c r="M3333" s="33"/>
      <c r="N3333" s="111">
        <v>21</v>
      </c>
      <c r="O3333" s="111">
        <f t="shared" si="158"/>
        <v>0</v>
      </c>
      <c r="P3333" s="111">
        <f t="shared" si="159"/>
        <v>0</v>
      </c>
      <c r="Q3333" s="184"/>
    </row>
    <row r="3334" spans="1:17" s="64" customFormat="1" ht="12" outlineLevel="4" collapsed="1">
      <c r="A3334" s="11">
        <v>70</v>
      </c>
      <c r="B3334" s="29"/>
      <c r="C3334" s="30" t="s">
        <v>1954</v>
      </c>
      <c r="D3334" s="12" t="s">
        <v>1908</v>
      </c>
      <c r="E3334" s="31"/>
      <c r="F3334" s="14"/>
      <c r="G3334" s="31">
        <v>3</v>
      </c>
      <c r="H3334" s="511"/>
      <c r="I3334" s="15">
        <f t="shared" si="155"/>
        <v>0</v>
      </c>
      <c r="J3334" s="32"/>
      <c r="K3334" s="33"/>
      <c r="L3334" s="32"/>
      <c r="M3334" s="33"/>
      <c r="N3334" s="111">
        <v>21</v>
      </c>
      <c r="O3334" s="111">
        <f t="shared" si="158"/>
        <v>0</v>
      </c>
      <c r="P3334" s="111">
        <f t="shared" si="159"/>
        <v>0</v>
      </c>
      <c r="Q3334" s="184"/>
    </row>
    <row r="3335" spans="1:17" s="64" customFormat="1" ht="12" outlineLevel="4" collapsed="1">
      <c r="A3335" s="11">
        <v>71</v>
      </c>
      <c r="B3335" s="29"/>
      <c r="C3335" s="30" t="s">
        <v>1955</v>
      </c>
      <c r="D3335" s="12" t="s">
        <v>1908</v>
      </c>
      <c r="E3335" s="31"/>
      <c r="F3335" s="14"/>
      <c r="G3335" s="31">
        <v>24</v>
      </c>
      <c r="H3335" s="511"/>
      <c r="I3335" s="15">
        <f t="shared" si="155"/>
        <v>0</v>
      </c>
      <c r="J3335" s="32"/>
      <c r="K3335" s="33"/>
      <c r="L3335" s="32"/>
      <c r="M3335" s="33"/>
      <c r="N3335" s="111">
        <v>21</v>
      </c>
      <c r="O3335" s="111">
        <f t="shared" si="158"/>
        <v>0</v>
      </c>
      <c r="P3335" s="111">
        <f t="shared" si="159"/>
        <v>0</v>
      </c>
      <c r="Q3335" s="184"/>
    </row>
    <row r="3336" spans="1:17" s="64" customFormat="1" ht="12" outlineLevel="4" collapsed="1">
      <c r="A3336" s="11">
        <v>72</v>
      </c>
      <c r="B3336" s="29"/>
      <c r="C3336" s="30" t="s">
        <v>1957</v>
      </c>
      <c r="D3336" s="12" t="s">
        <v>1900</v>
      </c>
      <c r="E3336" s="31"/>
      <c r="F3336" s="14"/>
      <c r="G3336" s="31">
        <v>1.5</v>
      </c>
      <c r="H3336" s="511"/>
      <c r="I3336" s="15">
        <f t="shared" si="155"/>
        <v>0</v>
      </c>
      <c r="J3336" s="32"/>
      <c r="K3336" s="33"/>
      <c r="L3336" s="32"/>
      <c r="M3336" s="33"/>
      <c r="N3336" s="111">
        <v>21</v>
      </c>
      <c r="O3336" s="111">
        <f t="shared" si="158"/>
        <v>0</v>
      </c>
      <c r="P3336" s="111">
        <f t="shared" si="159"/>
        <v>0</v>
      </c>
      <c r="Q3336" s="184"/>
    </row>
    <row r="3337" spans="1:17" s="221" customFormat="1" ht="12" outlineLevel="4">
      <c r="A3337" s="218"/>
      <c r="B3337" s="219"/>
      <c r="C3337" s="218"/>
      <c r="D3337" s="218"/>
      <c r="E3337" s="218"/>
      <c r="F3337" s="218"/>
      <c r="G3337" s="218"/>
      <c r="H3337" s="220"/>
      <c r="I3337" s="220"/>
      <c r="J3337" s="218"/>
      <c r="K3337" s="218"/>
      <c r="L3337" s="218"/>
      <c r="M3337" s="218"/>
      <c r="N3337" s="218"/>
      <c r="O3337" s="220"/>
      <c r="P3337" s="220"/>
      <c r="Q3337" s="218"/>
    </row>
    <row r="3338" spans="1:17" s="63" customFormat="1" ht="18.75" customHeight="1" outlineLevel="2">
      <c r="A3338" s="55"/>
      <c r="B3338" s="56"/>
      <c r="C3338" s="57" t="s">
        <v>2000</v>
      </c>
      <c r="D3338" s="58"/>
      <c r="E3338" s="57"/>
      <c r="F3338" s="58"/>
      <c r="G3338" s="57"/>
      <c r="H3338" s="58"/>
      <c r="I3338" s="59">
        <f>SUBTOTAL(9,I3339:I3350)</f>
        <v>0</v>
      </c>
      <c r="J3338" s="60"/>
      <c r="K3338" s="61"/>
      <c r="L3338" s="58"/>
      <c r="M3338" s="61"/>
      <c r="N3338" s="62"/>
      <c r="O3338" s="59">
        <f>SUBTOTAL(9,O3339:O3350)</f>
        <v>0</v>
      </c>
      <c r="P3338" s="59">
        <f>SUBTOTAL(9,P3339:P3350)</f>
        <v>0</v>
      </c>
      <c r="Q3338" s="55"/>
    </row>
    <row r="3339" spans="1:17" s="20" customFormat="1" ht="16.5" customHeight="1" outlineLevel="3">
      <c r="A3339" s="22"/>
      <c r="B3339" s="18"/>
      <c r="C3339" s="23" t="s">
        <v>2001</v>
      </c>
      <c r="D3339" s="24"/>
      <c r="E3339" s="23"/>
      <c r="F3339" s="24"/>
      <c r="G3339" s="23"/>
      <c r="H3339" s="24"/>
      <c r="I3339" s="25">
        <f>SUBTOTAL(9,I3340:I3345)</f>
        <v>0</v>
      </c>
      <c r="J3339" s="26"/>
      <c r="K3339" s="27"/>
      <c r="L3339" s="24"/>
      <c r="M3339" s="27"/>
      <c r="N3339" s="43"/>
      <c r="O3339" s="25">
        <f>SUBTOTAL(9,O3340:O3345)</f>
        <v>0</v>
      </c>
      <c r="P3339" s="25">
        <f>SUBTOTAL(9,P3340:P3345)</f>
        <v>0</v>
      </c>
      <c r="Q3339" s="22"/>
    </row>
    <row r="3340" spans="1:17" s="64" customFormat="1" ht="48" outlineLevel="4" collapsed="1">
      <c r="A3340" s="11">
        <v>73</v>
      </c>
      <c r="B3340" s="29">
        <v>712332145</v>
      </c>
      <c r="C3340" s="30" t="s">
        <v>2002</v>
      </c>
      <c r="D3340" s="12" t="s">
        <v>1917</v>
      </c>
      <c r="E3340" s="31"/>
      <c r="F3340" s="14"/>
      <c r="G3340" s="31">
        <v>306.86</v>
      </c>
      <c r="H3340" s="511"/>
      <c r="I3340" s="15">
        <f t="shared" ref="I3340:I3345" si="160">G3340*H3340</f>
        <v>0</v>
      </c>
      <c r="J3340" s="32"/>
      <c r="K3340" s="33"/>
      <c r="L3340" s="32"/>
      <c r="M3340" s="33"/>
      <c r="N3340" s="111">
        <v>21</v>
      </c>
      <c r="O3340" s="111">
        <f>I3340*(N3340/100)</f>
        <v>0</v>
      </c>
      <c r="P3340" s="111">
        <f>I3340+O3340</f>
        <v>0</v>
      </c>
      <c r="Q3340" s="184"/>
    </row>
    <row r="3341" spans="1:17" s="64" customFormat="1" ht="12" outlineLevel="4" collapsed="1">
      <c r="A3341" s="11">
        <v>74</v>
      </c>
      <c r="B3341" s="29">
        <v>181311103</v>
      </c>
      <c r="C3341" s="30" t="s">
        <v>2003</v>
      </c>
      <c r="D3341" s="12" t="s">
        <v>1917</v>
      </c>
      <c r="E3341" s="31"/>
      <c r="F3341" s="14"/>
      <c r="G3341" s="31">
        <v>306.86</v>
      </c>
      <c r="H3341" s="511"/>
      <c r="I3341" s="15">
        <f t="shared" si="160"/>
        <v>0</v>
      </c>
      <c r="J3341" s="32"/>
      <c r="K3341" s="33"/>
      <c r="L3341" s="32"/>
      <c r="M3341" s="33"/>
      <c r="N3341" s="111">
        <v>21</v>
      </c>
      <c r="O3341" s="111">
        <f>I3341*(N3341/100)</f>
        <v>0</v>
      </c>
      <c r="P3341" s="111">
        <f>I3341+O3341</f>
        <v>0</v>
      </c>
      <c r="Q3341" s="184"/>
    </row>
    <row r="3342" spans="1:17" s="217" customFormat="1" ht="12" outlineLevel="4">
      <c r="A3342" s="208"/>
      <c r="B3342" s="209"/>
      <c r="C3342" s="210" t="s">
        <v>1898</v>
      </c>
      <c r="D3342" s="211"/>
      <c r="E3342" s="212"/>
      <c r="F3342" s="211"/>
      <c r="G3342" s="212"/>
      <c r="H3342" s="213"/>
      <c r="I3342" s="214">
        <f t="shared" si="160"/>
        <v>0</v>
      </c>
      <c r="J3342" s="215"/>
      <c r="K3342" s="215"/>
      <c r="L3342" s="215"/>
      <c r="M3342" s="215"/>
      <c r="N3342" s="216"/>
      <c r="O3342" s="216"/>
      <c r="P3342" s="216"/>
      <c r="Q3342" s="211"/>
    </row>
    <row r="3343" spans="1:17" s="64" customFormat="1" ht="12" outlineLevel="4" collapsed="1">
      <c r="A3343" s="11">
        <v>75</v>
      </c>
      <c r="B3343" s="29"/>
      <c r="C3343" s="30" t="s">
        <v>2004</v>
      </c>
      <c r="D3343" s="12" t="s">
        <v>1917</v>
      </c>
      <c r="E3343" s="31"/>
      <c r="F3343" s="14"/>
      <c r="G3343" s="31">
        <v>306.86</v>
      </c>
      <c r="H3343" s="511"/>
      <c r="I3343" s="15">
        <f t="shared" si="160"/>
        <v>0</v>
      </c>
      <c r="J3343" s="32"/>
      <c r="K3343" s="33"/>
      <c r="L3343" s="32"/>
      <c r="M3343" s="33"/>
      <c r="N3343" s="111">
        <v>21</v>
      </c>
      <c r="O3343" s="111">
        <f>I3343*(N3343/100)</f>
        <v>0</v>
      </c>
      <c r="P3343" s="111">
        <f>I3343+O3343</f>
        <v>0</v>
      </c>
      <c r="Q3343" s="184"/>
    </row>
    <row r="3344" spans="1:17" s="64" customFormat="1" ht="12" outlineLevel="4" collapsed="1">
      <c r="A3344" s="11">
        <v>76</v>
      </c>
      <c r="B3344" s="29" t="s">
        <v>2005</v>
      </c>
      <c r="C3344" s="30" t="s">
        <v>2006</v>
      </c>
      <c r="D3344" s="12" t="s">
        <v>1917</v>
      </c>
      <c r="E3344" s="31"/>
      <c r="F3344" s="14"/>
      <c r="G3344" s="31">
        <v>306.86</v>
      </c>
      <c r="H3344" s="511"/>
      <c r="I3344" s="15">
        <f t="shared" si="160"/>
        <v>0</v>
      </c>
      <c r="J3344" s="32"/>
      <c r="K3344" s="33"/>
      <c r="L3344" s="32"/>
      <c r="M3344" s="33"/>
      <c r="N3344" s="111">
        <v>21</v>
      </c>
      <c r="O3344" s="111">
        <f>I3344*(N3344/100)</f>
        <v>0</v>
      </c>
      <c r="P3344" s="111">
        <f>I3344+O3344</f>
        <v>0</v>
      </c>
      <c r="Q3344" s="184"/>
    </row>
    <row r="3345" spans="1:17" s="64" customFormat="1" ht="12" outlineLevel="4" collapsed="1">
      <c r="A3345" s="11">
        <v>77</v>
      </c>
      <c r="B3345" s="29"/>
      <c r="C3345" s="30" t="s">
        <v>2007</v>
      </c>
      <c r="D3345" s="12" t="s">
        <v>1900</v>
      </c>
      <c r="E3345" s="31"/>
      <c r="F3345" s="14"/>
      <c r="G3345" s="31">
        <v>36.8232</v>
      </c>
      <c r="H3345" s="511"/>
      <c r="I3345" s="15">
        <f t="shared" si="160"/>
        <v>0</v>
      </c>
      <c r="J3345" s="32"/>
      <c r="K3345" s="33"/>
      <c r="L3345" s="32"/>
      <c r="M3345" s="33"/>
      <c r="N3345" s="111">
        <v>21</v>
      </c>
      <c r="O3345" s="111">
        <f>I3345*(N3345/100)</f>
        <v>0</v>
      </c>
      <c r="P3345" s="111">
        <f>I3345+O3345</f>
        <v>0</v>
      </c>
      <c r="Q3345" s="184"/>
    </row>
    <row r="3346" spans="1:17" s="221" customFormat="1" ht="12" outlineLevel="4">
      <c r="A3346" s="218"/>
      <c r="B3346" s="219"/>
      <c r="C3346" s="218"/>
      <c r="D3346" s="218"/>
      <c r="E3346" s="218"/>
      <c r="F3346" s="218"/>
      <c r="G3346" s="218"/>
      <c r="H3346" s="220"/>
      <c r="I3346" s="220"/>
      <c r="J3346" s="218"/>
      <c r="K3346" s="218"/>
      <c r="L3346" s="218"/>
      <c r="M3346" s="218"/>
      <c r="N3346" s="218"/>
      <c r="O3346" s="220"/>
      <c r="P3346" s="220"/>
      <c r="Q3346" s="218"/>
    </row>
    <row r="3347" spans="1:17" s="20" customFormat="1" ht="16.5" customHeight="1" outlineLevel="3">
      <c r="A3347" s="22"/>
      <c r="B3347" s="18"/>
      <c r="C3347" s="23" t="s">
        <v>2008</v>
      </c>
      <c r="D3347" s="24"/>
      <c r="E3347" s="23"/>
      <c r="F3347" s="24"/>
      <c r="G3347" s="23"/>
      <c r="H3347" s="24"/>
      <c r="I3347" s="25">
        <f>SUBTOTAL(9,I3348:I3350)</f>
        <v>0</v>
      </c>
      <c r="J3347" s="26"/>
      <c r="K3347" s="27"/>
      <c r="L3347" s="24"/>
      <c r="M3347" s="27"/>
      <c r="N3347" s="43"/>
      <c r="O3347" s="25">
        <f>SUBTOTAL(9,O3348:O3350)</f>
        <v>0</v>
      </c>
      <c r="P3347" s="25">
        <f>SUBTOTAL(9,P3348:P3350)</f>
        <v>0</v>
      </c>
      <c r="Q3347" s="22"/>
    </row>
    <row r="3348" spans="1:17" s="64" customFormat="1" ht="12" outlineLevel="4" collapsed="1">
      <c r="A3348" s="11">
        <v>77</v>
      </c>
      <c r="B3348" s="29">
        <v>712771511</v>
      </c>
      <c r="C3348" s="30" t="s">
        <v>2009</v>
      </c>
      <c r="D3348" s="12" t="s">
        <v>1917</v>
      </c>
      <c r="E3348" s="31"/>
      <c r="F3348" s="14"/>
      <c r="G3348" s="31">
        <v>306.86</v>
      </c>
      <c r="H3348" s="511"/>
      <c r="I3348" s="15">
        <f>G3348*H3348</f>
        <v>0</v>
      </c>
      <c r="J3348" s="32"/>
      <c r="K3348" s="33"/>
      <c r="L3348" s="32"/>
      <c r="M3348" s="33"/>
      <c r="N3348" s="111">
        <v>21</v>
      </c>
      <c r="O3348" s="111">
        <f>I3348*(N3348/100)</f>
        <v>0</v>
      </c>
      <c r="P3348" s="111">
        <f>I3348+O3348</f>
        <v>0</v>
      </c>
      <c r="Q3348" s="184"/>
    </row>
    <row r="3349" spans="1:17" s="217" customFormat="1" ht="12" outlineLevel="4">
      <c r="A3349" s="208">
        <v>78</v>
      </c>
      <c r="B3349" s="209"/>
      <c r="C3349" s="210" t="s">
        <v>1945</v>
      </c>
      <c r="D3349" s="211"/>
      <c r="E3349" s="212"/>
      <c r="F3349" s="211"/>
      <c r="G3349" s="212"/>
      <c r="H3349" s="213"/>
      <c r="I3349" s="214">
        <f>G3349*H3349</f>
        <v>0</v>
      </c>
      <c r="J3349" s="215"/>
      <c r="K3349" s="215"/>
      <c r="L3349" s="215"/>
      <c r="M3349" s="215"/>
      <c r="N3349" s="216"/>
      <c r="O3349" s="216"/>
      <c r="P3349" s="216"/>
      <c r="Q3349" s="211"/>
    </row>
    <row r="3350" spans="1:17" s="64" customFormat="1" ht="12" outlineLevel="4" collapsed="1">
      <c r="A3350" s="11">
        <v>79</v>
      </c>
      <c r="B3350" s="29"/>
      <c r="C3350" s="30" t="s">
        <v>2010</v>
      </c>
      <c r="D3350" s="12" t="s">
        <v>7</v>
      </c>
      <c r="E3350" s="31"/>
      <c r="F3350" s="14"/>
      <c r="G3350" s="31">
        <v>38.357500000000002</v>
      </c>
      <c r="H3350" s="511"/>
      <c r="I3350" s="15">
        <f>G3350*H3350</f>
        <v>0</v>
      </c>
      <c r="J3350" s="32"/>
      <c r="K3350" s="33"/>
      <c r="L3350" s="32"/>
      <c r="M3350" s="33"/>
      <c r="N3350" s="111">
        <v>21</v>
      </c>
      <c r="O3350" s="111">
        <f>I3350*(N3350/100)</f>
        <v>0</v>
      </c>
      <c r="P3350" s="111">
        <f>I3350+O3350</f>
        <v>0</v>
      </c>
      <c r="Q3350" s="184"/>
    </row>
    <row r="3351" spans="1:17" s="221" customFormat="1" ht="12" outlineLevel="4">
      <c r="A3351" s="218"/>
      <c r="B3351" s="219"/>
      <c r="C3351" s="218"/>
      <c r="D3351" s="218"/>
      <c r="E3351" s="218"/>
      <c r="F3351" s="218"/>
      <c r="G3351" s="218"/>
      <c r="H3351" s="220"/>
      <c r="I3351" s="220"/>
      <c r="J3351" s="218"/>
      <c r="K3351" s="218"/>
      <c r="L3351" s="218"/>
      <c r="M3351" s="218"/>
      <c r="N3351" s="218"/>
      <c r="O3351" s="220"/>
      <c r="P3351" s="220"/>
      <c r="Q3351" s="218"/>
    </row>
    <row r="3352" spans="1:17" s="63" customFormat="1" ht="18.75" customHeight="1" outlineLevel="2">
      <c r="A3352" s="55"/>
      <c r="B3352" s="56"/>
      <c r="C3352" s="57" t="s">
        <v>2011</v>
      </c>
      <c r="D3352" s="58"/>
      <c r="E3352" s="57"/>
      <c r="F3352" s="58"/>
      <c r="G3352" s="57"/>
      <c r="H3352" s="58"/>
      <c r="I3352" s="59">
        <f>SUBTOTAL(9,I3353:I3359)</f>
        <v>0</v>
      </c>
      <c r="J3352" s="60"/>
      <c r="K3352" s="61"/>
      <c r="L3352" s="58"/>
      <c r="M3352" s="61"/>
      <c r="N3352" s="62"/>
      <c r="O3352" s="59">
        <f>SUBTOTAL(9,O3353:O3359)</f>
        <v>0</v>
      </c>
      <c r="P3352" s="59">
        <f>SUBTOTAL(9,P3353:P3359)</f>
        <v>0</v>
      </c>
      <c r="Q3352" s="55"/>
    </row>
    <row r="3353" spans="1:17" s="20" customFormat="1" ht="16.5" customHeight="1" outlineLevel="3">
      <c r="A3353" s="22"/>
      <c r="B3353" s="18"/>
      <c r="C3353" s="23" t="s">
        <v>2012</v>
      </c>
      <c r="D3353" s="24"/>
      <c r="E3353" s="23"/>
      <c r="F3353" s="24"/>
      <c r="G3353" s="23"/>
      <c r="H3353" s="24"/>
      <c r="I3353" s="25">
        <f>SUBTOTAL(9,I3354:I3359)</f>
        <v>0</v>
      </c>
      <c r="J3353" s="26"/>
      <c r="K3353" s="27"/>
      <c r="L3353" s="24"/>
      <c r="M3353" s="27"/>
      <c r="N3353" s="43"/>
      <c r="O3353" s="25">
        <f>SUBTOTAL(9,O3354:O3359)</f>
        <v>0</v>
      </c>
      <c r="P3353" s="25">
        <f>SUBTOTAL(9,P3354:P3359)</f>
        <v>0</v>
      </c>
      <c r="Q3353" s="22"/>
    </row>
    <row r="3354" spans="1:17" s="64" customFormat="1" ht="15" outlineLevel="4" collapsed="1">
      <c r="A3354" s="11">
        <v>80</v>
      </c>
      <c r="B3354" s="29" t="s">
        <v>1904</v>
      </c>
      <c r="C3354" s="30" t="s">
        <v>2013</v>
      </c>
      <c r="D3354" s="12" t="s">
        <v>1889</v>
      </c>
      <c r="E3354" s="31"/>
      <c r="F3354" s="14"/>
      <c r="G3354" s="31">
        <v>9.2200000000000006</v>
      </c>
      <c r="H3354" s="511"/>
      <c r="I3354" s="15">
        <f t="shared" ref="I3354:I3359" si="161">G3354*H3354</f>
        <v>0</v>
      </c>
      <c r="J3354" s="32"/>
      <c r="K3354" s="33"/>
      <c r="L3354" s="32"/>
      <c r="M3354" s="33"/>
      <c r="N3354" s="111">
        <v>21</v>
      </c>
      <c r="O3354" s="111">
        <f>I3354*(N3354/100)</f>
        <v>0</v>
      </c>
      <c r="P3354" s="111">
        <f>I3354+O3354</f>
        <v>0</v>
      </c>
      <c r="Q3354" s="184"/>
    </row>
    <row r="3355" spans="1:17" s="64" customFormat="1" ht="24" outlineLevel="4" collapsed="1">
      <c r="A3355" s="11">
        <v>81</v>
      </c>
      <c r="B3355" s="29">
        <v>465921115</v>
      </c>
      <c r="C3355" s="30" t="s">
        <v>2014</v>
      </c>
      <c r="D3355" s="12" t="s">
        <v>1889</v>
      </c>
      <c r="E3355" s="31"/>
      <c r="F3355" s="14"/>
      <c r="G3355" s="31">
        <v>9.2200000000000006</v>
      </c>
      <c r="H3355" s="511"/>
      <c r="I3355" s="15">
        <f t="shared" si="161"/>
        <v>0</v>
      </c>
      <c r="J3355" s="32"/>
      <c r="K3355" s="33"/>
      <c r="L3355" s="32"/>
      <c r="M3355" s="33"/>
      <c r="N3355" s="111">
        <v>21</v>
      </c>
      <c r="O3355" s="111">
        <f>I3355*(N3355/100)</f>
        <v>0</v>
      </c>
      <c r="P3355" s="111">
        <f>I3355+O3355</f>
        <v>0</v>
      </c>
      <c r="Q3355" s="184"/>
    </row>
    <row r="3356" spans="1:17" s="217" customFormat="1" ht="12" outlineLevel="4">
      <c r="A3356" s="208"/>
      <c r="B3356" s="209"/>
      <c r="C3356" s="210" t="s">
        <v>1898</v>
      </c>
      <c r="D3356" s="211"/>
      <c r="E3356" s="212"/>
      <c r="F3356" s="211"/>
      <c r="G3356" s="212"/>
      <c r="H3356" s="213"/>
      <c r="I3356" s="214">
        <f t="shared" si="161"/>
        <v>0</v>
      </c>
      <c r="J3356" s="215"/>
      <c r="K3356" s="215"/>
      <c r="L3356" s="215"/>
      <c r="M3356" s="215"/>
      <c r="N3356" s="216"/>
      <c r="O3356" s="216"/>
      <c r="P3356" s="216"/>
      <c r="Q3356" s="211"/>
    </row>
    <row r="3357" spans="1:17" s="64" customFormat="1" ht="12" outlineLevel="4" collapsed="1">
      <c r="A3357" s="11">
        <v>82</v>
      </c>
      <c r="B3357" s="29"/>
      <c r="C3357" s="30" t="s">
        <v>2015</v>
      </c>
      <c r="D3357" s="12" t="s">
        <v>5</v>
      </c>
      <c r="E3357" s="31"/>
      <c r="F3357" s="14"/>
      <c r="G3357" s="31">
        <v>1.8440000000000001</v>
      </c>
      <c r="H3357" s="511"/>
      <c r="I3357" s="15">
        <f t="shared" si="161"/>
        <v>0</v>
      </c>
      <c r="J3357" s="32"/>
      <c r="K3357" s="33"/>
      <c r="L3357" s="32"/>
      <c r="M3357" s="33"/>
      <c r="N3357" s="111">
        <v>21</v>
      </c>
      <c r="O3357" s="111">
        <f>I3357*(N3357/100)</f>
        <v>0</v>
      </c>
      <c r="P3357" s="111">
        <f>I3357+O3357</f>
        <v>0</v>
      </c>
      <c r="Q3357" s="184"/>
    </row>
    <row r="3358" spans="1:17" s="64" customFormat="1" ht="12" outlineLevel="4" collapsed="1">
      <c r="A3358" s="11">
        <v>83</v>
      </c>
      <c r="B3358" s="29"/>
      <c r="C3358" s="30" t="s">
        <v>2016</v>
      </c>
      <c r="D3358" s="12" t="s">
        <v>1900</v>
      </c>
      <c r="E3358" s="31"/>
      <c r="F3358" s="14"/>
      <c r="G3358" s="31">
        <v>1.383</v>
      </c>
      <c r="H3358" s="511"/>
      <c r="I3358" s="15">
        <f t="shared" si="161"/>
        <v>0</v>
      </c>
      <c r="J3358" s="32"/>
      <c r="K3358" s="33"/>
      <c r="L3358" s="32"/>
      <c r="M3358" s="33"/>
      <c r="N3358" s="111">
        <v>21</v>
      </c>
      <c r="O3358" s="111">
        <f>I3358*(N3358/100)</f>
        <v>0</v>
      </c>
      <c r="P3358" s="111">
        <f>I3358+O3358</f>
        <v>0</v>
      </c>
      <c r="Q3358" s="184"/>
    </row>
    <row r="3359" spans="1:17" s="64" customFormat="1" ht="12" outlineLevel="4" collapsed="1">
      <c r="A3359" s="11">
        <v>84</v>
      </c>
      <c r="B3359" s="29"/>
      <c r="C3359" s="30" t="s">
        <v>2017</v>
      </c>
      <c r="D3359" s="12" t="s">
        <v>1900</v>
      </c>
      <c r="E3359" s="31"/>
      <c r="F3359" s="14"/>
      <c r="G3359" s="31">
        <v>9.2200000000000004E-2</v>
      </c>
      <c r="H3359" s="511"/>
      <c r="I3359" s="15">
        <f t="shared" si="161"/>
        <v>0</v>
      </c>
      <c r="J3359" s="32"/>
      <c r="K3359" s="33"/>
      <c r="L3359" s="32"/>
      <c r="M3359" s="33"/>
      <c r="N3359" s="111">
        <v>21</v>
      </c>
      <c r="O3359" s="111">
        <f>I3359*(N3359/100)</f>
        <v>0</v>
      </c>
      <c r="P3359" s="111">
        <f>I3359+O3359</f>
        <v>0</v>
      </c>
      <c r="Q3359" s="184"/>
    </row>
    <row r="3360" spans="1:17" s="221" customFormat="1" ht="12" outlineLevel="4">
      <c r="A3360" s="218"/>
      <c r="B3360" s="219"/>
      <c r="C3360" s="218"/>
      <c r="D3360" s="218"/>
      <c r="E3360" s="218"/>
      <c r="F3360" s="218"/>
      <c r="G3360" s="218"/>
      <c r="H3360" s="220"/>
      <c r="I3360" s="220"/>
      <c r="J3360" s="218"/>
      <c r="K3360" s="218"/>
      <c r="L3360" s="218"/>
      <c r="M3360" s="218"/>
      <c r="N3360" s="218"/>
      <c r="O3360" s="220"/>
      <c r="P3360" s="220"/>
      <c r="Q3360" s="218"/>
    </row>
    <row r="3361" spans="1:43" s="63" customFormat="1" ht="18.75" customHeight="1" outlineLevel="2">
      <c r="A3361" s="55"/>
      <c r="B3361" s="56"/>
      <c r="C3361" s="57" t="s">
        <v>1963</v>
      </c>
      <c r="D3361" s="58"/>
      <c r="E3361" s="57"/>
      <c r="F3361" s="58"/>
      <c r="G3361" s="57"/>
      <c r="H3361" s="58"/>
      <c r="I3361" s="59">
        <f>SUBTOTAL(9,I3362:I3367)</f>
        <v>0</v>
      </c>
      <c r="J3361" s="60"/>
      <c r="K3361" s="61"/>
      <c r="L3361" s="58"/>
      <c r="M3361" s="61"/>
      <c r="N3361" s="62"/>
      <c r="O3361" s="59">
        <f>SUBTOTAL(9,O3362:O3367)</f>
        <v>0</v>
      </c>
      <c r="P3361" s="59">
        <f>SUBTOTAL(9,P3362:P3367)</f>
        <v>0</v>
      </c>
      <c r="Q3361" s="55"/>
    </row>
    <row r="3362" spans="1:43" s="20" customFormat="1" ht="16.5" customHeight="1" outlineLevel="3">
      <c r="A3362" s="22"/>
      <c r="B3362" s="18"/>
      <c r="C3362" s="23" t="s">
        <v>1964</v>
      </c>
      <c r="D3362" s="24"/>
      <c r="E3362" s="23"/>
      <c r="F3362" s="24"/>
      <c r="G3362" s="23"/>
      <c r="H3362" s="24"/>
      <c r="I3362" s="25">
        <f>SUBTOTAL(9,I3363:I3368)</f>
        <v>0</v>
      </c>
      <c r="J3362" s="26"/>
      <c r="K3362" s="27"/>
      <c r="L3362" s="24"/>
      <c r="M3362" s="27"/>
      <c r="N3362" s="43"/>
      <c r="O3362" s="25">
        <f t="shared" ref="O3362:P3362" si="162">SUBTOTAL(9,O3363:O3368)</f>
        <v>0</v>
      </c>
      <c r="P3362" s="25">
        <f t="shared" si="162"/>
        <v>0</v>
      </c>
      <c r="Q3362" s="22"/>
    </row>
    <row r="3363" spans="1:43" s="64" customFormat="1" ht="12" outlineLevel="4" collapsed="1">
      <c r="A3363" s="11">
        <v>85</v>
      </c>
      <c r="B3363" s="29" t="s">
        <v>1904</v>
      </c>
      <c r="C3363" s="30" t="s">
        <v>1965</v>
      </c>
      <c r="D3363" s="12" t="s">
        <v>1908</v>
      </c>
      <c r="E3363" s="31"/>
      <c r="F3363" s="14"/>
      <c r="G3363" s="31">
        <v>31</v>
      </c>
      <c r="H3363" s="511"/>
      <c r="I3363" s="15">
        <f>G3363*H3363</f>
        <v>0</v>
      </c>
      <c r="J3363" s="32"/>
      <c r="K3363" s="33"/>
      <c r="L3363" s="32"/>
      <c r="M3363" s="33"/>
      <c r="N3363" s="111">
        <v>21</v>
      </c>
      <c r="O3363" s="111">
        <f t="shared" ref="O3363" si="163">I3363*(N3363/100)</f>
        <v>0</v>
      </c>
      <c r="P3363" s="111">
        <f t="shared" ref="P3363" si="164">I3363+O3363</f>
        <v>0</v>
      </c>
      <c r="Q3363" s="184"/>
    </row>
    <row r="3364" spans="1:43" s="217" customFormat="1" ht="12" outlineLevel="4">
      <c r="A3364" s="208"/>
      <c r="B3364" s="209"/>
      <c r="C3364" s="210" t="s">
        <v>1898</v>
      </c>
      <c r="D3364" s="211"/>
      <c r="E3364" s="212"/>
      <c r="F3364" s="211"/>
      <c r="G3364" s="212"/>
      <c r="H3364" s="213"/>
      <c r="I3364" s="214">
        <f>G3364*H3364</f>
        <v>0</v>
      </c>
      <c r="J3364" s="215"/>
      <c r="K3364" s="215"/>
      <c r="L3364" s="215"/>
      <c r="M3364" s="215"/>
      <c r="N3364" s="216"/>
      <c r="O3364" s="216"/>
      <c r="P3364" s="216"/>
      <c r="Q3364" s="211"/>
    </row>
    <row r="3365" spans="1:43" s="64" customFormat="1" ht="12" outlineLevel="4" collapsed="1">
      <c r="A3365" s="11">
        <v>86</v>
      </c>
      <c r="B3365" s="29" t="s">
        <v>1966</v>
      </c>
      <c r="C3365" s="30" t="s">
        <v>1967</v>
      </c>
      <c r="D3365" s="12" t="s">
        <v>1908</v>
      </c>
      <c r="E3365" s="31"/>
      <c r="F3365" s="14"/>
      <c r="G3365" s="31">
        <v>3</v>
      </c>
      <c r="H3365" s="511"/>
      <c r="I3365" s="15">
        <f>G3365*H3365</f>
        <v>0</v>
      </c>
      <c r="J3365" s="32"/>
      <c r="K3365" s="33"/>
      <c r="L3365" s="32"/>
      <c r="M3365" s="33"/>
      <c r="N3365" s="111">
        <v>21</v>
      </c>
      <c r="O3365" s="111">
        <f t="shared" ref="O3365:O3367" si="165">I3365*(N3365/100)</f>
        <v>0</v>
      </c>
      <c r="P3365" s="111">
        <f t="shared" ref="P3365:P3367" si="166">I3365+O3365</f>
        <v>0</v>
      </c>
      <c r="Q3365" s="184"/>
    </row>
    <row r="3366" spans="1:43" s="64" customFormat="1" ht="12" outlineLevel="4" collapsed="1">
      <c r="A3366" s="11">
        <v>87</v>
      </c>
      <c r="B3366" s="29" t="s">
        <v>2018</v>
      </c>
      <c r="C3366" s="30" t="s">
        <v>2019</v>
      </c>
      <c r="D3366" s="12" t="s">
        <v>1908</v>
      </c>
      <c r="E3366" s="31"/>
      <c r="F3366" s="14"/>
      <c r="G3366" s="31">
        <v>28</v>
      </c>
      <c r="H3366" s="511"/>
      <c r="I3366" s="15">
        <f>G3366*H3366</f>
        <v>0</v>
      </c>
      <c r="J3366" s="32"/>
      <c r="K3366" s="33"/>
      <c r="L3366" s="32"/>
      <c r="M3366" s="33"/>
      <c r="N3366" s="111">
        <v>21</v>
      </c>
      <c r="O3366" s="111">
        <f t="shared" si="165"/>
        <v>0</v>
      </c>
      <c r="P3366" s="111">
        <f t="shared" si="166"/>
        <v>0</v>
      </c>
      <c r="Q3366" s="184"/>
    </row>
    <row r="3367" spans="1:43" s="64" customFormat="1" ht="12" outlineLevel="4" collapsed="1">
      <c r="A3367" s="11">
        <v>88</v>
      </c>
      <c r="B3367" s="29" t="s">
        <v>1968</v>
      </c>
      <c r="C3367" s="30" t="s">
        <v>1969</v>
      </c>
      <c r="D3367" s="12" t="s">
        <v>1908</v>
      </c>
      <c r="E3367" s="31"/>
      <c r="F3367" s="14"/>
      <c r="G3367" s="31">
        <v>2</v>
      </c>
      <c r="H3367" s="511"/>
      <c r="I3367" s="15">
        <f>G3367*H3367</f>
        <v>0</v>
      </c>
      <c r="J3367" s="32"/>
      <c r="K3367" s="33"/>
      <c r="L3367" s="32"/>
      <c r="M3367" s="33"/>
      <c r="N3367" s="111">
        <v>21</v>
      </c>
      <c r="O3367" s="111">
        <f t="shared" si="165"/>
        <v>0</v>
      </c>
      <c r="P3367" s="111">
        <f t="shared" si="166"/>
        <v>0</v>
      </c>
      <c r="Q3367" s="184"/>
    </row>
    <row r="3368" spans="1:43" s="221" customFormat="1" ht="12" outlineLevel="4">
      <c r="A3368" s="218"/>
      <c r="B3368" s="219"/>
      <c r="C3368" s="218"/>
      <c r="D3368" s="218"/>
      <c r="E3368" s="218"/>
      <c r="F3368" s="218"/>
      <c r="G3368" s="218"/>
      <c r="H3368" s="220"/>
      <c r="I3368" s="220"/>
      <c r="J3368" s="218"/>
      <c r="K3368" s="218"/>
      <c r="L3368" s="218"/>
      <c r="M3368" s="218"/>
      <c r="N3368" s="218"/>
      <c r="O3368" s="220"/>
      <c r="P3368" s="220"/>
      <c r="Q3368" s="218"/>
    </row>
    <row r="3369" spans="1:43" s="45" customFormat="1" ht="12.75" customHeight="1" outlineLevel="2">
      <c r="A3369" s="46"/>
      <c r="B3369" s="47"/>
      <c r="C3369" s="48"/>
      <c r="D3369" s="47"/>
      <c r="E3369" s="49"/>
      <c r="F3369" s="50"/>
      <c r="G3369" s="49"/>
      <c r="H3369" s="50"/>
      <c r="I3369" s="51"/>
      <c r="J3369" s="52"/>
      <c r="K3369" s="50"/>
      <c r="L3369" s="50"/>
      <c r="M3369" s="50"/>
      <c r="N3369" s="53" t="s">
        <v>3</v>
      </c>
      <c r="O3369" s="50"/>
      <c r="P3369" s="50"/>
      <c r="Q3369" s="52"/>
    </row>
    <row r="3370" spans="1:43" s="45" customFormat="1" ht="12.75" customHeight="1" outlineLevel="1">
      <c r="A3370" s="46"/>
      <c r="B3370" s="47"/>
      <c r="C3370" s="48"/>
      <c r="D3370" s="47"/>
      <c r="E3370" s="49"/>
      <c r="F3370" s="50"/>
      <c r="G3370" s="49"/>
      <c r="H3370" s="50"/>
      <c r="I3370" s="51"/>
      <c r="J3370" s="52"/>
      <c r="K3370" s="50"/>
      <c r="L3370" s="50"/>
      <c r="M3370" s="50"/>
      <c r="N3370" s="53" t="s">
        <v>3</v>
      </c>
      <c r="O3370" s="50"/>
      <c r="P3370" s="50"/>
      <c r="Q3370" s="52"/>
    </row>
    <row r="3371" spans="1:43" s="13" customFormat="1" ht="20.25" customHeight="1">
      <c r="A3371" s="152" t="s">
        <v>3407</v>
      </c>
      <c r="B3371" s="153"/>
      <c r="C3371" s="152" t="s">
        <v>3408</v>
      </c>
      <c r="D3371" s="154"/>
      <c r="E3371" s="155"/>
      <c r="F3371" s="154"/>
      <c r="G3371" s="155"/>
      <c r="H3371" s="154"/>
      <c r="I3371" s="156">
        <f>SUBTOTAL(9,I3372:I3555)</f>
        <v>0</v>
      </c>
      <c r="J3371" s="157"/>
      <c r="K3371" s="158">
        <f>SUBTOTAL(9,K3372:K3555)</f>
        <v>43.205476964622967</v>
      </c>
      <c r="L3371" s="154"/>
      <c r="M3371" s="158">
        <f>SUBTOTAL(9,M3372:M3555)</f>
        <v>0.34139999999999998</v>
      </c>
      <c r="N3371" s="159"/>
      <c r="O3371" s="156">
        <f>SUBTOTAL(9,O3372:O3555)</f>
        <v>0</v>
      </c>
      <c r="P3371" s="156">
        <f>SUBTOTAL(9,P3372:P3555)</f>
        <v>0</v>
      </c>
      <c r="Q3371" s="152"/>
      <c r="R3371" s="411"/>
      <c r="S3371" s="411"/>
      <c r="T3371" s="411"/>
      <c r="U3371" s="411"/>
      <c r="V3371" s="411"/>
      <c r="W3371" s="411"/>
      <c r="X3371" s="411"/>
      <c r="Y3371" s="411"/>
      <c r="Z3371" s="411"/>
      <c r="AA3371" s="411"/>
      <c r="AB3371" s="411"/>
      <c r="AC3371" s="411"/>
      <c r="AD3371" s="411"/>
      <c r="AE3371" s="411"/>
      <c r="AF3371" s="411"/>
      <c r="AG3371" s="411"/>
      <c r="AH3371" s="411"/>
      <c r="AI3371" s="412"/>
      <c r="AJ3371" s="412"/>
      <c r="AK3371" s="412"/>
      <c r="AL3371" s="412"/>
      <c r="AM3371" s="412"/>
      <c r="AN3371" s="412"/>
      <c r="AO3371" s="412"/>
      <c r="AP3371" s="412"/>
      <c r="AQ3371" s="412"/>
    </row>
    <row r="3372" spans="1:43" s="169" customFormat="1" ht="19.5" customHeight="1" outlineLevel="1">
      <c r="A3372" s="160"/>
      <c r="B3372" s="161"/>
      <c r="C3372" s="161" t="s">
        <v>3409</v>
      </c>
      <c r="D3372" s="162"/>
      <c r="E3372" s="163"/>
      <c r="F3372" s="164"/>
      <c r="G3372" s="163"/>
      <c r="H3372" s="164"/>
      <c r="I3372" s="165">
        <f>SUBTOTAL(9,I3373:I3458)</f>
        <v>0</v>
      </c>
      <c r="J3372" s="166"/>
      <c r="K3372" s="167">
        <f>SUBTOTAL(9,K3373:K3458)</f>
        <v>1.0347282</v>
      </c>
      <c r="L3372" s="164"/>
      <c r="M3372" s="167">
        <f>SUBTOTAL(9,M3373:M3458)</f>
        <v>0</v>
      </c>
      <c r="N3372" s="168"/>
      <c r="O3372" s="165">
        <f>SUBTOTAL(9,O3373:O3458)</f>
        <v>0</v>
      </c>
      <c r="P3372" s="165">
        <f>SUBTOTAL(9,P3373:P3458)</f>
        <v>0</v>
      </c>
      <c r="Q3372" s="160"/>
      <c r="R3372" s="413"/>
      <c r="S3372" s="413"/>
      <c r="T3372" s="413"/>
      <c r="U3372" s="413"/>
      <c r="V3372" s="413"/>
      <c r="W3372" s="413"/>
      <c r="X3372" s="413"/>
      <c r="Y3372" s="413"/>
      <c r="Z3372" s="413"/>
      <c r="AA3372" s="413"/>
      <c r="AB3372" s="413"/>
      <c r="AC3372" s="413"/>
      <c r="AD3372" s="413"/>
      <c r="AE3372" s="413"/>
      <c r="AF3372" s="413"/>
      <c r="AG3372" s="413"/>
      <c r="AH3372" s="413"/>
      <c r="AI3372" s="414"/>
      <c r="AJ3372" s="414"/>
      <c r="AK3372" s="414"/>
      <c r="AL3372" s="414"/>
      <c r="AM3372" s="414"/>
      <c r="AN3372" s="414"/>
      <c r="AO3372" s="414"/>
      <c r="AP3372" s="414"/>
      <c r="AQ3372" s="414"/>
    </row>
    <row r="3373" spans="1:43" s="63" customFormat="1" ht="18.75" customHeight="1" outlineLevel="2">
      <c r="A3373" s="55"/>
      <c r="B3373" s="56"/>
      <c r="C3373" s="170" t="s">
        <v>3410</v>
      </c>
      <c r="D3373" s="58"/>
      <c r="E3373" s="57"/>
      <c r="F3373" s="58"/>
      <c r="G3373" s="57"/>
      <c r="H3373" s="58"/>
      <c r="I3373" s="59">
        <f>SUBTOTAL(9,I3374:I3458)</f>
        <v>0</v>
      </c>
      <c r="J3373" s="60"/>
      <c r="K3373" s="61">
        <f>SUBTOTAL(9,K3374:K3458)</f>
        <v>1.0347282</v>
      </c>
      <c r="L3373" s="58"/>
      <c r="M3373" s="61">
        <f>SUBTOTAL(9,M3374:M3458)</f>
        <v>0</v>
      </c>
      <c r="N3373" s="62"/>
      <c r="O3373" s="59">
        <f>SUBTOTAL(9,O3374:O3458)</f>
        <v>0</v>
      </c>
      <c r="P3373" s="59">
        <f>SUBTOTAL(9,P3374:P3458)</f>
        <v>0</v>
      </c>
      <c r="Q3373" s="55"/>
      <c r="R3373" s="415"/>
      <c r="S3373" s="415"/>
      <c r="T3373" s="415"/>
      <c r="U3373" s="415"/>
      <c r="V3373" s="415"/>
      <c r="W3373" s="415"/>
      <c r="X3373" s="415"/>
      <c r="Y3373" s="415"/>
      <c r="Z3373" s="415"/>
      <c r="AA3373" s="415"/>
      <c r="AB3373" s="415"/>
      <c r="AC3373" s="415"/>
      <c r="AD3373" s="415"/>
      <c r="AE3373" s="415"/>
      <c r="AF3373" s="415"/>
      <c r="AG3373" s="415"/>
      <c r="AH3373" s="415"/>
      <c r="AI3373" s="416"/>
      <c r="AJ3373" s="416"/>
      <c r="AK3373" s="416"/>
      <c r="AL3373" s="416"/>
      <c r="AM3373" s="416"/>
      <c r="AN3373" s="416"/>
      <c r="AO3373" s="416"/>
      <c r="AP3373" s="416"/>
      <c r="AQ3373" s="416"/>
    </row>
    <row r="3374" spans="1:43" s="20" customFormat="1" ht="16.5" customHeight="1" outlineLevel="3">
      <c r="A3374" s="22"/>
      <c r="B3374" s="18"/>
      <c r="C3374" s="23" t="s">
        <v>3411</v>
      </c>
      <c r="D3374" s="24"/>
      <c r="E3374" s="23"/>
      <c r="F3374" s="24"/>
      <c r="G3374" s="23"/>
      <c r="H3374" s="24"/>
      <c r="I3374" s="25">
        <f>SUBTOTAL(9,I3375:I3432)</f>
        <v>0</v>
      </c>
      <c r="J3374" s="26"/>
      <c r="K3374" s="27">
        <f>SUBTOTAL(9,K3375:K3432)</f>
        <v>0.46595295999999992</v>
      </c>
      <c r="L3374" s="24"/>
      <c r="M3374" s="27">
        <f>SUBTOTAL(9,M3375:M3432)</f>
        <v>0</v>
      </c>
      <c r="N3374" s="43"/>
      <c r="O3374" s="25">
        <f>SUBTOTAL(9,O3375:O3432)</f>
        <v>0</v>
      </c>
      <c r="P3374" s="25">
        <f>SUBTOTAL(9,P3375:P3432)</f>
        <v>0</v>
      </c>
      <c r="Q3374" s="22"/>
      <c r="R3374" s="417"/>
      <c r="S3374" s="417"/>
      <c r="T3374" s="417"/>
      <c r="U3374" s="417"/>
      <c r="V3374" s="417"/>
      <c r="W3374" s="417"/>
      <c r="X3374" s="417"/>
      <c r="Y3374" s="417"/>
      <c r="Z3374" s="417"/>
      <c r="AA3374" s="417"/>
      <c r="AB3374" s="417"/>
      <c r="AC3374" s="417"/>
      <c r="AD3374" s="417"/>
      <c r="AE3374" s="417"/>
      <c r="AF3374" s="417"/>
      <c r="AG3374" s="417"/>
      <c r="AH3374" s="417"/>
      <c r="AI3374" s="418"/>
      <c r="AJ3374" s="418"/>
      <c r="AK3374" s="418"/>
      <c r="AL3374" s="418"/>
      <c r="AM3374" s="418"/>
      <c r="AN3374" s="418"/>
      <c r="AO3374" s="418"/>
      <c r="AP3374" s="418"/>
      <c r="AQ3374" s="418"/>
    </row>
    <row r="3375" spans="1:43" s="421" customFormat="1" ht="12" outlineLevel="4">
      <c r="A3375" s="119"/>
      <c r="B3375" s="103"/>
      <c r="C3375" s="104" t="s">
        <v>3412</v>
      </c>
      <c r="D3375" s="102"/>
      <c r="E3375" s="105"/>
      <c r="F3375" s="105"/>
      <c r="G3375" s="105"/>
      <c r="H3375" s="106"/>
      <c r="I3375" s="107"/>
      <c r="J3375" s="108"/>
      <c r="K3375" s="108"/>
      <c r="L3375" s="108"/>
      <c r="M3375" s="108"/>
      <c r="N3375" s="109"/>
      <c r="O3375" s="109"/>
      <c r="P3375" s="109"/>
      <c r="Q3375" s="220"/>
      <c r="R3375" s="419"/>
      <c r="S3375" s="419"/>
      <c r="T3375" s="419"/>
      <c r="U3375" s="419"/>
      <c r="V3375" s="419"/>
      <c r="W3375" s="419"/>
      <c r="X3375" s="419"/>
      <c r="Y3375" s="419"/>
      <c r="Z3375" s="419"/>
      <c r="AA3375" s="419"/>
      <c r="AB3375" s="419"/>
      <c r="AC3375" s="419"/>
      <c r="AD3375" s="419"/>
      <c r="AE3375" s="419"/>
      <c r="AF3375" s="419"/>
      <c r="AG3375" s="419"/>
      <c r="AH3375" s="419"/>
      <c r="AI3375" s="420"/>
      <c r="AJ3375" s="420"/>
      <c r="AK3375" s="420"/>
      <c r="AL3375" s="420"/>
      <c r="AM3375" s="420"/>
      <c r="AN3375" s="420"/>
      <c r="AO3375" s="420"/>
      <c r="AP3375" s="420"/>
      <c r="AQ3375" s="420"/>
    </row>
    <row r="3376" spans="1:43" s="421" customFormat="1" ht="24" outlineLevel="4">
      <c r="A3376" s="121">
        <v>1</v>
      </c>
      <c r="B3376" s="69" t="s">
        <v>1171</v>
      </c>
      <c r="C3376" s="70" t="s">
        <v>1172</v>
      </c>
      <c r="D3376" s="68" t="s">
        <v>8</v>
      </c>
      <c r="E3376" s="71">
        <v>41.457999999999998</v>
      </c>
      <c r="F3376" s="71"/>
      <c r="G3376" s="71">
        <v>41.457999999999998</v>
      </c>
      <c r="H3376" s="511"/>
      <c r="I3376" s="74">
        <f>G3376*H3376</f>
        <v>0</v>
      </c>
      <c r="J3376" s="110"/>
      <c r="K3376" s="110">
        <f>G3376*J3376</f>
        <v>0</v>
      </c>
      <c r="L3376" s="110"/>
      <c r="M3376" s="110">
        <f>G3376*L3376</f>
        <v>0</v>
      </c>
      <c r="N3376" s="111">
        <v>21</v>
      </c>
      <c r="O3376" s="111">
        <f>I3376*(N3376/100)</f>
        <v>0</v>
      </c>
      <c r="P3376" s="111">
        <f>I3376+O3376</f>
        <v>0</v>
      </c>
      <c r="Q3376" s="184" t="s">
        <v>1881</v>
      </c>
      <c r="R3376" s="419"/>
      <c r="S3376" s="419"/>
      <c r="T3376" s="419"/>
      <c r="U3376" s="419"/>
      <c r="V3376" s="419"/>
      <c r="W3376" s="419"/>
      <c r="X3376" s="419"/>
      <c r="Y3376" s="419"/>
      <c r="Z3376" s="419"/>
      <c r="AA3376" s="419"/>
      <c r="AB3376" s="419"/>
      <c r="AC3376" s="419"/>
      <c r="AD3376" s="419"/>
      <c r="AE3376" s="419"/>
      <c r="AF3376" s="419"/>
      <c r="AG3376" s="419"/>
      <c r="AH3376" s="419"/>
      <c r="AI3376" s="420"/>
      <c r="AJ3376" s="420"/>
      <c r="AK3376" s="420"/>
      <c r="AL3376" s="420"/>
      <c r="AM3376" s="420"/>
      <c r="AN3376" s="420"/>
      <c r="AO3376" s="420"/>
      <c r="AP3376" s="420"/>
      <c r="AQ3376" s="420"/>
    </row>
    <row r="3377" spans="1:43" s="432" customFormat="1" ht="11.25" outlineLevel="5">
      <c r="A3377" s="422"/>
      <c r="B3377" s="423" t="s">
        <v>848</v>
      </c>
      <c r="C3377" s="424" t="s">
        <v>3413</v>
      </c>
      <c r="D3377" s="425"/>
      <c r="E3377" s="426"/>
      <c r="F3377" s="426"/>
      <c r="G3377" s="426">
        <v>0</v>
      </c>
      <c r="H3377" s="427"/>
      <c r="I3377" s="428"/>
      <c r="J3377" s="80"/>
      <c r="K3377" s="80"/>
      <c r="L3377" s="80"/>
      <c r="M3377" s="80"/>
      <c r="N3377" s="82"/>
      <c r="O3377" s="82"/>
      <c r="P3377" s="82"/>
      <c r="Q3377" s="429"/>
      <c r="R3377" s="430"/>
      <c r="S3377" s="430"/>
      <c r="T3377" s="430"/>
      <c r="U3377" s="430"/>
      <c r="V3377" s="430"/>
      <c r="W3377" s="430"/>
      <c r="X3377" s="430"/>
      <c r="Y3377" s="430"/>
      <c r="Z3377" s="430"/>
      <c r="AA3377" s="430"/>
      <c r="AB3377" s="430"/>
      <c r="AC3377" s="430"/>
      <c r="AD3377" s="430"/>
      <c r="AE3377" s="430"/>
      <c r="AF3377" s="430"/>
      <c r="AG3377" s="430"/>
      <c r="AH3377" s="430"/>
      <c r="AI3377" s="431"/>
      <c r="AJ3377" s="431"/>
      <c r="AK3377" s="431"/>
      <c r="AL3377" s="431"/>
      <c r="AM3377" s="431"/>
      <c r="AN3377" s="431"/>
      <c r="AO3377" s="431"/>
      <c r="AP3377" s="431"/>
      <c r="AQ3377" s="431"/>
    </row>
    <row r="3378" spans="1:43" s="432" customFormat="1" ht="11.25" outlineLevel="5">
      <c r="A3378" s="422"/>
      <c r="B3378" s="423"/>
      <c r="C3378" s="424" t="s">
        <v>3414</v>
      </c>
      <c r="D3378" s="425"/>
      <c r="E3378" s="426"/>
      <c r="F3378" s="426"/>
      <c r="G3378" s="426">
        <v>32.68</v>
      </c>
      <c r="H3378" s="427"/>
      <c r="I3378" s="428"/>
      <c r="J3378" s="80"/>
      <c r="K3378" s="80"/>
      <c r="L3378" s="80"/>
      <c r="M3378" s="80"/>
      <c r="N3378" s="82"/>
      <c r="O3378" s="82"/>
      <c r="P3378" s="82"/>
      <c r="Q3378" s="429"/>
      <c r="R3378" s="430"/>
      <c r="S3378" s="430"/>
      <c r="T3378" s="430"/>
      <c r="U3378" s="430"/>
      <c r="V3378" s="430"/>
      <c r="W3378" s="430"/>
      <c r="X3378" s="430"/>
      <c r="Y3378" s="430"/>
      <c r="Z3378" s="430"/>
      <c r="AA3378" s="430"/>
      <c r="AB3378" s="430"/>
      <c r="AC3378" s="430"/>
      <c r="AD3378" s="430"/>
      <c r="AE3378" s="430"/>
      <c r="AF3378" s="430"/>
      <c r="AG3378" s="430"/>
      <c r="AH3378" s="430"/>
      <c r="AI3378" s="431"/>
      <c r="AJ3378" s="431"/>
      <c r="AK3378" s="431"/>
      <c r="AL3378" s="431"/>
      <c r="AM3378" s="431"/>
      <c r="AN3378" s="431"/>
      <c r="AO3378" s="431"/>
      <c r="AP3378" s="431"/>
      <c r="AQ3378" s="431"/>
    </row>
    <row r="3379" spans="1:43" s="432" customFormat="1" ht="11.25" outlineLevel="5">
      <c r="A3379" s="422"/>
      <c r="B3379" s="423"/>
      <c r="C3379" s="424" t="s">
        <v>3415</v>
      </c>
      <c r="D3379" s="425"/>
      <c r="E3379" s="426"/>
      <c r="F3379" s="426"/>
      <c r="G3379" s="426">
        <v>8.7779999999999987</v>
      </c>
      <c r="H3379" s="427"/>
      <c r="I3379" s="428"/>
      <c r="J3379" s="80"/>
      <c r="K3379" s="80"/>
      <c r="L3379" s="80"/>
      <c r="M3379" s="80"/>
      <c r="N3379" s="82"/>
      <c r="O3379" s="82"/>
      <c r="P3379" s="82"/>
      <c r="Q3379" s="429"/>
      <c r="R3379" s="430"/>
      <c r="S3379" s="430"/>
      <c r="T3379" s="430"/>
      <c r="U3379" s="430"/>
      <c r="V3379" s="430"/>
      <c r="W3379" s="430"/>
      <c r="X3379" s="430"/>
      <c r="Y3379" s="430"/>
      <c r="Z3379" s="430"/>
      <c r="AA3379" s="430"/>
      <c r="AB3379" s="430"/>
      <c r="AC3379" s="430"/>
      <c r="AD3379" s="430"/>
      <c r="AE3379" s="430"/>
      <c r="AF3379" s="430"/>
      <c r="AG3379" s="430"/>
      <c r="AH3379" s="430"/>
      <c r="AI3379" s="431"/>
      <c r="AJ3379" s="431"/>
      <c r="AK3379" s="431"/>
      <c r="AL3379" s="431"/>
      <c r="AM3379" s="431"/>
      <c r="AN3379" s="431"/>
      <c r="AO3379" s="431"/>
      <c r="AP3379" s="431"/>
      <c r="AQ3379" s="431"/>
    </row>
    <row r="3380" spans="1:43" s="83" customFormat="1" ht="7.5" customHeight="1" outlineLevel="5">
      <c r="A3380" s="84"/>
      <c r="B3380" s="86"/>
      <c r="C3380" s="87"/>
      <c r="D3380" s="85"/>
      <c r="E3380" s="88"/>
      <c r="F3380" s="88"/>
      <c r="G3380" s="88"/>
      <c r="H3380" s="89"/>
      <c r="I3380" s="90"/>
      <c r="J3380" s="91"/>
      <c r="K3380" s="91"/>
      <c r="L3380" s="91"/>
      <c r="M3380" s="91"/>
      <c r="N3380" s="90"/>
      <c r="O3380" s="90"/>
      <c r="P3380" s="90"/>
      <c r="Q3380" s="92"/>
      <c r="R3380" s="433"/>
      <c r="S3380" s="433"/>
      <c r="T3380" s="433"/>
      <c r="U3380" s="433"/>
      <c r="V3380" s="433"/>
      <c r="W3380" s="433"/>
      <c r="X3380" s="433"/>
      <c r="Y3380" s="433"/>
      <c r="Z3380" s="433"/>
      <c r="AA3380" s="433"/>
      <c r="AB3380" s="433"/>
      <c r="AC3380" s="433"/>
      <c r="AD3380" s="433"/>
      <c r="AE3380" s="433"/>
      <c r="AF3380" s="433"/>
      <c r="AG3380" s="433"/>
      <c r="AH3380" s="433"/>
      <c r="AI3380" s="434"/>
      <c r="AJ3380" s="434"/>
      <c r="AK3380" s="434"/>
      <c r="AL3380" s="434"/>
      <c r="AM3380" s="434"/>
      <c r="AN3380" s="434"/>
      <c r="AO3380" s="434"/>
      <c r="AP3380" s="434"/>
      <c r="AQ3380" s="434"/>
    </row>
    <row r="3381" spans="1:43" s="421" customFormat="1" ht="12" outlineLevel="4">
      <c r="A3381" s="121">
        <v>2</v>
      </c>
      <c r="B3381" s="69" t="s">
        <v>1173</v>
      </c>
      <c r="C3381" s="70" t="s">
        <v>1174</v>
      </c>
      <c r="D3381" s="68" t="s">
        <v>5</v>
      </c>
      <c r="E3381" s="71">
        <v>1.28763E-2</v>
      </c>
      <c r="F3381" s="71"/>
      <c r="G3381" s="71">
        <v>1.28763E-2</v>
      </c>
      <c r="H3381" s="511"/>
      <c r="I3381" s="74">
        <f>G3381*H3381</f>
        <v>0</v>
      </c>
      <c r="J3381" s="110">
        <v>1</v>
      </c>
      <c r="K3381" s="110">
        <f>G3381*J3381</f>
        <v>1.28763E-2</v>
      </c>
      <c r="L3381" s="110"/>
      <c r="M3381" s="110">
        <f>G3381*L3381</f>
        <v>0</v>
      </c>
      <c r="N3381" s="111">
        <v>21</v>
      </c>
      <c r="O3381" s="111">
        <f>I3381*(N3381/100)</f>
        <v>0</v>
      </c>
      <c r="P3381" s="111">
        <f>I3381+O3381</f>
        <v>0</v>
      </c>
      <c r="Q3381" s="184" t="s">
        <v>1881</v>
      </c>
      <c r="R3381" s="419"/>
      <c r="S3381" s="419"/>
      <c r="T3381" s="419"/>
      <c r="U3381" s="419"/>
      <c r="V3381" s="419"/>
      <c r="W3381" s="419"/>
      <c r="X3381" s="419"/>
      <c r="Y3381" s="419"/>
      <c r="Z3381" s="419"/>
      <c r="AA3381" s="419"/>
      <c r="AB3381" s="419"/>
      <c r="AC3381" s="419"/>
      <c r="AD3381" s="419"/>
      <c r="AE3381" s="419"/>
      <c r="AF3381" s="419"/>
      <c r="AG3381" s="419"/>
      <c r="AH3381" s="419"/>
      <c r="AI3381" s="420"/>
      <c r="AJ3381" s="420"/>
      <c r="AK3381" s="420"/>
      <c r="AL3381" s="420"/>
      <c r="AM3381" s="420"/>
      <c r="AN3381" s="420"/>
      <c r="AO3381" s="420"/>
      <c r="AP3381" s="420"/>
      <c r="AQ3381" s="420"/>
    </row>
    <row r="3382" spans="1:43" s="432" customFormat="1" ht="11.25" outlineLevel="5">
      <c r="A3382" s="422"/>
      <c r="B3382" s="423" t="s">
        <v>848</v>
      </c>
      <c r="C3382" s="424" t="s">
        <v>3413</v>
      </c>
      <c r="D3382" s="425"/>
      <c r="E3382" s="426"/>
      <c r="F3382" s="426"/>
      <c r="G3382" s="426">
        <v>0</v>
      </c>
      <c r="H3382" s="427"/>
      <c r="I3382" s="428"/>
      <c r="J3382" s="80"/>
      <c r="K3382" s="80"/>
      <c r="L3382" s="80"/>
      <c r="M3382" s="80"/>
      <c r="N3382" s="82"/>
      <c r="O3382" s="82"/>
      <c r="P3382" s="82"/>
      <c r="Q3382" s="429"/>
      <c r="R3382" s="430"/>
      <c r="S3382" s="430"/>
      <c r="T3382" s="430"/>
      <c r="U3382" s="430"/>
      <c r="V3382" s="430"/>
      <c r="W3382" s="430"/>
      <c r="X3382" s="430"/>
      <c r="Y3382" s="430"/>
      <c r="Z3382" s="430"/>
      <c r="AA3382" s="430"/>
      <c r="AB3382" s="430"/>
      <c r="AC3382" s="430"/>
      <c r="AD3382" s="430"/>
      <c r="AE3382" s="430"/>
      <c r="AF3382" s="430"/>
      <c r="AG3382" s="430"/>
      <c r="AH3382" s="430"/>
      <c r="AI3382" s="431"/>
      <c r="AJ3382" s="431"/>
      <c r="AK3382" s="431"/>
      <c r="AL3382" s="431"/>
      <c r="AM3382" s="431"/>
      <c r="AN3382" s="431"/>
      <c r="AO3382" s="431"/>
      <c r="AP3382" s="431"/>
      <c r="AQ3382" s="431"/>
    </row>
    <row r="3383" spans="1:43" s="432" customFormat="1" ht="11.25" outlineLevel="5">
      <c r="A3383" s="422"/>
      <c r="B3383" s="423"/>
      <c r="C3383" s="424" t="s">
        <v>3416</v>
      </c>
      <c r="D3383" s="425"/>
      <c r="E3383" s="426"/>
      <c r="F3383" s="426"/>
      <c r="G3383" s="426">
        <v>9.8040000000000002E-3</v>
      </c>
      <c r="H3383" s="427"/>
      <c r="I3383" s="428"/>
      <c r="J3383" s="80"/>
      <c r="K3383" s="80"/>
      <c r="L3383" s="80"/>
      <c r="M3383" s="80"/>
      <c r="N3383" s="82"/>
      <c r="O3383" s="82"/>
      <c r="P3383" s="82"/>
      <c r="Q3383" s="429"/>
      <c r="R3383" s="430"/>
      <c r="S3383" s="430"/>
      <c r="T3383" s="430"/>
      <c r="U3383" s="430"/>
      <c r="V3383" s="430"/>
      <c r="W3383" s="430"/>
      <c r="X3383" s="430"/>
      <c r="Y3383" s="430"/>
      <c r="Z3383" s="430"/>
      <c r="AA3383" s="430"/>
      <c r="AB3383" s="430"/>
      <c r="AC3383" s="430"/>
      <c r="AD3383" s="430"/>
      <c r="AE3383" s="430"/>
      <c r="AF3383" s="430"/>
      <c r="AG3383" s="430"/>
      <c r="AH3383" s="430"/>
      <c r="AI3383" s="431"/>
      <c r="AJ3383" s="431"/>
      <c r="AK3383" s="431"/>
      <c r="AL3383" s="431"/>
      <c r="AM3383" s="431"/>
      <c r="AN3383" s="431"/>
      <c r="AO3383" s="431"/>
      <c r="AP3383" s="431"/>
      <c r="AQ3383" s="431"/>
    </row>
    <row r="3384" spans="1:43" s="432" customFormat="1" ht="11.25" outlineLevel="5">
      <c r="A3384" s="422"/>
      <c r="B3384" s="423"/>
      <c r="C3384" s="424" t="s">
        <v>3417</v>
      </c>
      <c r="D3384" s="425"/>
      <c r="E3384" s="426"/>
      <c r="F3384" s="426"/>
      <c r="G3384" s="426">
        <v>3.0722999999999996E-3</v>
      </c>
      <c r="H3384" s="427"/>
      <c r="I3384" s="428"/>
      <c r="J3384" s="80"/>
      <c r="K3384" s="80"/>
      <c r="L3384" s="80"/>
      <c r="M3384" s="80"/>
      <c r="N3384" s="82"/>
      <c r="O3384" s="82"/>
      <c r="P3384" s="82"/>
      <c r="Q3384" s="429"/>
      <c r="R3384" s="430"/>
      <c r="S3384" s="430"/>
      <c r="T3384" s="430"/>
      <c r="U3384" s="430"/>
      <c r="V3384" s="430"/>
      <c r="W3384" s="430"/>
      <c r="X3384" s="430"/>
      <c r="Y3384" s="430"/>
      <c r="Z3384" s="430"/>
      <c r="AA3384" s="430"/>
      <c r="AB3384" s="430"/>
      <c r="AC3384" s="430"/>
      <c r="AD3384" s="430"/>
      <c r="AE3384" s="430"/>
      <c r="AF3384" s="430"/>
      <c r="AG3384" s="430"/>
      <c r="AH3384" s="430"/>
      <c r="AI3384" s="431"/>
      <c r="AJ3384" s="431"/>
      <c r="AK3384" s="431"/>
      <c r="AL3384" s="431"/>
      <c r="AM3384" s="431"/>
      <c r="AN3384" s="431"/>
      <c r="AO3384" s="431"/>
      <c r="AP3384" s="431"/>
      <c r="AQ3384" s="431"/>
    </row>
    <row r="3385" spans="1:43" s="83" customFormat="1" ht="7.5" customHeight="1" outlineLevel="5">
      <c r="A3385" s="84"/>
      <c r="B3385" s="86"/>
      <c r="C3385" s="87"/>
      <c r="D3385" s="85"/>
      <c r="E3385" s="88"/>
      <c r="F3385" s="88"/>
      <c r="G3385" s="88"/>
      <c r="H3385" s="89"/>
      <c r="I3385" s="90"/>
      <c r="J3385" s="91"/>
      <c r="K3385" s="91"/>
      <c r="L3385" s="91"/>
      <c r="M3385" s="91"/>
      <c r="N3385" s="90"/>
      <c r="O3385" s="90"/>
      <c r="P3385" s="90"/>
      <c r="Q3385" s="92"/>
      <c r="R3385" s="433"/>
      <c r="S3385" s="433"/>
      <c r="T3385" s="433"/>
      <c r="U3385" s="433"/>
      <c r="V3385" s="433"/>
      <c r="W3385" s="433"/>
      <c r="X3385" s="433"/>
      <c r="Y3385" s="433"/>
      <c r="Z3385" s="433"/>
      <c r="AA3385" s="433"/>
      <c r="AB3385" s="433"/>
      <c r="AC3385" s="433"/>
      <c r="AD3385" s="433"/>
      <c r="AE3385" s="433"/>
      <c r="AF3385" s="433"/>
      <c r="AG3385" s="433"/>
      <c r="AH3385" s="433"/>
      <c r="AI3385" s="434"/>
      <c r="AJ3385" s="434"/>
      <c r="AK3385" s="434"/>
      <c r="AL3385" s="434"/>
      <c r="AM3385" s="434"/>
      <c r="AN3385" s="434"/>
      <c r="AO3385" s="434"/>
      <c r="AP3385" s="434"/>
      <c r="AQ3385" s="434"/>
    </row>
    <row r="3386" spans="1:43" s="421" customFormat="1" ht="24" outlineLevel="4">
      <c r="A3386" s="121">
        <v>3</v>
      </c>
      <c r="B3386" s="69" t="s">
        <v>1350</v>
      </c>
      <c r="C3386" s="70" t="s">
        <v>1176</v>
      </c>
      <c r="D3386" s="68" t="s">
        <v>8</v>
      </c>
      <c r="E3386" s="71">
        <v>41.457999999999998</v>
      </c>
      <c r="F3386" s="71"/>
      <c r="G3386" s="71">
        <v>41.457999999999998</v>
      </c>
      <c r="H3386" s="511"/>
      <c r="I3386" s="74">
        <f>G3386*H3386</f>
        <v>0</v>
      </c>
      <c r="J3386" s="110">
        <v>8.8000000000000003E-4</v>
      </c>
      <c r="K3386" s="110">
        <f>G3386*J3386</f>
        <v>3.6483040000000001E-2</v>
      </c>
      <c r="L3386" s="110"/>
      <c r="M3386" s="110">
        <f>G3386*L3386</f>
        <v>0</v>
      </c>
      <c r="N3386" s="111">
        <v>21</v>
      </c>
      <c r="O3386" s="111">
        <f>I3386*(N3386/100)</f>
        <v>0</v>
      </c>
      <c r="P3386" s="111">
        <f>I3386+O3386</f>
        <v>0</v>
      </c>
      <c r="Q3386" s="184"/>
      <c r="R3386" s="419"/>
      <c r="S3386" s="419"/>
      <c r="T3386" s="419"/>
      <c r="U3386" s="419"/>
      <c r="V3386" s="419"/>
      <c r="W3386" s="419"/>
      <c r="X3386" s="419"/>
      <c r="Y3386" s="419"/>
      <c r="Z3386" s="419"/>
      <c r="AA3386" s="419"/>
      <c r="AB3386" s="419"/>
      <c r="AC3386" s="419"/>
      <c r="AD3386" s="419"/>
      <c r="AE3386" s="419"/>
      <c r="AF3386" s="419"/>
      <c r="AG3386" s="419"/>
      <c r="AH3386" s="419"/>
      <c r="AI3386" s="420"/>
      <c r="AJ3386" s="420"/>
      <c r="AK3386" s="420"/>
      <c r="AL3386" s="420"/>
      <c r="AM3386" s="420"/>
      <c r="AN3386" s="420"/>
      <c r="AO3386" s="420"/>
      <c r="AP3386" s="420"/>
      <c r="AQ3386" s="420"/>
    </row>
    <row r="3387" spans="1:43" s="432" customFormat="1" ht="11.25" outlineLevel="5">
      <c r="A3387" s="422"/>
      <c r="B3387" s="423" t="s">
        <v>848</v>
      </c>
      <c r="C3387" s="424" t="s">
        <v>3413</v>
      </c>
      <c r="D3387" s="425"/>
      <c r="E3387" s="426"/>
      <c r="F3387" s="426"/>
      <c r="G3387" s="426">
        <v>0</v>
      </c>
      <c r="H3387" s="427"/>
      <c r="I3387" s="428"/>
      <c r="J3387" s="80"/>
      <c r="K3387" s="80"/>
      <c r="L3387" s="80"/>
      <c r="M3387" s="80"/>
      <c r="N3387" s="82"/>
      <c r="O3387" s="82"/>
      <c r="P3387" s="82"/>
      <c r="Q3387" s="429"/>
      <c r="R3387" s="430"/>
      <c r="S3387" s="430"/>
      <c r="T3387" s="430"/>
      <c r="U3387" s="430"/>
      <c r="V3387" s="430"/>
      <c r="W3387" s="430"/>
      <c r="X3387" s="430"/>
      <c r="Y3387" s="430"/>
      <c r="Z3387" s="430"/>
      <c r="AA3387" s="430"/>
      <c r="AB3387" s="430"/>
      <c r="AC3387" s="430"/>
      <c r="AD3387" s="430"/>
      <c r="AE3387" s="430"/>
      <c r="AF3387" s="430"/>
      <c r="AG3387" s="430"/>
      <c r="AH3387" s="430"/>
      <c r="AI3387" s="431"/>
      <c r="AJ3387" s="431"/>
      <c r="AK3387" s="431"/>
      <c r="AL3387" s="431"/>
      <c r="AM3387" s="431"/>
      <c r="AN3387" s="431"/>
      <c r="AO3387" s="431"/>
      <c r="AP3387" s="431"/>
      <c r="AQ3387" s="431"/>
    </row>
    <row r="3388" spans="1:43" s="432" customFormat="1" ht="11.25" outlineLevel="5">
      <c r="A3388" s="422"/>
      <c r="B3388" s="423"/>
      <c r="C3388" s="424" t="s">
        <v>3414</v>
      </c>
      <c r="D3388" s="425"/>
      <c r="E3388" s="426"/>
      <c r="F3388" s="426"/>
      <c r="G3388" s="426">
        <v>32.68</v>
      </c>
      <c r="H3388" s="427"/>
      <c r="I3388" s="428"/>
      <c r="J3388" s="80"/>
      <c r="K3388" s="80"/>
      <c r="L3388" s="80"/>
      <c r="M3388" s="80"/>
      <c r="N3388" s="82"/>
      <c r="O3388" s="82"/>
      <c r="P3388" s="82"/>
      <c r="Q3388" s="429"/>
      <c r="R3388" s="430"/>
      <c r="S3388" s="430"/>
      <c r="T3388" s="430"/>
      <c r="U3388" s="430"/>
      <c r="V3388" s="430"/>
      <c r="W3388" s="430"/>
      <c r="X3388" s="430"/>
      <c r="Y3388" s="430"/>
      <c r="Z3388" s="430"/>
      <c r="AA3388" s="430"/>
      <c r="AB3388" s="430"/>
      <c r="AC3388" s="430"/>
      <c r="AD3388" s="430"/>
      <c r="AE3388" s="430"/>
      <c r="AF3388" s="430"/>
      <c r="AG3388" s="430"/>
      <c r="AH3388" s="430"/>
      <c r="AI3388" s="431"/>
      <c r="AJ3388" s="431"/>
      <c r="AK3388" s="431"/>
      <c r="AL3388" s="431"/>
      <c r="AM3388" s="431"/>
      <c r="AN3388" s="431"/>
      <c r="AO3388" s="431"/>
      <c r="AP3388" s="431"/>
      <c r="AQ3388" s="431"/>
    </row>
    <row r="3389" spans="1:43" s="432" customFormat="1" ht="11.25" outlineLevel="5">
      <c r="A3389" s="422"/>
      <c r="B3389" s="423"/>
      <c r="C3389" s="424" t="s">
        <v>3415</v>
      </c>
      <c r="D3389" s="425"/>
      <c r="E3389" s="426"/>
      <c r="F3389" s="426"/>
      <c r="G3389" s="426">
        <v>8.7779999999999987</v>
      </c>
      <c r="H3389" s="427"/>
      <c r="I3389" s="428"/>
      <c r="J3389" s="80"/>
      <c r="K3389" s="80"/>
      <c r="L3389" s="80"/>
      <c r="M3389" s="80"/>
      <c r="N3389" s="82"/>
      <c r="O3389" s="82"/>
      <c r="P3389" s="82"/>
      <c r="Q3389" s="429"/>
      <c r="R3389" s="430"/>
      <c r="S3389" s="430"/>
      <c r="T3389" s="430"/>
      <c r="U3389" s="430"/>
      <c r="V3389" s="430"/>
      <c r="W3389" s="430"/>
      <c r="X3389" s="430"/>
      <c r="Y3389" s="430"/>
      <c r="Z3389" s="430"/>
      <c r="AA3389" s="430"/>
      <c r="AB3389" s="430"/>
      <c r="AC3389" s="430"/>
      <c r="AD3389" s="430"/>
      <c r="AE3389" s="430"/>
      <c r="AF3389" s="430"/>
      <c r="AG3389" s="430"/>
      <c r="AH3389" s="430"/>
      <c r="AI3389" s="431"/>
      <c r="AJ3389" s="431"/>
      <c r="AK3389" s="431"/>
      <c r="AL3389" s="431"/>
      <c r="AM3389" s="431"/>
      <c r="AN3389" s="431"/>
      <c r="AO3389" s="431"/>
      <c r="AP3389" s="431"/>
      <c r="AQ3389" s="431"/>
    </row>
    <row r="3390" spans="1:43" s="83" customFormat="1" ht="7.5" customHeight="1" outlineLevel="5">
      <c r="A3390" s="84"/>
      <c r="B3390" s="86"/>
      <c r="C3390" s="87"/>
      <c r="D3390" s="85"/>
      <c r="E3390" s="88"/>
      <c r="F3390" s="88"/>
      <c r="G3390" s="88"/>
      <c r="H3390" s="89"/>
      <c r="I3390" s="90"/>
      <c r="J3390" s="91"/>
      <c r="K3390" s="91"/>
      <c r="L3390" s="91"/>
      <c r="M3390" s="91"/>
      <c r="N3390" s="90"/>
      <c r="O3390" s="90"/>
      <c r="P3390" s="90"/>
      <c r="Q3390" s="92"/>
      <c r="R3390" s="433"/>
      <c r="S3390" s="433"/>
      <c r="T3390" s="433"/>
      <c r="U3390" s="433"/>
      <c r="V3390" s="433"/>
      <c r="W3390" s="433"/>
      <c r="X3390" s="433"/>
      <c r="Y3390" s="433"/>
      <c r="Z3390" s="433"/>
      <c r="AA3390" s="433"/>
      <c r="AB3390" s="433"/>
      <c r="AC3390" s="433"/>
      <c r="AD3390" s="433"/>
      <c r="AE3390" s="433"/>
      <c r="AF3390" s="433"/>
      <c r="AG3390" s="433"/>
      <c r="AH3390" s="433"/>
      <c r="AI3390" s="434"/>
      <c r="AJ3390" s="434"/>
      <c r="AK3390" s="434"/>
      <c r="AL3390" s="434"/>
      <c r="AM3390" s="434"/>
      <c r="AN3390" s="434"/>
      <c r="AO3390" s="434"/>
      <c r="AP3390" s="434"/>
      <c r="AQ3390" s="434"/>
    </row>
    <row r="3391" spans="1:43" s="421" customFormat="1" ht="12" outlineLevel="4">
      <c r="A3391" s="121">
        <v>4</v>
      </c>
      <c r="B3391" s="69" t="s">
        <v>1177</v>
      </c>
      <c r="C3391" s="70" t="s">
        <v>1178</v>
      </c>
      <c r="D3391" s="68" t="s">
        <v>4</v>
      </c>
      <c r="E3391" s="71">
        <v>22.799999999999997</v>
      </c>
      <c r="F3391" s="71"/>
      <c r="G3391" s="71">
        <v>22.799999999999997</v>
      </c>
      <c r="H3391" s="511"/>
      <c r="I3391" s="74">
        <f>G3391*H3391</f>
        <v>0</v>
      </c>
      <c r="J3391" s="110">
        <v>4.6999999999999999E-4</v>
      </c>
      <c r="K3391" s="110">
        <f>G3391*J3391</f>
        <v>1.0715999999999998E-2</v>
      </c>
      <c r="L3391" s="110"/>
      <c r="M3391" s="110">
        <f>G3391*L3391</f>
        <v>0</v>
      </c>
      <c r="N3391" s="111">
        <v>21</v>
      </c>
      <c r="O3391" s="111">
        <f>I3391*(N3391/100)</f>
        <v>0</v>
      </c>
      <c r="P3391" s="111">
        <f>I3391+O3391</f>
        <v>0</v>
      </c>
      <c r="Q3391" s="184" t="s">
        <v>1881</v>
      </c>
      <c r="R3391" s="419"/>
      <c r="S3391" s="419"/>
      <c r="T3391" s="419"/>
      <c r="U3391" s="419"/>
      <c r="V3391" s="419"/>
      <c r="W3391" s="419"/>
      <c r="X3391" s="419"/>
      <c r="Y3391" s="419"/>
      <c r="Z3391" s="419"/>
      <c r="AA3391" s="419"/>
      <c r="AB3391" s="419"/>
      <c r="AC3391" s="419"/>
      <c r="AD3391" s="419"/>
      <c r="AE3391" s="419"/>
      <c r="AF3391" s="419"/>
      <c r="AG3391" s="419"/>
      <c r="AH3391" s="419"/>
      <c r="AI3391" s="420"/>
      <c r="AJ3391" s="420"/>
      <c r="AK3391" s="420"/>
      <c r="AL3391" s="420"/>
      <c r="AM3391" s="420"/>
      <c r="AN3391" s="420"/>
      <c r="AO3391" s="420"/>
      <c r="AP3391" s="420"/>
      <c r="AQ3391" s="420"/>
    </row>
    <row r="3392" spans="1:43" s="432" customFormat="1" ht="11.25" outlineLevel="5">
      <c r="A3392" s="422"/>
      <c r="B3392" s="423" t="s">
        <v>848</v>
      </c>
      <c r="C3392" s="424" t="s">
        <v>3413</v>
      </c>
      <c r="D3392" s="425"/>
      <c r="E3392" s="426"/>
      <c r="F3392" s="426"/>
      <c r="G3392" s="426">
        <v>0</v>
      </c>
      <c r="H3392" s="427"/>
      <c r="I3392" s="428"/>
      <c r="J3392" s="80"/>
      <c r="K3392" s="80"/>
      <c r="L3392" s="80"/>
      <c r="M3392" s="80"/>
      <c r="N3392" s="82"/>
      <c r="O3392" s="82"/>
      <c r="P3392" s="82"/>
      <c r="Q3392" s="429"/>
      <c r="R3392" s="430"/>
      <c r="S3392" s="430"/>
      <c r="T3392" s="430"/>
      <c r="U3392" s="430"/>
      <c r="V3392" s="430"/>
      <c r="W3392" s="430"/>
      <c r="X3392" s="430"/>
      <c r="Y3392" s="430"/>
      <c r="Z3392" s="430"/>
      <c r="AA3392" s="430"/>
      <c r="AB3392" s="430"/>
      <c r="AC3392" s="430"/>
      <c r="AD3392" s="430"/>
      <c r="AE3392" s="430"/>
      <c r="AF3392" s="430"/>
      <c r="AG3392" s="430"/>
      <c r="AH3392" s="430"/>
      <c r="AI3392" s="431"/>
      <c r="AJ3392" s="431"/>
      <c r="AK3392" s="431"/>
      <c r="AL3392" s="431"/>
      <c r="AM3392" s="431"/>
      <c r="AN3392" s="431"/>
      <c r="AO3392" s="431"/>
      <c r="AP3392" s="431"/>
      <c r="AQ3392" s="431"/>
    </row>
    <row r="3393" spans="1:43" s="432" customFormat="1" ht="11.25" outlineLevel="5">
      <c r="A3393" s="422"/>
      <c r="B3393" s="423"/>
      <c r="C3393" s="424" t="s">
        <v>3418</v>
      </c>
      <c r="D3393" s="425"/>
      <c r="E3393" s="426"/>
      <c r="F3393" s="426"/>
      <c r="G3393" s="426">
        <v>22.799999999999997</v>
      </c>
      <c r="H3393" s="427"/>
      <c r="I3393" s="428"/>
      <c r="J3393" s="80"/>
      <c r="K3393" s="80"/>
      <c r="L3393" s="80"/>
      <c r="M3393" s="80"/>
      <c r="N3393" s="82"/>
      <c r="O3393" s="82"/>
      <c r="P3393" s="82"/>
      <c r="Q3393" s="429"/>
      <c r="R3393" s="430"/>
      <c r="S3393" s="430"/>
      <c r="T3393" s="430"/>
      <c r="U3393" s="430"/>
      <c r="V3393" s="430"/>
      <c r="W3393" s="430"/>
      <c r="X3393" s="430"/>
      <c r="Y3393" s="430"/>
      <c r="Z3393" s="430"/>
      <c r="AA3393" s="430"/>
      <c r="AB3393" s="430"/>
      <c r="AC3393" s="430"/>
      <c r="AD3393" s="430"/>
      <c r="AE3393" s="430"/>
      <c r="AF3393" s="430"/>
      <c r="AG3393" s="430"/>
      <c r="AH3393" s="430"/>
      <c r="AI3393" s="431"/>
      <c r="AJ3393" s="431"/>
      <c r="AK3393" s="431"/>
      <c r="AL3393" s="431"/>
      <c r="AM3393" s="431"/>
      <c r="AN3393" s="431"/>
      <c r="AO3393" s="431"/>
      <c r="AP3393" s="431"/>
      <c r="AQ3393" s="431"/>
    </row>
    <row r="3394" spans="1:43" s="83" customFormat="1" ht="7.5" customHeight="1" outlineLevel="5">
      <c r="A3394" s="84"/>
      <c r="B3394" s="86"/>
      <c r="C3394" s="87"/>
      <c r="D3394" s="85"/>
      <c r="E3394" s="88"/>
      <c r="F3394" s="88"/>
      <c r="G3394" s="88"/>
      <c r="H3394" s="89"/>
      <c r="I3394" s="90"/>
      <c r="J3394" s="91"/>
      <c r="K3394" s="91"/>
      <c r="L3394" s="91"/>
      <c r="M3394" s="91"/>
      <c r="N3394" s="90"/>
      <c r="O3394" s="90"/>
      <c r="P3394" s="90"/>
      <c r="Q3394" s="92"/>
      <c r="R3394" s="433"/>
      <c r="S3394" s="433"/>
      <c r="T3394" s="433"/>
      <c r="U3394" s="433"/>
      <c r="V3394" s="433"/>
      <c r="W3394" s="433"/>
      <c r="X3394" s="433"/>
      <c r="Y3394" s="433"/>
      <c r="Z3394" s="433"/>
      <c r="AA3394" s="433"/>
      <c r="AB3394" s="433"/>
      <c r="AC3394" s="433"/>
      <c r="AD3394" s="433"/>
      <c r="AE3394" s="433"/>
      <c r="AF3394" s="433"/>
      <c r="AG3394" s="433"/>
      <c r="AH3394" s="433"/>
      <c r="AI3394" s="434"/>
      <c r="AJ3394" s="434"/>
      <c r="AK3394" s="434"/>
      <c r="AL3394" s="434"/>
      <c r="AM3394" s="434"/>
      <c r="AN3394" s="434"/>
      <c r="AO3394" s="434"/>
      <c r="AP3394" s="434"/>
      <c r="AQ3394" s="434"/>
    </row>
    <row r="3395" spans="1:43" s="421" customFormat="1" ht="24" outlineLevel="4">
      <c r="A3395" s="121">
        <v>5</v>
      </c>
      <c r="B3395" s="69" t="s">
        <v>1179</v>
      </c>
      <c r="C3395" s="70" t="s">
        <v>3419</v>
      </c>
      <c r="D3395" s="68" t="s">
        <v>8</v>
      </c>
      <c r="E3395" s="71">
        <v>60.786699999999989</v>
      </c>
      <c r="F3395" s="71"/>
      <c r="G3395" s="71">
        <v>60.786699999999989</v>
      </c>
      <c r="H3395" s="511"/>
      <c r="I3395" s="74">
        <f>G3395*H3395</f>
        <v>0</v>
      </c>
      <c r="J3395" s="110">
        <v>5.4000000000000003E-3</v>
      </c>
      <c r="K3395" s="110">
        <f>G3395*J3395</f>
        <v>0.32824817999999995</v>
      </c>
      <c r="L3395" s="110"/>
      <c r="M3395" s="110">
        <f>G3395*L3395</f>
        <v>0</v>
      </c>
      <c r="N3395" s="111">
        <v>21</v>
      </c>
      <c r="O3395" s="111">
        <f>I3395*(N3395/100)</f>
        <v>0</v>
      </c>
      <c r="P3395" s="111">
        <f>I3395+O3395</f>
        <v>0</v>
      </c>
      <c r="Q3395" s="184"/>
      <c r="R3395" s="419"/>
      <c r="S3395" s="419"/>
      <c r="T3395" s="419"/>
      <c r="U3395" s="419"/>
      <c r="V3395" s="419"/>
      <c r="W3395" s="419"/>
      <c r="X3395" s="419"/>
      <c r="Y3395" s="419"/>
      <c r="Z3395" s="419"/>
      <c r="AA3395" s="419"/>
      <c r="AB3395" s="419"/>
      <c r="AC3395" s="419"/>
      <c r="AD3395" s="419"/>
      <c r="AE3395" s="419"/>
      <c r="AF3395" s="419"/>
      <c r="AG3395" s="419"/>
      <c r="AH3395" s="419"/>
      <c r="AI3395" s="420"/>
      <c r="AJ3395" s="420"/>
      <c r="AK3395" s="420"/>
      <c r="AL3395" s="420"/>
      <c r="AM3395" s="420"/>
      <c r="AN3395" s="420"/>
      <c r="AO3395" s="420"/>
      <c r="AP3395" s="420"/>
      <c r="AQ3395" s="420"/>
    </row>
    <row r="3396" spans="1:43" s="432" customFormat="1" ht="11.25" outlineLevel="5">
      <c r="A3396" s="422"/>
      <c r="B3396" s="423" t="s">
        <v>848</v>
      </c>
      <c r="C3396" s="424" t="s">
        <v>3413</v>
      </c>
      <c r="D3396" s="425"/>
      <c r="E3396" s="426"/>
      <c r="F3396" s="426"/>
      <c r="G3396" s="426">
        <v>0</v>
      </c>
      <c r="H3396" s="427"/>
      <c r="I3396" s="428"/>
      <c r="J3396" s="80"/>
      <c r="K3396" s="80"/>
      <c r="L3396" s="80"/>
      <c r="M3396" s="80"/>
      <c r="N3396" s="82"/>
      <c r="O3396" s="82"/>
      <c r="P3396" s="82"/>
      <c r="Q3396" s="429"/>
      <c r="R3396" s="430"/>
      <c r="S3396" s="430"/>
      <c r="T3396" s="430"/>
      <c r="U3396" s="430"/>
      <c r="V3396" s="430"/>
      <c r="W3396" s="430"/>
      <c r="X3396" s="430"/>
      <c r="Y3396" s="430"/>
      <c r="Z3396" s="430"/>
      <c r="AA3396" s="430"/>
      <c r="AB3396" s="430"/>
      <c r="AC3396" s="430"/>
      <c r="AD3396" s="430"/>
      <c r="AE3396" s="430"/>
      <c r="AF3396" s="430"/>
      <c r="AG3396" s="430"/>
      <c r="AH3396" s="430"/>
      <c r="AI3396" s="431"/>
      <c r="AJ3396" s="431"/>
      <c r="AK3396" s="431"/>
      <c r="AL3396" s="431"/>
      <c r="AM3396" s="431"/>
      <c r="AN3396" s="431"/>
      <c r="AO3396" s="431"/>
      <c r="AP3396" s="431"/>
      <c r="AQ3396" s="431"/>
    </row>
    <row r="3397" spans="1:43" s="432" customFormat="1" ht="11.25" outlineLevel="5">
      <c r="A3397" s="422"/>
      <c r="B3397" s="423"/>
      <c r="C3397" s="424" t="s">
        <v>3414</v>
      </c>
      <c r="D3397" s="425"/>
      <c r="E3397" s="426"/>
      <c r="F3397" s="426"/>
      <c r="G3397" s="426">
        <v>32.68</v>
      </c>
      <c r="H3397" s="427"/>
      <c r="I3397" s="428"/>
      <c r="J3397" s="80"/>
      <c r="K3397" s="80"/>
      <c r="L3397" s="80"/>
      <c r="M3397" s="80"/>
      <c r="N3397" s="82"/>
      <c r="O3397" s="82"/>
      <c r="P3397" s="82"/>
      <c r="Q3397" s="429"/>
      <c r="R3397" s="430"/>
      <c r="S3397" s="430"/>
      <c r="T3397" s="430"/>
      <c r="U3397" s="430"/>
      <c r="V3397" s="430"/>
      <c r="W3397" s="430"/>
      <c r="X3397" s="430"/>
      <c r="Y3397" s="430"/>
      <c r="Z3397" s="430"/>
      <c r="AA3397" s="430"/>
      <c r="AB3397" s="430"/>
      <c r="AC3397" s="430"/>
      <c r="AD3397" s="430"/>
      <c r="AE3397" s="430"/>
      <c r="AF3397" s="430"/>
      <c r="AG3397" s="430"/>
      <c r="AH3397" s="430"/>
      <c r="AI3397" s="431"/>
      <c r="AJ3397" s="431"/>
      <c r="AK3397" s="431"/>
      <c r="AL3397" s="431"/>
      <c r="AM3397" s="431"/>
      <c r="AN3397" s="431"/>
      <c r="AO3397" s="431"/>
      <c r="AP3397" s="431"/>
      <c r="AQ3397" s="431"/>
    </row>
    <row r="3398" spans="1:43" s="432" customFormat="1" ht="11.25" outlineLevel="5">
      <c r="A3398" s="422"/>
      <c r="B3398" s="423"/>
      <c r="C3398" s="424" t="s">
        <v>3415</v>
      </c>
      <c r="D3398" s="425"/>
      <c r="E3398" s="426"/>
      <c r="F3398" s="426"/>
      <c r="G3398" s="426">
        <v>8.7779999999999987</v>
      </c>
      <c r="H3398" s="427"/>
      <c r="I3398" s="428"/>
      <c r="J3398" s="80"/>
      <c r="K3398" s="80"/>
      <c r="L3398" s="80"/>
      <c r="M3398" s="80"/>
      <c r="N3398" s="82"/>
      <c r="O3398" s="82"/>
      <c r="P3398" s="82"/>
      <c r="Q3398" s="429"/>
      <c r="R3398" s="430"/>
      <c r="S3398" s="430"/>
      <c r="T3398" s="430"/>
      <c r="U3398" s="430"/>
      <c r="V3398" s="430"/>
      <c r="W3398" s="430"/>
      <c r="X3398" s="430"/>
      <c r="Y3398" s="430"/>
      <c r="Z3398" s="430"/>
      <c r="AA3398" s="430"/>
      <c r="AB3398" s="430"/>
      <c r="AC3398" s="430"/>
      <c r="AD3398" s="430"/>
      <c r="AE3398" s="430"/>
      <c r="AF3398" s="430"/>
      <c r="AG3398" s="430"/>
      <c r="AH3398" s="430"/>
      <c r="AI3398" s="431"/>
      <c r="AJ3398" s="431"/>
      <c r="AK3398" s="431"/>
      <c r="AL3398" s="431"/>
      <c r="AM3398" s="431"/>
      <c r="AN3398" s="431"/>
      <c r="AO3398" s="431"/>
      <c r="AP3398" s="431"/>
      <c r="AQ3398" s="431"/>
    </row>
    <row r="3399" spans="1:43" s="432" customFormat="1" ht="11.25" outlineLevel="5">
      <c r="A3399" s="422"/>
      <c r="B3399" s="423"/>
      <c r="C3399" s="424" t="s">
        <v>1239</v>
      </c>
      <c r="D3399" s="425"/>
      <c r="E3399" s="426"/>
      <c r="F3399" s="426"/>
      <c r="G3399" s="426">
        <v>0</v>
      </c>
      <c r="H3399" s="427"/>
      <c r="I3399" s="428"/>
      <c r="J3399" s="80"/>
      <c r="K3399" s="80"/>
      <c r="L3399" s="80"/>
      <c r="M3399" s="80"/>
      <c r="N3399" s="82"/>
      <c r="O3399" s="82"/>
      <c r="P3399" s="82"/>
      <c r="Q3399" s="429"/>
      <c r="R3399" s="430"/>
      <c r="S3399" s="430"/>
      <c r="T3399" s="430"/>
      <c r="U3399" s="430"/>
      <c r="V3399" s="430"/>
      <c r="W3399" s="430"/>
      <c r="X3399" s="430"/>
      <c r="Y3399" s="430"/>
      <c r="Z3399" s="430"/>
      <c r="AA3399" s="430"/>
      <c r="AB3399" s="430"/>
      <c r="AC3399" s="430"/>
      <c r="AD3399" s="430"/>
      <c r="AE3399" s="430"/>
      <c r="AF3399" s="430"/>
      <c r="AG3399" s="430"/>
      <c r="AH3399" s="430"/>
      <c r="AI3399" s="431"/>
      <c r="AJ3399" s="431"/>
      <c r="AK3399" s="431"/>
      <c r="AL3399" s="431"/>
      <c r="AM3399" s="431"/>
      <c r="AN3399" s="431"/>
      <c r="AO3399" s="431"/>
      <c r="AP3399" s="431"/>
      <c r="AQ3399" s="431"/>
    </row>
    <row r="3400" spans="1:43" s="432" customFormat="1" ht="11.25" outlineLevel="5">
      <c r="A3400" s="422"/>
      <c r="B3400" s="423"/>
      <c r="C3400" s="424" t="s">
        <v>3420</v>
      </c>
      <c r="D3400" s="425"/>
      <c r="E3400" s="426"/>
      <c r="F3400" s="426"/>
      <c r="G3400" s="426">
        <v>11.399999999999999</v>
      </c>
      <c r="H3400" s="427"/>
      <c r="I3400" s="428"/>
      <c r="J3400" s="80"/>
      <c r="K3400" s="80"/>
      <c r="L3400" s="80"/>
      <c r="M3400" s="80"/>
      <c r="N3400" s="82"/>
      <c r="O3400" s="82"/>
      <c r="P3400" s="82"/>
      <c r="Q3400" s="429"/>
      <c r="R3400" s="430"/>
      <c r="S3400" s="430"/>
      <c r="T3400" s="430"/>
      <c r="U3400" s="430"/>
      <c r="V3400" s="430"/>
      <c r="W3400" s="430"/>
      <c r="X3400" s="430"/>
      <c r="Y3400" s="430"/>
      <c r="Z3400" s="430"/>
      <c r="AA3400" s="430"/>
      <c r="AB3400" s="430"/>
      <c r="AC3400" s="430"/>
      <c r="AD3400" s="430"/>
      <c r="AE3400" s="430"/>
      <c r="AF3400" s="430"/>
      <c r="AG3400" s="430"/>
      <c r="AH3400" s="430"/>
      <c r="AI3400" s="431"/>
      <c r="AJ3400" s="431"/>
      <c r="AK3400" s="431"/>
      <c r="AL3400" s="431"/>
      <c r="AM3400" s="431"/>
      <c r="AN3400" s="431"/>
      <c r="AO3400" s="431"/>
      <c r="AP3400" s="431"/>
      <c r="AQ3400" s="431"/>
    </row>
    <row r="3401" spans="1:43" s="83" customFormat="1" ht="9.75" outlineLevel="5">
      <c r="A3401" s="95"/>
      <c r="B3401" s="97" t="s">
        <v>894</v>
      </c>
      <c r="C3401" s="98">
        <v>15</v>
      </c>
      <c r="D3401" s="96"/>
      <c r="E3401" s="99"/>
      <c r="F3401" s="99"/>
      <c r="G3401" s="99">
        <v>7.9287000000000001</v>
      </c>
      <c r="H3401" s="100"/>
      <c r="I3401" s="101"/>
      <c r="J3401" s="99"/>
      <c r="K3401" s="99"/>
      <c r="L3401" s="99"/>
      <c r="M3401" s="99"/>
      <c r="N3401" s="101"/>
      <c r="O3401" s="101"/>
      <c r="P3401" s="101"/>
      <c r="Q3401" s="92"/>
      <c r="R3401" s="433"/>
      <c r="S3401" s="433"/>
      <c r="T3401" s="433"/>
      <c r="U3401" s="433"/>
      <c r="V3401" s="433"/>
      <c r="W3401" s="433"/>
      <c r="X3401" s="433"/>
      <c r="Y3401" s="433"/>
      <c r="Z3401" s="433"/>
      <c r="AA3401" s="433"/>
      <c r="AB3401" s="433"/>
      <c r="AC3401" s="433"/>
      <c r="AD3401" s="433"/>
      <c r="AE3401" s="433"/>
      <c r="AF3401" s="433"/>
      <c r="AG3401" s="433"/>
      <c r="AH3401" s="433"/>
      <c r="AI3401" s="434"/>
      <c r="AJ3401" s="434"/>
      <c r="AK3401" s="434"/>
      <c r="AL3401" s="434"/>
      <c r="AM3401" s="434"/>
      <c r="AN3401" s="434"/>
      <c r="AO3401" s="434"/>
      <c r="AP3401" s="434"/>
      <c r="AQ3401" s="434"/>
    </row>
    <row r="3402" spans="1:43" s="83" customFormat="1" ht="7.5" customHeight="1" outlineLevel="5">
      <c r="A3402" s="84"/>
      <c r="B3402" s="86"/>
      <c r="C3402" s="87"/>
      <c r="D3402" s="85"/>
      <c r="E3402" s="88"/>
      <c r="F3402" s="88"/>
      <c r="G3402" s="88"/>
      <c r="H3402" s="89"/>
      <c r="I3402" s="90"/>
      <c r="J3402" s="91"/>
      <c r="K3402" s="91"/>
      <c r="L3402" s="91"/>
      <c r="M3402" s="91"/>
      <c r="N3402" s="90"/>
      <c r="O3402" s="90"/>
      <c r="P3402" s="90"/>
      <c r="Q3402" s="92"/>
      <c r="R3402" s="433"/>
      <c r="S3402" s="433"/>
      <c r="T3402" s="433"/>
      <c r="U3402" s="433"/>
      <c r="V3402" s="433"/>
      <c r="W3402" s="433"/>
      <c r="X3402" s="433"/>
      <c r="Y3402" s="433"/>
      <c r="Z3402" s="433"/>
      <c r="AA3402" s="433"/>
      <c r="AB3402" s="433"/>
      <c r="AC3402" s="433"/>
      <c r="AD3402" s="433"/>
      <c r="AE3402" s="433"/>
      <c r="AF3402" s="433"/>
      <c r="AG3402" s="433"/>
      <c r="AH3402" s="433"/>
      <c r="AI3402" s="434"/>
      <c r="AJ3402" s="434"/>
      <c r="AK3402" s="434"/>
      <c r="AL3402" s="434"/>
      <c r="AM3402" s="434"/>
      <c r="AN3402" s="434"/>
      <c r="AO3402" s="434"/>
      <c r="AP3402" s="434"/>
      <c r="AQ3402" s="434"/>
    </row>
    <row r="3403" spans="1:43" s="421" customFormat="1" ht="12" outlineLevel="4">
      <c r="A3403" s="121">
        <v>6</v>
      </c>
      <c r="B3403" s="69" t="s">
        <v>1181</v>
      </c>
      <c r="C3403" s="70" t="s">
        <v>1182</v>
      </c>
      <c r="D3403" s="68" t="s">
        <v>8</v>
      </c>
      <c r="E3403" s="71">
        <v>40.432000000000002</v>
      </c>
      <c r="F3403" s="71"/>
      <c r="G3403" s="71">
        <v>40.432000000000002</v>
      </c>
      <c r="H3403" s="511"/>
      <c r="I3403" s="74">
        <f>G3403*H3403</f>
        <v>0</v>
      </c>
      <c r="J3403" s="110"/>
      <c r="K3403" s="110">
        <f>G3403*J3403</f>
        <v>0</v>
      </c>
      <c r="L3403" s="110"/>
      <c r="M3403" s="110">
        <f>G3403*L3403</f>
        <v>0</v>
      </c>
      <c r="N3403" s="111">
        <v>21</v>
      </c>
      <c r="O3403" s="111">
        <f>I3403*(N3403/100)</f>
        <v>0</v>
      </c>
      <c r="P3403" s="111">
        <f>I3403+O3403</f>
        <v>0</v>
      </c>
      <c r="Q3403" s="184" t="s">
        <v>1881</v>
      </c>
      <c r="R3403" s="419"/>
      <c r="S3403" s="419"/>
      <c r="T3403" s="419"/>
      <c r="U3403" s="419"/>
      <c r="V3403" s="419"/>
      <c r="W3403" s="419"/>
      <c r="X3403" s="419"/>
      <c r="Y3403" s="419"/>
      <c r="Z3403" s="419"/>
      <c r="AA3403" s="419"/>
      <c r="AB3403" s="419"/>
      <c r="AC3403" s="419"/>
      <c r="AD3403" s="419"/>
      <c r="AE3403" s="419"/>
      <c r="AF3403" s="419"/>
      <c r="AG3403" s="419"/>
      <c r="AH3403" s="419"/>
      <c r="AI3403" s="420"/>
      <c r="AJ3403" s="420"/>
      <c r="AK3403" s="420"/>
      <c r="AL3403" s="420"/>
      <c r="AM3403" s="420"/>
      <c r="AN3403" s="420"/>
      <c r="AO3403" s="420"/>
      <c r="AP3403" s="420"/>
      <c r="AQ3403" s="420"/>
    </row>
    <row r="3404" spans="1:43" s="432" customFormat="1" ht="11.25" outlineLevel="5">
      <c r="A3404" s="422"/>
      <c r="B3404" s="423" t="s">
        <v>848</v>
      </c>
      <c r="C3404" s="424" t="s">
        <v>3413</v>
      </c>
      <c r="D3404" s="425"/>
      <c r="E3404" s="426"/>
      <c r="F3404" s="426"/>
      <c r="G3404" s="426">
        <v>0</v>
      </c>
      <c r="H3404" s="427"/>
      <c r="I3404" s="428"/>
      <c r="J3404" s="80"/>
      <c r="K3404" s="80"/>
      <c r="L3404" s="80"/>
      <c r="M3404" s="80"/>
      <c r="N3404" s="82"/>
      <c r="O3404" s="82"/>
      <c r="P3404" s="82"/>
      <c r="Q3404" s="429"/>
      <c r="R3404" s="430"/>
      <c r="S3404" s="430"/>
      <c r="T3404" s="430"/>
      <c r="U3404" s="430"/>
      <c r="V3404" s="430"/>
      <c r="W3404" s="430"/>
      <c r="X3404" s="430"/>
      <c r="Y3404" s="430"/>
      <c r="Z3404" s="430"/>
      <c r="AA3404" s="430"/>
      <c r="AB3404" s="430"/>
      <c r="AC3404" s="430"/>
      <c r="AD3404" s="430"/>
      <c r="AE3404" s="430"/>
      <c r="AF3404" s="430"/>
      <c r="AG3404" s="430"/>
      <c r="AH3404" s="430"/>
      <c r="AI3404" s="431"/>
      <c r="AJ3404" s="431"/>
      <c r="AK3404" s="431"/>
      <c r="AL3404" s="431"/>
      <c r="AM3404" s="431"/>
      <c r="AN3404" s="431"/>
      <c r="AO3404" s="431"/>
      <c r="AP3404" s="431"/>
      <c r="AQ3404" s="431"/>
    </row>
    <row r="3405" spans="1:43" s="432" customFormat="1" ht="11.25" outlineLevel="5">
      <c r="A3405" s="422"/>
      <c r="B3405" s="423"/>
      <c r="C3405" s="424" t="s">
        <v>3414</v>
      </c>
      <c r="D3405" s="425"/>
      <c r="E3405" s="426"/>
      <c r="F3405" s="426"/>
      <c r="G3405" s="426">
        <v>32.68</v>
      </c>
      <c r="H3405" s="427"/>
      <c r="I3405" s="428"/>
      <c r="J3405" s="80"/>
      <c r="K3405" s="80"/>
      <c r="L3405" s="80"/>
      <c r="M3405" s="80"/>
      <c r="N3405" s="82"/>
      <c r="O3405" s="82"/>
      <c r="P3405" s="82"/>
      <c r="Q3405" s="429"/>
      <c r="R3405" s="430"/>
      <c r="S3405" s="430"/>
      <c r="T3405" s="430"/>
      <c r="U3405" s="430"/>
      <c r="V3405" s="430"/>
      <c r="W3405" s="430"/>
      <c r="X3405" s="430"/>
      <c r="Y3405" s="430"/>
      <c r="Z3405" s="430"/>
      <c r="AA3405" s="430"/>
      <c r="AB3405" s="430"/>
      <c r="AC3405" s="430"/>
      <c r="AD3405" s="430"/>
      <c r="AE3405" s="430"/>
      <c r="AF3405" s="430"/>
      <c r="AG3405" s="430"/>
      <c r="AH3405" s="430"/>
      <c r="AI3405" s="431"/>
      <c r="AJ3405" s="431"/>
      <c r="AK3405" s="431"/>
      <c r="AL3405" s="431"/>
      <c r="AM3405" s="431"/>
      <c r="AN3405" s="431"/>
      <c r="AO3405" s="431"/>
      <c r="AP3405" s="431"/>
      <c r="AQ3405" s="431"/>
    </row>
    <row r="3406" spans="1:43" s="432" customFormat="1" ht="11.25" outlineLevel="5">
      <c r="A3406" s="422"/>
      <c r="B3406" s="423"/>
      <c r="C3406" s="424" t="s">
        <v>3421</v>
      </c>
      <c r="D3406" s="425"/>
      <c r="E3406" s="426"/>
      <c r="F3406" s="426"/>
      <c r="G3406" s="426">
        <v>7.7519999999999998</v>
      </c>
      <c r="H3406" s="427"/>
      <c r="I3406" s="428"/>
      <c r="J3406" s="80"/>
      <c r="K3406" s="80"/>
      <c r="L3406" s="80"/>
      <c r="M3406" s="80"/>
      <c r="N3406" s="82"/>
      <c r="O3406" s="82"/>
      <c r="P3406" s="82"/>
      <c r="Q3406" s="429"/>
      <c r="R3406" s="430"/>
      <c r="S3406" s="430"/>
      <c r="T3406" s="430"/>
      <c r="U3406" s="430"/>
      <c r="V3406" s="430"/>
      <c r="W3406" s="430"/>
      <c r="X3406" s="430"/>
      <c r="Y3406" s="430"/>
      <c r="Z3406" s="430"/>
      <c r="AA3406" s="430"/>
      <c r="AB3406" s="430"/>
      <c r="AC3406" s="430"/>
      <c r="AD3406" s="430"/>
      <c r="AE3406" s="430"/>
      <c r="AF3406" s="430"/>
      <c r="AG3406" s="430"/>
      <c r="AH3406" s="430"/>
      <c r="AI3406" s="431"/>
      <c r="AJ3406" s="431"/>
      <c r="AK3406" s="431"/>
      <c r="AL3406" s="431"/>
      <c r="AM3406" s="431"/>
      <c r="AN3406" s="431"/>
      <c r="AO3406" s="431"/>
      <c r="AP3406" s="431"/>
      <c r="AQ3406" s="431"/>
    </row>
    <row r="3407" spans="1:43" s="83" customFormat="1" ht="7.5" customHeight="1" outlineLevel="5">
      <c r="A3407" s="84"/>
      <c r="B3407" s="86"/>
      <c r="C3407" s="87"/>
      <c r="D3407" s="85"/>
      <c r="E3407" s="88"/>
      <c r="F3407" s="88"/>
      <c r="G3407" s="88"/>
      <c r="H3407" s="89"/>
      <c r="I3407" s="90"/>
      <c r="J3407" s="91"/>
      <c r="K3407" s="91"/>
      <c r="L3407" s="91"/>
      <c r="M3407" s="91"/>
      <c r="N3407" s="90"/>
      <c r="O3407" s="90"/>
      <c r="P3407" s="90"/>
      <c r="Q3407" s="92"/>
      <c r="R3407" s="433"/>
      <c r="S3407" s="433"/>
      <c r="T3407" s="433"/>
      <c r="U3407" s="433"/>
      <c r="V3407" s="433"/>
      <c r="W3407" s="433"/>
      <c r="X3407" s="433"/>
      <c r="Y3407" s="433"/>
      <c r="Z3407" s="433"/>
      <c r="AA3407" s="433"/>
      <c r="AB3407" s="433"/>
      <c r="AC3407" s="433"/>
      <c r="AD3407" s="433"/>
      <c r="AE3407" s="433"/>
      <c r="AF3407" s="433"/>
      <c r="AG3407" s="433"/>
      <c r="AH3407" s="433"/>
      <c r="AI3407" s="434"/>
      <c r="AJ3407" s="434"/>
      <c r="AK3407" s="434"/>
      <c r="AL3407" s="434"/>
      <c r="AM3407" s="434"/>
      <c r="AN3407" s="434"/>
      <c r="AO3407" s="434"/>
      <c r="AP3407" s="434"/>
      <c r="AQ3407" s="434"/>
    </row>
    <row r="3408" spans="1:43" s="421" customFormat="1" ht="12" outlineLevel="4">
      <c r="A3408" s="121">
        <v>7</v>
      </c>
      <c r="B3408" s="69" t="s">
        <v>1189</v>
      </c>
      <c r="C3408" s="70" t="s">
        <v>1190</v>
      </c>
      <c r="D3408" s="68" t="s">
        <v>8</v>
      </c>
      <c r="E3408" s="71">
        <v>40.432000000000002</v>
      </c>
      <c r="F3408" s="71"/>
      <c r="G3408" s="71">
        <v>40.432000000000002</v>
      </c>
      <c r="H3408" s="511"/>
      <c r="I3408" s="74">
        <f>G3408*H3408</f>
        <v>0</v>
      </c>
      <c r="J3408" s="110"/>
      <c r="K3408" s="110">
        <f>G3408*J3408</f>
        <v>0</v>
      </c>
      <c r="L3408" s="110"/>
      <c r="M3408" s="110">
        <f>G3408*L3408</f>
        <v>0</v>
      </c>
      <c r="N3408" s="111">
        <v>21</v>
      </c>
      <c r="O3408" s="111">
        <f>I3408*(N3408/100)</f>
        <v>0</v>
      </c>
      <c r="P3408" s="111">
        <f>I3408+O3408</f>
        <v>0</v>
      </c>
      <c r="Q3408" s="184" t="s">
        <v>1881</v>
      </c>
      <c r="R3408" s="419"/>
      <c r="S3408" s="419"/>
      <c r="T3408" s="419"/>
      <c r="U3408" s="419"/>
      <c r="V3408" s="419"/>
      <c r="W3408" s="419"/>
      <c r="X3408" s="419"/>
      <c r="Y3408" s="419"/>
      <c r="Z3408" s="419"/>
      <c r="AA3408" s="419"/>
      <c r="AB3408" s="419"/>
      <c r="AC3408" s="419"/>
      <c r="AD3408" s="419"/>
      <c r="AE3408" s="419"/>
      <c r="AF3408" s="419"/>
      <c r="AG3408" s="419"/>
      <c r="AH3408" s="419"/>
      <c r="AI3408" s="420"/>
      <c r="AJ3408" s="420"/>
      <c r="AK3408" s="420"/>
      <c r="AL3408" s="420"/>
      <c r="AM3408" s="420"/>
      <c r="AN3408" s="420"/>
      <c r="AO3408" s="420"/>
      <c r="AP3408" s="420"/>
      <c r="AQ3408" s="420"/>
    </row>
    <row r="3409" spans="1:43" s="432" customFormat="1" ht="11.25" outlineLevel="5">
      <c r="A3409" s="422"/>
      <c r="B3409" s="423" t="s">
        <v>848</v>
      </c>
      <c r="C3409" s="424" t="s">
        <v>3413</v>
      </c>
      <c r="D3409" s="425"/>
      <c r="E3409" s="426"/>
      <c r="F3409" s="426"/>
      <c r="G3409" s="426">
        <v>0</v>
      </c>
      <c r="H3409" s="427"/>
      <c r="I3409" s="428"/>
      <c r="J3409" s="80"/>
      <c r="K3409" s="80"/>
      <c r="L3409" s="80"/>
      <c r="M3409" s="80"/>
      <c r="N3409" s="82"/>
      <c r="O3409" s="82"/>
      <c r="P3409" s="82"/>
      <c r="Q3409" s="429"/>
      <c r="R3409" s="430"/>
      <c r="S3409" s="430"/>
      <c r="T3409" s="430"/>
      <c r="U3409" s="430"/>
      <c r="V3409" s="430"/>
      <c r="W3409" s="430"/>
      <c r="X3409" s="430"/>
      <c r="Y3409" s="430"/>
      <c r="Z3409" s="430"/>
      <c r="AA3409" s="430"/>
      <c r="AB3409" s="430"/>
      <c r="AC3409" s="430"/>
      <c r="AD3409" s="430"/>
      <c r="AE3409" s="430"/>
      <c r="AF3409" s="430"/>
      <c r="AG3409" s="430"/>
      <c r="AH3409" s="430"/>
      <c r="AI3409" s="431"/>
      <c r="AJ3409" s="431"/>
      <c r="AK3409" s="431"/>
      <c r="AL3409" s="431"/>
      <c r="AM3409" s="431"/>
      <c r="AN3409" s="431"/>
      <c r="AO3409" s="431"/>
      <c r="AP3409" s="431"/>
      <c r="AQ3409" s="431"/>
    </row>
    <row r="3410" spans="1:43" s="432" customFormat="1" ht="11.25" outlineLevel="5">
      <c r="A3410" s="422"/>
      <c r="B3410" s="423"/>
      <c r="C3410" s="424" t="s">
        <v>3414</v>
      </c>
      <c r="D3410" s="425"/>
      <c r="E3410" s="426"/>
      <c r="F3410" s="426"/>
      <c r="G3410" s="426">
        <v>32.68</v>
      </c>
      <c r="H3410" s="427"/>
      <c r="I3410" s="428"/>
      <c r="J3410" s="80"/>
      <c r="K3410" s="80"/>
      <c r="L3410" s="80"/>
      <c r="M3410" s="80"/>
      <c r="N3410" s="82"/>
      <c r="O3410" s="82"/>
      <c r="P3410" s="82"/>
      <c r="Q3410" s="429"/>
      <c r="R3410" s="430"/>
      <c r="S3410" s="430"/>
      <c r="T3410" s="430"/>
      <c r="U3410" s="430"/>
      <c r="V3410" s="430"/>
      <c r="W3410" s="430"/>
      <c r="X3410" s="430"/>
      <c r="Y3410" s="430"/>
      <c r="Z3410" s="430"/>
      <c r="AA3410" s="430"/>
      <c r="AB3410" s="430"/>
      <c r="AC3410" s="430"/>
      <c r="AD3410" s="430"/>
      <c r="AE3410" s="430"/>
      <c r="AF3410" s="430"/>
      <c r="AG3410" s="430"/>
      <c r="AH3410" s="430"/>
      <c r="AI3410" s="431"/>
      <c r="AJ3410" s="431"/>
      <c r="AK3410" s="431"/>
      <c r="AL3410" s="431"/>
      <c r="AM3410" s="431"/>
      <c r="AN3410" s="431"/>
      <c r="AO3410" s="431"/>
      <c r="AP3410" s="431"/>
      <c r="AQ3410" s="431"/>
    </row>
    <row r="3411" spans="1:43" s="432" customFormat="1" ht="11.25" outlineLevel="5">
      <c r="A3411" s="422"/>
      <c r="B3411" s="423"/>
      <c r="C3411" s="424" t="s">
        <v>3421</v>
      </c>
      <c r="D3411" s="425"/>
      <c r="E3411" s="426"/>
      <c r="F3411" s="426"/>
      <c r="G3411" s="426">
        <v>7.7519999999999998</v>
      </c>
      <c r="H3411" s="427"/>
      <c r="I3411" s="428"/>
      <c r="J3411" s="80"/>
      <c r="K3411" s="80"/>
      <c r="L3411" s="80"/>
      <c r="M3411" s="80"/>
      <c r="N3411" s="82"/>
      <c r="O3411" s="82"/>
      <c r="P3411" s="82"/>
      <c r="Q3411" s="429"/>
      <c r="R3411" s="430"/>
      <c r="S3411" s="430"/>
      <c r="T3411" s="430"/>
      <c r="U3411" s="430"/>
      <c r="V3411" s="430"/>
      <c r="W3411" s="430"/>
      <c r="X3411" s="430"/>
      <c r="Y3411" s="430"/>
      <c r="Z3411" s="430"/>
      <c r="AA3411" s="430"/>
      <c r="AB3411" s="430"/>
      <c r="AC3411" s="430"/>
      <c r="AD3411" s="430"/>
      <c r="AE3411" s="430"/>
      <c r="AF3411" s="430"/>
      <c r="AG3411" s="430"/>
      <c r="AH3411" s="430"/>
      <c r="AI3411" s="431"/>
      <c r="AJ3411" s="431"/>
      <c r="AK3411" s="431"/>
      <c r="AL3411" s="431"/>
      <c r="AM3411" s="431"/>
      <c r="AN3411" s="431"/>
      <c r="AO3411" s="431"/>
      <c r="AP3411" s="431"/>
      <c r="AQ3411" s="431"/>
    </row>
    <row r="3412" spans="1:43" s="83" customFormat="1" ht="7.5" customHeight="1" outlineLevel="5">
      <c r="A3412" s="84"/>
      <c r="B3412" s="86"/>
      <c r="C3412" s="87"/>
      <c r="D3412" s="85"/>
      <c r="E3412" s="88"/>
      <c r="F3412" s="88"/>
      <c r="G3412" s="88"/>
      <c r="H3412" s="89"/>
      <c r="I3412" s="90"/>
      <c r="J3412" s="91"/>
      <c r="K3412" s="91"/>
      <c r="L3412" s="91"/>
      <c r="M3412" s="91"/>
      <c r="N3412" s="90"/>
      <c r="O3412" s="90"/>
      <c r="P3412" s="90"/>
      <c r="Q3412" s="92"/>
      <c r="R3412" s="433"/>
      <c r="S3412" s="433"/>
      <c r="T3412" s="433"/>
      <c r="U3412" s="433"/>
      <c r="V3412" s="433"/>
      <c r="W3412" s="433"/>
      <c r="X3412" s="433"/>
      <c r="Y3412" s="433"/>
      <c r="Z3412" s="433"/>
      <c r="AA3412" s="433"/>
      <c r="AB3412" s="433"/>
      <c r="AC3412" s="433"/>
      <c r="AD3412" s="433"/>
      <c r="AE3412" s="433"/>
      <c r="AF3412" s="433"/>
      <c r="AG3412" s="433"/>
      <c r="AH3412" s="433"/>
      <c r="AI3412" s="434"/>
      <c r="AJ3412" s="434"/>
      <c r="AK3412" s="434"/>
      <c r="AL3412" s="434"/>
      <c r="AM3412" s="434"/>
      <c r="AN3412" s="434"/>
      <c r="AO3412" s="434"/>
      <c r="AP3412" s="434"/>
      <c r="AQ3412" s="434"/>
    </row>
    <row r="3413" spans="1:43" s="421" customFormat="1" ht="12" outlineLevel="4">
      <c r="A3413" s="121">
        <v>8</v>
      </c>
      <c r="B3413" s="69" t="s">
        <v>1191</v>
      </c>
      <c r="C3413" s="70" t="s">
        <v>1192</v>
      </c>
      <c r="D3413" s="68" t="s">
        <v>8</v>
      </c>
      <c r="E3413" s="71">
        <v>92.993600000000001</v>
      </c>
      <c r="F3413" s="71"/>
      <c r="G3413" s="71">
        <v>92.993600000000001</v>
      </c>
      <c r="H3413" s="511"/>
      <c r="I3413" s="74">
        <f>G3413*H3413</f>
        <v>0</v>
      </c>
      <c r="J3413" s="110">
        <v>2.9999999999999997E-4</v>
      </c>
      <c r="K3413" s="110">
        <f>G3413*J3413</f>
        <v>2.7898079999999999E-2</v>
      </c>
      <c r="L3413" s="110"/>
      <c r="M3413" s="110">
        <f>G3413*L3413</f>
        <v>0</v>
      </c>
      <c r="N3413" s="111">
        <v>21</v>
      </c>
      <c r="O3413" s="111">
        <f>I3413*(N3413/100)</f>
        <v>0</v>
      </c>
      <c r="P3413" s="111">
        <f>I3413+O3413</f>
        <v>0</v>
      </c>
      <c r="Q3413" s="184" t="s">
        <v>1881</v>
      </c>
      <c r="R3413" s="419"/>
      <c r="S3413" s="419"/>
      <c r="T3413" s="419"/>
      <c r="U3413" s="419"/>
      <c r="V3413" s="419"/>
      <c r="W3413" s="419"/>
      <c r="X3413" s="419"/>
      <c r="Y3413" s="419"/>
      <c r="Z3413" s="419"/>
      <c r="AA3413" s="419"/>
      <c r="AB3413" s="419"/>
      <c r="AC3413" s="419"/>
      <c r="AD3413" s="419"/>
      <c r="AE3413" s="419"/>
      <c r="AF3413" s="419"/>
      <c r="AG3413" s="419"/>
      <c r="AH3413" s="419"/>
      <c r="AI3413" s="420"/>
      <c r="AJ3413" s="420"/>
      <c r="AK3413" s="420"/>
      <c r="AL3413" s="420"/>
      <c r="AM3413" s="420"/>
      <c r="AN3413" s="420"/>
      <c r="AO3413" s="420"/>
      <c r="AP3413" s="420"/>
      <c r="AQ3413" s="420"/>
    </row>
    <row r="3414" spans="1:43" s="432" customFormat="1" ht="11.25" outlineLevel="5">
      <c r="A3414" s="422"/>
      <c r="B3414" s="423" t="s">
        <v>848</v>
      </c>
      <c r="C3414" s="424" t="s">
        <v>3422</v>
      </c>
      <c r="D3414" s="425"/>
      <c r="E3414" s="426"/>
      <c r="F3414" s="426"/>
      <c r="G3414" s="426">
        <v>80.864000000000004</v>
      </c>
      <c r="H3414" s="427"/>
      <c r="I3414" s="428"/>
      <c r="J3414" s="80"/>
      <c r="K3414" s="80"/>
      <c r="L3414" s="80"/>
      <c r="M3414" s="80"/>
      <c r="N3414" s="82"/>
      <c r="O3414" s="82"/>
      <c r="P3414" s="82"/>
      <c r="Q3414" s="429"/>
      <c r="R3414" s="430"/>
      <c r="S3414" s="430"/>
      <c r="T3414" s="430"/>
      <c r="U3414" s="430"/>
      <c r="V3414" s="430"/>
      <c r="W3414" s="430"/>
      <c r="X3414" s="430"/>
      <c r="Y3414" s="430"/>
      <c r="Z3414" s="430"/>
      <c r="AA3414" s="430"/>
      <c r="AB3414" s="430"/>
      <c r="AC3414" s="430"/>
      <c r="AD3414" s="430"/>
      <c r="AE3414" s="430"/>
      <c r="AF3414" s="430"/>
      <c r="AG3414" s="430"/>
      <c r="AH3414" s="430"/>
      <c r="AI3414" s="431"/>
      <c r="AJ3414" s="431"/>
      <c r="AK3414" s="431"/>
      <c r="AL3414" s="431"/>
      <c r="AM3414" s="431"/>
      <c r="AN3414" s="431"/>
      <c r="AO3414" s="431"/>
      <c r="AP3414" s="431"/>
      <c r="AQ3414" s="431"/>
    </row>
    <row r="3415" spans="1:43" s="83" customFormat="1" ht="9.75" outlineLevel="5">
      <c r="A3415" s="95"/>
      <c r="B3415" s="97" t="s">
        <v>894</v>
      </c>
      <c r="C3415" s="98">
        <v>15</v>
      </c>
      <c r="D3415" s="96"/>
      <c r="E3415" s="99"/>
      <c r="F3415" s="99"/>
      <c r="G3415" s="99">
        <v>12.1296</v>
      </c>
      <c r="H3415" s="100"/>
      <c r="I3415" s="101"/>
      <c r="J3415" s="99"/>
      <c r="K3415" s="99"/>
      <c r="L3415" s="99"/>
      <c r="M3415" s="99"/>
      <c r="N3415" s="101"/>
      <c r="O3415" s="101"/>
      <c r="P3415" s="101"/>
      <c r="Q3415" s="92"/>
      <c r="R3415" s="433"/>
      <c r="S3415" s="433"/>
      <c r="T3415" s="433"/>
      <c r="U3415" s="433"/>
      <c r="V3415" s="433"/>
      <c r="W3415" s="433"/>
      <c r="X3415" s="433"/>
      <c r="Y3415" s="433"/>
      <c r="Z3415" s="433"/>
      <c r="AA3415" s="433"/>
      <c r="AB3415" s="433"/>
      <c r="AC3415" s="433"/>
      <c r="AD3415" s="433"/>
      <c r="AE3415" s="433"/>
      <c r="AF3415" s="433"/>
      <c r="AG3415" s="433"/>
      <c r="AH3415" s="433"/>
      <c r="AI3415" s="434"/>
      <c r="AJ3415" s="434"/>
      <c r="AK3415" s="434"/>
      <c r="AL3415" s="434"/>
      <c r="AM3415" s="434"/>
      <c r="AN3415" s="434"/>
      <c r="AO3415" s="434"/>
      <c r="AP3415" s="434"/>
      <c r="AQ3415" s="434"/>
    </row>
    <row r="3416" spans="1:43" s="83" customFormat="1" ht="7.5" customHeight="1" outlineLevel="5">
      <c r="A3416" s="84"/>
      <c r="B3416" s="86"/>
      <c r="C3416" s="87"/>
      <c r="D3416" s="85"/>
      <c r="E3416" s="88"/>
      <c r="F3416" s="88"/>
      <c r="G3416" s="88"/>
      <c r="H3416" s="89"/>
      <c r="I3416" s="90"/>
      <c r="J3416" s="91"/>
      <c r="K3416" s="91"/>
      <c r="L3416" s="91"/>
      <c r="M3416" s="91"/>
      <c r="N3416" s="90"/>
      <c r="O3416" s="90"/>
      <c r="P3416" s="90"/>
      <c r="Q3416" s="92"/>
      <c r="R3416" s="433"/>
      <c r="S3416" s="433"/>
      <c r="T3416" s="433"/>
      <c r="U3416" s="433"/>
      <c r="V3416" s="433"/>
      <c r="W3416" s="433"/>
      <c r="X3416" s="433"/>
      <c r="Y3416" s="433"/>
      <c r="Z3416" s="433"/>
      <c r="AA3416" s="433"/>
      <c r="AB3416" s="433"/>
      <c r="AC3416" s="433"/>
      <c r="AD3416" s="433"/>
      <c r="AE3416" s="433"/>
      <c r="AF3416" s="433"/>
      <c r="AG3416" s="433"/>
      <c r="AH3416" s="433"/>
      <c r="AI3416" s="434"/>
      <c r="AJ3416" s="434"/>
      <c r="AK3416" s="434"/>
      <c r="AL3416" s="434"/>
      <c r="AM3416" s="434"/>
      <c r="AN3416" s="434"/>
      <c r="AO3416" s="434"/>
      <c r="AP3416" s="434"/>
      <c r="AQ3416" s="434"/>
    </row>
    <row r="3417" spans="1:43" s="421" customFormat="1" ht="48" outlineLevel="4">
      <c r="A3417" s="121">
        <v>9</v>
      </c>
      <c r="B3417" s="69" t="s">
        <v>3423</v>
      </c>
      <c r="C3417" s="70" t="s">
        <v>3424</v>
      </c>
      <c r="D3417" s="68" t="s">
        <v>8</v>
      </c>
      <c r="E3417" s="71">
        <v>40.432000000000002</v>
      </c>
      <c r="F3417" s="71"/>
      <c r="G3417" s="71">
        <v>40.432000000000002</v>
      </c>
      <c r="H3417" s="511"/>
      <c r="I3417" s="74">
        <f>G3417*H3417</f>
        <v>0</v>
      </c>
      <c r="J3417" s="110">
        <v>3.0000000000000001E-5</v>
      </c>
      <c r="K3417" s="110">
        <f>G3417*J3417</f>
        <v>1.2129600000000001E-3</v>
      </c>
      <c r="L3417" s="110"/>
      <c r="M3417" s="110">
        <f>G3417*L3417</f>
        <v>0</v>
      </c>
      <c r="N3417" s="111">
        <v>21</v>
      </c>
      <c r="O3417" s="111">
        <f>I3417*(N3417/100)</f>
        <v>0</v>
      </c>
      <c r="P3417" s="111">
        <f>I3417+O3417</f>
        <v>0</v>
      </c>
      <c r="Q3417" s="184"/>
      <c r="R3417" s="419"/>
      <c r="S3417" s="419"/>
      <c r="T3417" s="419"/>
      <c r="U3417" s="419"/>
      <c r="V3417" s="419"/>
      <c r="W3417" s="419"/>
      <c r="X3417" s="419"/>
      <c r="Y3417" s="419"/>
      <c r="Z3417" s="419"/>
      <c r="AA3417" s="419"/>
      <c r="AB3417" s="419"/>
      <c r="AC3417" s="419"/>
      <c r="AD3417" s="419"/>
      <c r="AE3417" s="419"/>
      <c r="AF3417" s="419"/>
      <c r="AG3417" s="419"/>
      <c r="AH3417" s="419"/>
      <c r="AI3417" s="420"/>
      <c r="AJ3417" s="420"/>
      <c r="AK3417" s="420"/>
      <c r="AL3417" s="420"/>
      <c r="AM3417" s="420"/>
      <c r="AN3417" s="420"/>
      <c r="AO3417" s="420"/>
      <c r="AP3417" s="420"/>
      <c r="AQ3417" s="420"/>
    </row>
    <row r="3418" spans="1:43" s="432" customFormat="1" ht="11.25" outlineLevel="5">
      <c r="A3418" s="422"/>
      <c r="B3418" s="423" t="s">
        <v>848</v>
      </c>
      <c r="C3418" s="424" t="s">
        <v>3413</v>
      </c>
      <c r="D3418" s="425"/>
      <c r="E3418" s="426"/>
      <c r="F3418" s="426"/>
      <c r="G3418" s="426">
        <v>0</v>
      </c>
      <c r="H3418" s="427"/>
      <c r="I3418" s="428"/>
      <c r="J3418" s="80"/>
      <c r="K3418" s="80"/>
      <c r="L3418" s="80"/>
      <c r="M3418" s="80"/>
      <c r="N3418" s="82"/>
      <c r="O3418" s="82"/>
      <c r="P3418" s="82"/>
      <c r="Q3418" s="429"/>
      <c r="R3418" s="430"/>
      <c r="S3418" s="430"/>
      <c r="T3418" s="430"/>
      <c r="U3418" s="430"/>
      <c r="V3418" s="430"/>
      <c r="W3418" s="430"/>
      <c r="X3418" s="430"/>
      <c r="Y3418" s="430"/>
      <c r="Z3418" s="430"/>
      <c r="AA3418" s="430"/>
      <c r="AB3418" s="430"/>
      <c r="AC3418" s="430"/>
      <c r="AD3418" s="430"/>
      <c r="AE3418" s="430"/>
      <c r="AF3418" s="430"/>
      <c r="AG3418" s="430"/>
      <c r="AH3418" s="430"/>
      <c r="AI3418" s="431"/>
      <c r="AJ3418" s="431"/>
      <c r="AK3418" s="431"/>
      <c r="AL3418" s="431"/>
      <c r="AM3418" s="431"/>
      <c r="AN3418" s="431"/>
      <c r="AO3418" s="431"/>
      <c r="AP3418" s="431"/>
      <c r="AQ3418" s="431"/>
    </row>
    <row r="3419" spans="1:43" s="432" customFormat="1" ht="11.25" outlineLevel="5">
      <c r="A3419" s="422"/>
      <c r="B3419" s="423"/>
      <c r="C3419" s="424" t="s">
        <v>3414</v>
      </c>
      <c r="D3419" s="425"/>
      <c r="E3419" s="426"/>
      <c r="F3419" s="426"/>
      <c r="G3419" s="426">
        <v>32.68</v>
      </c>
      <c r="H3419" s="427"/>
      <c r="I3419" s="428"/>
      <c r="J3419" s="80"/>
      <c r="K3419" s="80"/>
      <c r="L3419" s="80"/>
      <c r="M3419" s="80"/>
      <c r="N3419" s="82"/>
      <c r="O3419" s="82"/>
      <c r="P3419" s="82"/>
      <c r="Q3419" s="429"/>
      <c r="R3419" s="430"/>
      <c r="S3419" s="430"/>
      <c r="T3419" s="430"/>
      <c r="U3419" s="430"/>
      <c r="V3419" s="430"/>
      <c r="W3419" s="430"/>
      <c r="X3419" s="430"/>
      <c r="Y3419" s="430"/>
      <c r="Z3419" s="430"/>
      <c r="AA3419" s="430"/>
      <c r="AB3419" s="430"/>
      <c r="AC3419" s="430"/>
      <c r="AD3419" s="430"/>
      <c r="AE3419" s="430"/>
      <c r="AF3419" s="430"/>
      <c r="AG3419" s="430"/>
      <c r="AH3419" s="430"/>
      <c r="AI3419" s="431"/>
      <c r="AJ3419" s="431"/>
      <c r="AK3419" s="431"/>
      <c r="AL3419" s="431"/>
      <c r="AM3419" s="431"/>
      <c r="AN3419" s="431"/>
      <c r="AO3419" s="431"/>
      <c r="AP3419" s="431"/>
      <c r="AQ3419" s="431"/>
    </row>
    <row r="3420" spans="1:43" s="432" customFormat="1" ht="11.25" outlineLevel="5">
      <c r="A3420" s="422"/>
      <c r="B3420" s="423"/>
      <c r="C3420" s="424" t="s">
        <v>3421</v>
      </c>
      <c r="D3420" s="425"/>
      <c r="E3420" s="426"/>
      <c r="F3420" s="426"/>
      <c r="G3420" s="426">
        <v>7.7519999999999998</v>
      </c>
      <c r="H3420" s="427"/>
      <c r="I3420" s="428"/>
      <c r="J3420" s="80"/>
      <c r="K3420" s="80"/>
      <c r="L3420" s="80"/>
      <c r="M3420" s="80"/>
      <c r="N3420" s="82"/>
      <c r="O3420" s="82"/>
      <c r="P3420" s="82"/>
      <c r="Q3420" s="429"/>
      <c r="R3420" s="430"/>
      <c r="S3420" s="430"/>
      <c r="T3420" s="430"/>
      <c r="U3420" s="430"/>
      <c r="V3420" s="430"/>
      <c r="W3420" s="430"/>
      <c r="X3420" s="430"/>
      <c r="Y3420" s="430"/>
      <c r="Z3420" s="430"/>
      <c r="AA3420" s="430"/>
      <c r="AB3420" s="430"/>
      <c r="AC3420" s="430"/>
      <c r="AD3420" s="430"/>
      <c r="AE3420" s="430"/>
      <c r="AF3420" s="430"/>
      <c r="AG3420" s="430"/>
      <c r="AH3420" s="430"/>
      <c r="AI3420" s="431"/>
      <c r="AJ3420" s="431"/>
      <c r="AK3420" s="431"/>
      <c r="AL3420" s="431"/>
      <c r="AM3420" s="431"/>
      <c r="AN3420" s="431"/>
      <c r="AO3420" s="431"/>
      <c r="AP3420" s="431"/>
      <c r="AQ3420" s="431"/>
    </row>
    <row r="3421" spans="1:43" s="83" customFormat="1" ht="7.5" customHeight="1" outlineLevel="5">
      <c r="A3421" s="84"/>
      <c r="B3421" s="86"/>
      <c r="C3421" s="87"/>
      <c r="D3421" s="85"/>
      <c r="E3421" s="88"/>
      <c r="F3421" s="88"/>
      <c r="G3421" s="88"/>
      <c r="H3421" s="89"/>
      <c r="I3421" s="90"/>
      <c r="J3421" s="91"/>
      <c r="K3421" s="91"/>
      <c r="L3421" s="91"/>
      <c r="M3421" s="91"/>
      <c r="N3421" s="90"/>
      <c r="O3421" s="90"/>
      <c r="P3421" s="90"/>
      <c r="Q3421" s="92"/>
      <c r="R3421" s="433"/>
      <c r="S3421" s="433"/>
      <c r="T3421" s="433"/>
      <c r="U3421" s="433"/>
      <c r="V3421" s="433"/>
      <c r="W3421" s="433"/>
      <c r="X3421" s="433"/>
      <c r="Y3421" s="433"/>
      <c r="Z3421" s="433"/>
      <c r="AA3421" s="433"/>
      <c r="AB3421" s="433"/>
      <c r="AC3421" s="433"/>
      <c r="AD3421" s="433"/>
      <c r="AE3421" s="433"/>
      <c r="AF3421" s="433"/>
      <c r="AG3421" s="433"/>
      <c r="AH3421" s="433"/>
      <c r="AI3421" s="434"/>
      <c r="AJ3421" s="434"/>
      <c r="AK3421" s="434"/>
      <c r="AL3421" s="434"/>
      <c r="AM3421" s="434"/>
      <c r="AN3421" s="434"/>
      <c r="AO3421" s="434"/>
      <c r="AP3421" s="434"/>
      <c r="AQ3421" s="434"/>
    </row>
    <row r="3422" spans="1:43" s="421" customFormat="1" ht="12" outlineLevel="4">
      <c r="A3422" s="121">
        <v>10</v>
      </c>
      <c r="B3422" s="69" t="s">
        <v>1184</v>
      </c>
      <c r="C3422" s="70" t="s">
        <v>1185</v>
      </c>
      <c r="D3422" s="68" t="s">
        <v>4</v>
      </c>
      <c r="E3422" s="71">
        <v>22.799999999999997</v>
      </c>
      <c r="F3422" s="71"/>
      <c r="G3422" s="71">
        <v>22.799999999999997</v>
      </c>
      <c r="H3422" s="511"/>
      <c r="I3422" s="74">
        <f>G3422*H3422</f>
        <v>0</v>
      </c>
      <c r="J3422" s="110">
        <v>3.8000000000000002E-4</v>
      </c>
      <c r="K3422" s="110">
        <f>G3422*J3422</f>
        <v>8.6639999999999998E-3</v>
      </c>
      <c r="L3422" s="110"/>
      <c r="M3422" s="110">
        <f>G3422*L3422</f>
        <v>0</v>
      </c>
      <c r="N3422" s="111">
        <v>21</v>
      </c>
      <c r="O3422" s="111">
        <f>I3422*(N3422/100)</f>
        <v>0</v>
      </c>
      <c r="P3422" s="111">
        <f>I3422+O3422</f>
        <v>0</v>
      </c>
      <c r="Q3422" s="184"/>
      <c r="R3422" s="419"/>
      <c r="S3422" s="419"/>
      <c r="T3422" s="419"/>
      <c r="U3422" s="419"/>
      <c r="V3422" s="419"/>
      <c r="W3422" s="419"/>
      <c r="X3422" s="419"/>
      <c r="Y3422" s="419"/>
      <c r="Z3422" s="419"/>
      <c r="AA3422" s="419"/>
      <c r="AB3422" s="419"/>
      <c r="AC3422" s="419"/>
      <c r="AD3422" s="419"/>
      <c r="AE3422" s="419"/>
      <c r="AF3422" s="419"/>
      <c r="AG3422" s="419"/>
      <c r="AH3422" s="419"/>
      <c r="AI3422" s="420"/>
      <c r="AJ3422" s="420"/>
      <c r="AK3422" s="420"/>
      <c r="AL3422" s="420"/>
      <c r="AM3422" s="420"/>
      <c r="AN3422" s="420"/>
      <c r="AO3422" s="420"/>
      <c r="AP3422" s="420"/>
      <c r="AQ3422" s="420"/>
    </row>
    <row r="3423" spans="1:43" s="432" customFormat="1" ht="11.25" outlineLevel="5">
      <c r="A3423" s="422"/>
      <c r="B3423" s="423" t="s">
        <v>848</v>
      </c>
      <c r="C3423" s="424" t="s">
        <v>3413</v>
      </c>
      <c r="D3423" s="425"/>
      <c r="E3423" s="426"/>
      <c r="F3423" s="426"/>
      <c r="G3423" s="426">
        <v>0</v>
      </c>
      <c r="H3423" s="427"/>
      <c r="I3423" s="428"/>
      <c r="J3423" s="80"/>
      <c r="K3423" s="80"/>
      <c r="L3423" s="80"/>
      <c r="M3423" s="80"/>
      <c r="N3423" s="82"/>
      <c r="O3423" s="82"/>
      <c r="P3423" s="82"/>
      <c r="Q3423" s="429"/>
      <c r="R3423" s="430"/>
      <c r="S3423" s="430"/>
      <c r="T3423" s="430"/>
      <c r="U3423" s="430"/>
      <c r="V3423" s="430"/>
      <c r="W3423" s="430"/>
      <c r="X3423" s="430"/>
      <c r="Y3423" s="430"/>
      <c r="Z3423" s="430"/>
      <c r="AA3423" s="430"/>
      <c r="AB3423" s="430"/>
      <c r="AC3423" s="430"/>
      <c r="AD3423" s="430"/>
      <c r="AE3423" s="430"/>
      <c r="AF3423" s="430"/>
      <c r="AG3423" s="430"/>
      <c r="AH3423" s="430"/>
      <c r="AI3423" s="431"/>
      <c r="AJ3423" s="431"/>
      <c r="AK3423" s="431"/>
      <c r="AL3423" s="431"/>
      <c r="AM3423" s="431"/>
      <c r="AN3423" s="431"/>
      <c r="AO3423" s="431"/>
      <c r="AP3423" s="431"/>
      <c r="AQ3423" s="431"/>
    </row>
    <row r="3424" spans="1:43" s="432" customFormat="1" ht="11.25" outlineLevel="5">
      <c r="A3424" s="422"/>
      <c r="B3424" s="423"/>
      <c r="C3424" s="424" t="s">
        <v>3418</v>
      </c>
      <c r="D3424" s="425"/>
      <c r="E3424" s="426"/>
      <c r="F3424" s="426"/>
      <c r="G3424" s="426">
        <v>22.799999999999997</v>
      </c>
      <c r="H3424" s="427"/>
      <c r="I3424" s="428"/>
      <c r="J3424" s="80"/>
      <c r="K3424" s="80"/>
      <c r="L3424" s="80"/>
      <c r="M3424" s="80"/>
      <c r="N3424" s="82"/>
      <c r="O3424" s="82"/>
      <c r="P3424" s="82"/>
      <c r="Q3424" s="429"/>
      <c r="R3424" s="430"/>
      <c r="S3424" s="430"/>
      <c r="T3424" s="430"/>
      <c r="U3424" s="430"/>
      <c r="V3424" s="430"/>
      <c r="W3424" s="430"/>
      <c r="X3424" s="430"/>
      <c r="Y3424" s="430"/>
      <c r="Z3424" s="430"/>
      <c r="AA3424" s="430"/>
      <c r="AB3424" s="430"/>
      <c r="AC3424" s="430"/>
      <c r="AD3424" s="430"/>
      <c r="AE3424" s="430"/>
      <c r="AF3424" s="430"/>
      <c r="AG3424" s="430"/>
      <c r="AH3424" s="430"/>
      <c r="AI3424" s="431"/>
      <c r="AJ3424" s="431"/>
      <c r="AK3424" s="431"/>
      <c r="AL3424" s="431"/>
      <c r="AM3424" s="431"/>
      <c r="AN3424" s="431"/>
      <c r="AO3424" s="431"/>
      <c r="AP3424" s="431"/>
      <c r="AQ3424" s="431"/>
    </row>
    <row r="3425" spans="1:43" s="83" customFormat="1" ht="7.5" customHeight="1" outlineLevel="5">
      <c r="A3425" s="84"/>
      <c r="B3425" s="86"/>
      <c r="C3425" s="87"/>
      <c r="D3425" s="85"/>
      <c r="E3425" s="88"/>
      <c r="F3425" s="88"/>
      <c r="G3425" s="88"/>
      <c r="H3425" s="89"/>
      <c r="I3425" s="90"/>
      <c r="J3425" s="91"/>
      <c r="K3425" s="91"/>
      <c r="L3425" s="91"/>
      <c r="M3425" s="91"/>
      <c r="N3425" s="90"/>
      <c r="O3425" s="90"/>
      <c r="P3425" s="90"/>
      <c r="Q3425" s="92"/>
      <c r="R3425" s="433"/>
      <c r="S3425" s="433"/>
      <c r="T3425" s="433"/>
      <c r="U3425" s="433"/>
      <c r="V3425" s="433"/>
      <c r="W3425" s="433"/>
      <c r="X3425" s="433"/>
      <c r="Y3425" s="433"/>
      <c r="Z3425" s="433"/>
      <c r="AA3425" s="433"/>
      <c r="AB3425" s="433"/>
      <c r="AC3425" s="433"/>
      <c r="AD3425" s="433"/>
      <c r="AE3425" s="433"/>
      <c r="AF3425" s="433"/>
      <c r="AG3425" s="433"/>
      <c r="AH3425" s="433"/>
      <c r="AI3425" s="434"/>
      <c r="AJ3425" s="434"/>
      <c r="AK3425" s="434"/>
      <c r="AL3425" s="434"/>
      <c r="AM3425" s="434"/>
      <c r="AN3425" s="434"/>
      <c r="AO3425" s="434"/>
      <c r="AP3425" s="434"/>
      <c r="AQ3425" s="434"/>
    </row>
    <row r="3426" spans="1:43" s="421" customFormat="1" ht="24" outlineLevel="4">
      <c r="A3426" s="121">
        <v>11</v>
      </c>
      <c r="B3426" s="69" t="s">
        <v>1186</v>
      </c>
      <c r="C3426" s="70" t="s">
        <v>1187</v>
      </c>
      <c r="D3426" s="68" t="s">
        <v>8</v>
      </c>
      <c r="E3426" s="71">
        <v>26.219999999999995</v>
      </c>
      <c r="F3426" s="71"/>
      <c r="G3426" s="71">
        <v>26.219999999999995</v>
      </c>
      <c r="H3426" s="511"/>
      <c r="I3426" s="74">
        <f>G3426*H3426</f>
        <v>0</v>
      </c>
      <c r="J3426" s="110">
        <v>1.5200000000000001E-3</v>
      </c>
      <c r="K3426" s="110">
        <f>G3426*J3426</f>
        <v>3.9854399999999998E-2</v>
      </c>
      <c r="L3426" s="110"/>
      <c r="M3426" s="110">
        <f>G3426*L3426</f>
        <v>0</v>
      </c>
      <c r="N3426" s="111">
        <v>21</v>
      </c>
      <c r="O3426" s="111">
        <f>I3426*(N3426/100)</f>
        <v>0</v>
      </c>
      <c r="P3426" s="111">
        <f>I3426+O3426</f>
        <v>0</v>
      </c>
      <c r="Q3426" s="184"/>
      <c r="R3426" s="419"/>
      <c r="S3426" s="419"/>
      <c r="T3426" s="419"/>
      <c r="U3426" s="419"/>
      <c r="V3426" s="419"/>
      <c r="W3426" s="419"/>
      <c r="X3426" s="419"/>
      <c r="Y3426" s="419"/>
      <c r="Z3426" s="419"/>
      <c r="AA3426" s="419"/>
      <c r="AB3426" s="419"/>
      <c r="AC3426" s="419"/>
      <c r="AD3426" s="419"/>
      <c r="AE3426" s="419"/>
      <c r="AF3426" s="419"/>
      <c r="AG3426" s="419"/>
      <c r="AH3426" s="419"/>
      <c r="AI3426" s="420"/>
      <c r="AJ3426" s="420"/>
      <c r="AK3426" s="420"/>
      <c r="AL3426" s="420"/>
      <c r="AM3426" s="420"/>
      <c r="AN3426" s="420"/>
      <c r="AO3426" s="420"/>
      <c r="AP3426" s="420"/>
      <c r="AQ3426" s="420"/>
    </row>
    <row r="3427" spans="1:43" s="432" customFormat="1" ht="11.25" outlineLevel="5">
      <c r="A3427" s="422"/>
      <c r="B3427" s="423" t="s">
        <v>848</v>
      </c>
      <c r="C3427" s="424" t="s">
        <v>3413</v>
      </c>
      <c r="D3427" s="425"/>
      <c r="E3427" s="426"/>
      <c r="F3427" s="426"/>
      <c r="G3427" s="426">
        <v>0</v>
      </c>
      <c r="H3427" s="427"/>
      <c r="I3427" s="428"/>
      <c r="J3427" s="80"/>
      <c r="K3427" s="80"/>
      <c r="L3427" s="80"/>
      <c r="M3427" s="80"/>
      <c r="N3427" s="82"/>
      <c r="O3427" s="82"/>
      <c r="P3427" s="82"/>
      <c r="Q3427" s="429"/>
      <c r="R3427" s="430"/>
      <c r="S3427" s="430"/>
      <c r="T3427" s="430"/>
      <c r="U3427" s="430"/>
      <c r="V3427" s="430"/>
      <c r="W3427" s="430"/>
      <c r="X3427" s="430"/>
      <c r="Y3427" s="430"/>
      <c r="Z3427" s="430"/>
      <c r="AA3427" s="430"/>
      <c r="AB3427" s="430"/>
      <c r="AC3427" s="430"/>
      <c r="AD3427" s="430"/>
      <c r="AE3427" s="430"/>
      <c r="AF3427" s="430"/>
      <c r="AG3427" s="430"/>
      <c r="AH3427" s="430"/>
      <c r="AI3427" s="431"/>
      <c r="AJ3427" s="431"/>
      <c r="AK3427" s="431"/>
      <c r="AL3427" s="431"/>
      <c r="AM3427" s="431"/>
      <c r="AN3427" s="431"/>
      <c r="AO3427" s="431"/>
      <c r="AP3427" s="431"/>
      <c r="AQ3427" s="431"/>
    </row>
    <row r="3428" spans="1:43" s="432" customFormat="1" ht="11.25" outlineLevel="5">
      <c r="A3428" s="422"/>
      <c r="B3428" s="423"/>
      <c r="C3428" s="424" t="s">
        <v>3425</v>
      </c>
      <c r="D3428" s="425"/>
      <c r="E3428" s="426"/>
      <c r="F3428" s="426"/>
      <c r="G3428" s="426">
        <v>22.799999999999997</v>
      </c>
      <c r="H3428" s="427"/>
      <c r="I3428" s="428"/>
      <c r="J3428" s="80"/>
      <c r="K3428" s="80"/>
      <c r="L3428" s="80"/>
      <c r="M3428" s="80"/>
      <c r="N3428" s="82"/>
      <c r="O3428" s="82"/>
      <c r="P3428" s="82"/>
      <c r="Q3428" s="429"/>
      <c r="R3428" s="430"/>
      <c r="S3428" s="430"/>
      <c r="T3428" s="430"/>
      <c r="U3428" s="430"/>
      <c r="V3428" s="430"/>
      <c r="W3428" s="430"/>
      <c r="X3428" s="430"/>
      <c r="Y3428" s="430"/>
      <c r="Z3428" s="430"/>
      <c r="AA3428" s="430"/>
      <c r="AB3428" s="430"/>
      <c r="AC3428" s="430"/>
      <c r="AD3428" s="430"/>
      <c r="AE3428" s="430"/>
      <c r="AF3428" s="430"/>
      <c r="AG3428" s="430"/>
      <c r="AH3428" s="430"/>
      <c r="AI3428" s="431"/>
      <c r="AJ3428" s="431"/>
      <c r="AK3428" s="431"/>
      <c r="AL3428" s="431"/>
      <c r="AM3428" s="431"/>
      <c r="AN3428" s="431"/>
      <c r="AO3428" s="431"/>
      <c r="AP3428" s="431"/>
      <c r="AQ3428" s="431"/>
    </row>
    <row r="3429" spans="1:43" s="83" customFormat="1" ht="9.75" outlineLevel="5">
      <c r="A3429" s="95"/>
      <c r="B3429" s="97" t="s">
        <v>894</v>
      </c>
      <c r="C3429" s="98">
        <v>15</v>
      </c>
      <c r="D3429" s="96"/>
      <c r="E3429" s="99"/>
      <c r="F3429" s="99"/>
      <c r="G3429" s="99">
        <v>3.4199999999999995</v>
      </c>
      <c r="H3429" s="100"/>
      <c r="I3429" s="101"/>
      <c r="J3429" s="99"/>
      <c r="K3429" s="99"/>
      <c r="L3429" s="99"/>
      <c r="M3429" s="99"/>
      <c r="N3429" s="101"/>
      <c r="O3429" s="101"/>
      <c r="P3429" s="101"/>
      <c r="Q3429" s="92"/>
      <c r="R3429" s="433"/>
      <c r="S3429" s="433"/>
      <c r="T3429" s="433"/>
      <c r="U3429" s="433"/>
      <c r="V3429" s="433"/>
      <c r="W3429" s="433"/>
      <c r="X3429" s="433"/>
      <c r="Y3429" s="433"/>
      <c r="Z3429" s="433"/>
      <c r="AA3429" s="433"/>
      <c r="AB3429" s="433"/>
      <c r="AC3429" s="433"/>
      <c r="AD3429" s="433"/>
      <c r="AE3429" s="433"/>
      <c r="AF3429" s="433"/>
      <c r="AG3429" s="433"/>
      <c r="AH3429" s="433"/>
      <c r="AI3429" s="434"/>
      <c r="AJ3429" s="434"/>
      <c r="AK3429" s="434"/>
      <c r="AL3429" s="434"/>
      <c r="AM3429" s="434"/>
      <c r="AN3429" s="434"/>
      <c r="AO3429" s="434"/>
      <c r="AP3429" s="434"/>
      <c r="AQ3429" s="434"/>
    </row>
    <row r="3430" spans="1:43" s="83" customFormat="1" ht="7.5" customHeight="1" outlineLevel="5">
      <c r="A3430" s="84"/>
      <c r="B3430" s="86"/>
      <c r="C3430" s="87"/>
      <c r="D3430" s="85"/>
      <c r="E3430" s="88"/>
      <c r="F3430" s="88"/>
      <c r="G3430" s="88"/>
      <c r="H3430" s="89"/>
      <c r="I3430" s="90"/>
      <c r="J3430" s="91"/>
      <c r="K3430" s="91"/>
      <c r="L3430" s="91"/>
      <c r="M3430" s="91"/>
      <c r="N3430" s="90"/>
      <c r="O3430" s="90"/>
      <c r="P3430" s="90"/>
      <c r="Q3430" s="92"/>
      <c r="R3430" s="433"/>
      <c r="S3430" s="433"/>
      <c r="T3430" s="433"/>
      <c r="U3430" s="433"/>
      <c r="V3430" s="433"/>
      <c r="W3430" s="433"/>
      <c r="X3430" s="433"/>
      <c r="Y3430" s="433"/>
      <c r="Z3430" s="433"/>
      <c r="AA3430" s="433"/>
      <c r="AB3430" s="433"/>
      <c r="AC3430" s="433"/>
      <c r="AD3430" s="433"/>
      <c r="AE3430" s="433"/>
      <c r="AF3430" s="433"/>
      <c r="AG3430" s="433"/>
      <c r="AH3430" s="433"/>
      <c r="AI3430" s="434"/>
      <c r="AJ3430" s="434"/>
      <c r="AK3430" s="434"/>
      <c r="AL3430" s="434"/>
      <c r="AM3430" s="434"/>
      <c r="AN3430" s="434"/>
      <c r="AO3430" s="434"/>
      <c r="AP3430" s="434"/>
      <c r="AQ3430" s="434"/>
    </row>
    <row r="3431" spans="1:43" s="421" customFormat="1" ht="12" outlineLevel="4">
      <c r="A3431" s="121">
        <v>12</v>
      </c>
      <c r="B3431" s="69" t="s">
        <v>1358</v>
      </c>
      <c r="C3431" s="70" t="s">
        <v>1359</v>
      </c>
      <c r="D3431" s="68" t="s">
        <v>0</v>
      </c>
      <c r="E3431" s="71">
        <v>955.03205544432751</v>
      </c>
      <c r="F3431" s="71"/>
      <c r="G3431" s="71">
        <f>SUM(I3376:I3430)/100</f>
        <v>0</v>
      </c>
      <c r="H3431" s="511"/>
      <c r="I3431" s="74">
        <f>G3431*H3431</f>
        <v>0</v>
      </c>
      <c r="J3431" s="110"/>
      <c r="K3431" s="110">
        <f>G3431*J3431</f>
        <v>0</v>
      </c>
      <c r="L3431" s="110"/>
      <c r="M3431" s="110">
        <f>G3431*L3431</f>
        <v>0</v>
      </c>
      <c r="N3431" s="111">
        <v>21</v>
      </c>
      <c r="O3431" s="111">
        <f>I3431*(N3431/100)</f>
        <v>0</v>
      </c>
      <c r="P3431" s="111">
        <f>I3431+O3431</f>
        <v>0</v>
      </c>
      <c r="Q3431" s="184" t="s">
        <v>1881</v>
      </c>
      <c r="R3431" s="419"/>
      <c r="S3431" s="419"/>
      <c r="T3431" s="419"/>
      <c r="U3431" s="419"/>
      <c r="V3431" s="419"/>
      <c r="W3431" s="419"/>
      <c r="X3431" s="419"/>
      <c r="Y3431" s="419"/>
      <c r="Z3431" s="419"/>
      <c r="AA3431" s="419"/>
      <c r="AB3431" s="419"/>
      <c r="AC3431" s="419"/>
      <c r="AD3431" s="419"/>
      <c r="AE3431" s="419"/>
      <c r="AF3431" s="419"/>
      <c r="AG3431" s="419"/>
      <c r="AH3431" s="419"/>
      <c r="AI3431" s="420"/>
      <c r="AJ3431" s="420"/>
      <c r="AK3431" s="420"/>
      <c r="AL3431" s="420"/>
      <c r="AM3431" s="420"/>
      <c r="AN3431" s="420"/>
      <c r="AO3431" s="420"/>
      <c r="AP3431" s="420"/>
      <c r="AQ3431" s="420"/>
    </row>
    <row r="3432" spans="1:43" s="83" customFormat="1" ht="8.25" outlineLevel="4">
      <c r="A3432" s="92"/>
      <c r="B3432" s="93"/>
      <c r="C3432" s="92"/>
      <c r="D3432" s="92"/>
      <c r="E3432" s="92"/>
      <c r="F3432" s="92"/>
      <c r="G3432" s="92"/>
      <c r="H3432" s="94"/>
      <c r="I3432" s="94"/>
      <c r="J3432" s="92"/>
      <c r="K3432" s="92"/>
      <c r="L3432" s="92"/>
      <c r="M3432" s="92"/>
      <c r="N3432" s="92"/>
      <c r="O3432" s="94"/>
      <c r="P3432" s="94"/>
      <c r="R3432" s="433"/>
      <c r="S3432" s="433"/>
      <c r="T3432" s="433"/>
      <c r="U3432" s="433"/>
      <c r="V3432" s="433"/>
      <c r="W3432" s="433"/>
      <c r="X3432" s="433"/>
      <c r="Y3432" s="433"/>
      <c r="Z3432" s="433"/>
      <c r="AA3432" s="433"/>
      <c r="AB3432" s="433"/>
      <c r="AC3432" s="433"/>
      <c r="AD3432" s="433"/>
      <c r="AE3432" s="433"/>
      <c r="AF3432" s="433"/>
      <c r="AG3432" s="433"/>
      <c r="AH3432" s="433"/>
      <c r="AI3432" s="434"/>
      <c r="AJ3432" s="434"/>
      <c r="AK3432" s="434"/>
      <c r="AL3432" s="434"/>
      <c r="AM3432" s="434"/>
      <c r="AN3432" s="434"/>
      <c r="AO3432" s="434"/>
      <c r="AP3432" s="434"/>
      <c r="AQ3432" s="434"/>
    </row>
    <row r="3433" spans="1:43" s="20" customFormat="1" ht="16.5" customHeight="1" outlineLevel="3">
      <c r="A3433" s="22"/>
      <c r="B3433" s="18"/>
      <c r="C3433" s="23" t="s">
        <v>3426</v>
      </c>
      <c r="D3433" s="24"/>
      <c r="E3433" s="23"/>
      <c r="F3433" s="24"/>
      <c r="G3433" s="23"/>
      <c r="H3433" s="24"/>
      <c r="I3433" s="25">
        <f>SUBTOTAL(9,I3434:I3458)</f>
        <v>0</v>
      </c>
      <c r="J3433" s="26"/>
      <c r="K3433" s="27">
        <f>SUBTOTAL(9,K3434:K3458)</f>
        <v>0.56877524000000002</v>
      </c>
      <c r="L3433" s="24"/>
      <c r="M3433" s="27">
        <f>SUBTOTAL(9,M3434:M3458)</f>
        <v>0</v>
      </c>
      <c r="N3433" s="43"/>
      <c r="O3433" s="25">
        <f>SUBTOTAL(9,O3434:O3458)</f>
        <v>0</v>
      </c>
      <c r="P3433" s="25">
        <f>SUBTOTAL(9,P3434:P3458)</f>
        <v>0</v>
      </c>
      <c r="Q3433" s="22"/>
      <c r="R3433" s="417"/>
      <c r="S3433" s="417"/>
      <c r="T3433" s="417"/>
      <c r="U3433" s="417"/>
      <c r="V3433" s="417"/>
      <c r="W3433" s="417"/>
      <c r="X3433" s="417"/>
      <c r="Y3433" s="417"/>
      <c r="Z3433" s="417"/>
      <c r="AA3433" s="417"/>
      <c r="AB3433" s="417"/>
      <c r="AC3433" s="417"/>
      <c r="AD3433" s="417"/>
      <c r="AE3433" s="417"/>
      <c r="AF3433" s="417"/>
      <c r="AG3433" s="417"/>
      <c r="AH3433" s="417"/>
      <c r="AI3433" s="418"/>
      <c r="AJ3433" s="418"/>
      <c r="AK3433" s="418"/>
      <c r="AL3433" s="418"/>
      <c r="AM3433" s="418"/>
      <c r="AN3433" s="418"/>
      <c r="AO3433" s="418"/>
      <c r="AP3433" s="418"/>
      <c r="AQ3433" s="418"/>
    </row>
    <row r="3434" spans="1:43" s="421" customFormat="1" ht="12" outlineLevel="4">
      <c r="A3434" s="119"/>
      <c r="B3434" s="103"/>
      <c r="C3434" s="104" t="s">
        <v>3412</v>
      </c>
      <c r="D3434" s="102"/>
      <c r="E3434" s="105"/>
      <c r="F3434" s="105"/>
      <c r="G3434" s="105"/>
      <c r="H3434" s="106"/>
      <c r="I3434" s="107"/>
      <c r="J3434" s="108"/>
      <c r="K3434" s="108"/>
      <c r="L3434" s="108"/>
      <c r="M3434" s="108"/>
      <c r="N3434" s="109"/>
      <c r="O3434" s="109"/>
      <c r="P3434" s="109"/>
      <c r="Q3434" s="220"/>
      <c r="R3434" s="419"/>
      <c r="S3434" s="419"/>
      <c r="T3434" s="419"/>
      <c r="U3434" s="419"/>
      <c r="V3434" s="419"/>
      <c r="W3434" s="419"/>
      <c r="X3434" s="419"/>
      <c r="Y3434" s="419"/>
      <c r="Z3434" s="419"/>
      <c r="AA3434" s="419"/>
      <c r="AB3434" s="419"/>
      <c r="AC3434" s="419"/>
      <c r="AD3434" s="419"/>
      <c r="AE3434" s="419"/>
      <c r="AF3434" s="419"/>
      <c r="AG3434" s="419"/>
      <c r="AH3434" s="419"/>
      <c r="AI3434" s="420"/>
      <c r="AJ3434" s="420"/>
      <c r="AK3434" s="420"/>
      <c r="AL3434" s="420"/>
      <c r="AM3434" s="420"/>
      <c r="AN3434" s="420"/>
      <c r="AO3434" s="420"/>
      <c r="AP3434" s="420"/>
      <c r="AQ3434" s="420"/>
    </row>
    <row r="3435" spans="1:43" s="421" customFormat="1" ht="24" outlineLevel="4">
      <c r="A3435" s="121">
        <v>1</v>
      </c>
      <c r="B3435" s="69" t="s">
        <v>3427</v>
      </c>
      <c r="C3435" s="70" t="s">
        <v>1204</v>
      </c>
      <c r="D3435" s="68" t="s">
        <v>8</v>
      </c>
      <c r="E3435" s="71">
        <v>88.1</v>
      </c>
      <c r="F3435" s="71"/>
      <c r="G3435" s="71">
        <v>88.1</v>
      </c>
      <c r="H3435" s="511"/>
      <c r="I3435" s="74">
        <f>G3435*H3435</f>
        <v>0</v>
      </c>
      <c r="J3435" s="110">
        <v>1.2E-4</v>
      </c>
      <c r="K3435" s="110">
        <f>G3435*J3435</f>
        <v>1.0572E-2</v>
      </c>
      <c r="L3435" s="110"/>
      <c r="M3435" s="110">
        <f>G3435*L3435</f>
        <v>0</v>
      </c>
      <c r="N3435" s="111">
        <v>21</v>
      </c>
      <c r="O3435" s="111">
        <f>I3435*(N3435/100)</f>
        <v>0</v>
      </c>
      <c r="P3435" s="111">
        <f>I3435+O3435</f>
        <v>0</v>
      </c>
      <c r="Q3435" s="184"/>
      <c r="R3435" s="419"/>
      <c r="S3435" s="419"/>
      <c r="T3435" s="419"/>
      <c r="U3435" s="419"/>
      <c r="V3435" s="419"/>
      <c r="W3435" s="419"/>
      <c r="X3435" s="419"/>
      <c r="Y3435" s="419"/>
      <c r="Z3435" s="419"/>
      <c r="AA3435" s="419"/>
      <c r="AB3435" s="419"/>
      <c r="AC3435" s="419"/>
      <c r="AD3435" s="419"/>
      <c r="AE3435" s="419"/>
      <c r="AF3435" s="419"/>
      <c r="AG3435" s="419"/>
      <c r="AH3435" s="419"/>
      <c r="AI3435" s="420"/>
      <c r="AJ3435" s="420"/>
      <c r="AK3435" s="420"/>
      <c r="AL3435" s="420"/>
      <c r="AM3435" s="420"/>
      <c r="AN3435" s="420"/>
      <c r="AO3435" s="420"/>
      <c r="AP3435" s="420"/>
      <c r="AQ3435" s="420"/>
    </row>
    <row r="3436" spans="1:43" s="432" customFormat="1" ht="11.25" outlineLevel="5">
      <c r="A3436" s="422"/>
      <c r="B3436" s="423" t="s">
        <v>848</v>
      </c>
      <c r="C3436" s="424" t="s">
        <v>3428</v>
      </c>
      <c r="D3436" s="425"/>
      <c r="E3436" s="426"/>
      <c r="F3436" s="426"/>
      <c r="G3436" s="426">
        <v>0</v>
      </c>
      <c r="H3436" s="427"/>
      <c r="I3436" s="428"/>
      <c r="J3436" s="80"/>
      <c r="K3436" s="80"/>
      <c r="L3436" s="80"/>
      <c r="M3436" s="80"/>
      <c r="N3436" s="82"/>
      <c r="O3436" s="82"/>
      <c r="P3436" s="82"/>
      <c r="Q3436" s="429"/>
      <c r="R3436" s="430"/>
      <c r="S3436" s="430"/>
      <c r="T3436" s="430"/>
      <c r="U3436" s="430"/>
      <c r="V3436" s="430"/>
      <c r="W3436" s="430"/>
      <c r="X3436" s="430"/>
      <c r="Y3436" s="430"/>
      <c r="Z3436" s="430"/>
      <c r="AA3436" s="430"/>
      <c r="AB3436" s="430"/>
      <c r="AC3436" s="430"/>
      <c r="AD3436" s="430"/>
      <c r="AE3436" s="430"/>
      <c r="AF3436" s="430"/>
      <c r="AG3436" s="430"/>
      <c r="AH3436" s="430"/>
      <c r="AI3436" s="431"/>
      <c r="AJ3436" s="431"/>
      <c r="AK3436" s="431"/>
      <c r="AL3436" s="431"/>
      <c r="AM3436" s="431"/>
      <c r="AN3436" s="431"/>
      <c r="AO3436" s="431"/>
      <c r="AP3436" s="431"/>
      <c r="AQ3436" s="431"/>
    </row>
    <row r="3437" spans="1:43" s="432" customFormat="1" ht="11.25" outlineLevel="5">
      <c r="A3437" s="422"/>
      <c r="B3437" s="423"/>
      <c r="C3437" s="424" t="s">
        <v>3429</v>
      </c>
      <c r="D3437" s="425"/>
      <c r="E3437" s="426"/>
      <c r="F3437" s="426"/>
      <c r="G3437" s="426">
        <v>88.1</v>
      </c>
      <c r="H3437" s="427"/>
      <c r="I3437" s="428"/>
      <c r="J3437" s="80"/>
      <c r="K3437" s="80"/>
      <c r="L3437" s="80"/>
      <c r="M3437" s="80"/>
      <c r="N3437" s="82"/>
      <c r="O3437" s="82"/>
      <c r="P3437" s="82"/>
      <c r="Q3437" s="429"/>
      <c r="R3437" s="430"/>
      <c r="S3437" s="430"/>
      <c r="T3437" s="430"/>
      <c r="U3437" s="430"/>
      <c r="V3437" s="430"/>
      <c r="W3437" s="430"/>
      <c r="X3437" s="430"/>
      <c r="Y3437" s="430"/>
      <c r="Z3437" s="430"/>
      <c r="AA3437" s="430"/>
      <c r="AB3437" s="430"/>
      <c r="AC3437" s="430"/>
      <c r="AD3437" s="430"/>
      <c r="AE3437" s="430"/>
      <c r="AF3437" s="430"/>
      <c r="AG3437" s="430"/>
      <c r="AH3437" s="430"/>
      <c r="AI3437" s="431"/>
      <c r="AJ3437" s="431"/>
      <c r="AK3437" s="431"/>
      <c r="AL3437" s="431"/>
      <c r="AM3437" s="431"/>
      <c r="AN3437" s="431"/>
      <c r="AO3437" s="431"/>
      <c r="AP3437" s="431"/>
      <c r="AQ3437" s="431"/>
    </row>
    <row r="3438" spans="1:43" s="83" customFormat="1" ht="7.5" customHeight="1" outlineLevel="5">
      <c r="A3438" s="84"/>
      <c r="B3438" s="86"/>
      <c r="C3438" s="87"/>
      <c r="D3438" s="85"/>
      <c r="E3438" s="88"/>
      <c r="F3438" s="88"/>
      <c r="G3438" s="88"/>
      <c r="H3438" s="89"/>
      <c r="I3438" s="90"/>
      <c r="J3438" s="91"/>
      <c r="K3438" s="91"/>
      <c r="L3438" s="91"/>
      <c r="M3438" s="91"/>
      <c r="N3438" s="90"/>
      <c r="O3438" s="90"/>
      <c r="P3438" s="90"/>
      <c r="Q3438" s="92"/>
      <c r="R3438" s="433"/>
      <c r="S3438" s="433"/>
      <c r="T3438" s="433"/>
      <c r="U3438" s="433"/>
      <c r="V3438" s="433"/>
      <c r="W3438" s="433"/>
      <c r="X3438" s="433"/>
      <c r="Y3438" s="433"/>
      <c r="Z3438" s="433"/>
      <c r="AA3438" s="433"/>
      <c r="AB3438" s="433"/>
      <c r="AC3438" s="433"/>
      <c r="AD3438" s="433"/>
      <c r="AE3438" s="433"/>
      <c r="AF3438" s="433"/>
      <c r="AG3438" s="433"/>
      <c r="AH3438" s="433"/>
      <c r="AI3438" s="434"/>
      <c r="AJ3438" s="434"/>
      <c r="AK3438" s="434"/>
      <c r="AL3438" s="434"/>
      <c r="AM3438" s="434"/>
      <c r="AN3438" s="434"/>
      <c r="AO3438" s="434"/>
      <c r="AP3438" s="434"/>
      <c r="AQ3438" s="434"/>
    </row>
    <row r="3439" spans="1:43" s="421" customFormat="1" ht="12" outlineLevel="4">
      <c r="A3439" s="121">
        <v>2</v>
      </c>
      <c r="B3439" s="69" t="s">
        <v>3430</v>
      </c>
      <c r="C3439" s="70" t="s">
        <v>3431</v>
      </c>
      <c r="D3439" s="68" t="s">
        <v>9</v>
      </c>
      <c r="E3439" s="71">
        <v>27.108369999999997</v>
      </c>
      <c r="F3439" s="71"/>
      <c r="G3439" s="71">
        <v>27.108369999999997</v>
      </c>
      <c r="H3439" s="511"/>
      <c r="I3439" s="74">
        <f>G3439*H3439</f>
        <v>0</v>
      </c>
      <c r="J3439" s="110">
        <v>0.02</v>
      </c>
      <c r="K3439" s="110">
        <f>G3439*J3439</f>
        <v>0.54216739999999997</v>
      </c>
      <c r="L3439" s="110"/>
      <c r="M3439" s="110">
        <f>G3439*L3439</f>
        <v>0</v>
      </c>
      <c r="N3439" s="111">
        <v>21</v>
      </c>
      <c r="O3439" s="111">
        <f>I3439*(N3439/100)</f>
        <v>0</v>
      </c>
      <c r="P3439" s="111">
        <f>I3439+O3439</f>
        <v>0</v>
      </c>
      <c r="Q3439" s="184" t="s">
        <v>1881</v>
      </c>
      <c r="R3439" s="419"/>
      <c r="S3439" s="419"/>
      <c r="T3439" s="419"/>
      <c r="U3439" s="419"/>
      <c r="V3439" s="419"/>
      <c r="W3439" s="419"/>
      <c r="X3439" s="419"/>
      <c r="Y3439" s="419"/>
      <c r="Z3439" s="419"/>
      <c r="AA3439" s="419"/>
      <c r="AB3439" s="419"/>
      <c r="AC3439" s="419"/>
      <c r="AD3439" s="419"/>
      <c r="AE3439" s="419"/>
      <c r="AF3439" s="419"/>
      <c r="AG3439" s="419"/>
      <c r="AH3439" s="419"/>
      <c r="AI3439" s="420"/>
      <c r="AJ3439" s="420"/>
      <c r="AK3439" s="420"/>
      <c r="AL3439" s="420"/>
      <c r="AM3439" s="420"/>
      <c r="AN3439" s="420"/>
      <c r="AO3439" s="420"/>
      <c r="AP3439" s="420"/>
      <c r="AQ3439" s="420"/>
    </row>
    <row r="3440" spans="1:43" s="432" customFormat="1" ht="11.25" outlineLevel="5">
      <c r="A3440" s="422"/>
      <c r="B3440" s="423" t="s">
        <v>848</v>
      </c>
      <c r="C3440" s="424" t="s">
        <v>3428</v>
      </c>
      <c r="D3440" s="425"/>
      <c r="E3440" s="426"/>
      <c r="F3440" s="426"/>
      <c r="G3440" s="426">
        <v>0</v>
      </c>
      <c r="H3440" s="427"/>
      <c r="I3440" s="428"/>
      <c r="J3440" s="80"/>
      <c r="K3440" s="80"/>
      <c r="L3440" s="80"/>
      <c r="M3440" s="80"/>
      <c r="N3440" s="82"/>
      <c r="O3440" s="82"/>
      <c r="P3440" s="82"/>
      <c r="Q3440" s="429"/>
      <c r="R3440" s="430"/>
      <c r="S3440" s="430"/>
      <c r="T3440" s="430"/>
      <c r="U3440" s="430"/>
      <c r="V3440" s="430"/>
      <c r="W3440" s="430"/>
      <c r="X3440" s="430"/>
      <c r="Y3440" s="430"/>
      <c r="Z3440" s="430"/>
      <c r="AA3440" s="430"/>
      <c r="AB3440" s="430"/>
      <c r="AC3440" s="430"/>
      <c r="AD3440" s="430"/>
      <c r="AE3440" s="430"/>
      <c r="AF3440" s="430"/>
      <c r="AG3440" s="430"/>
      <c r="AH3440" s="430"/>
      <c r="AI3440" s="431"/>
      <c r="AJ3440" s="431"/>
      <c r="AK3440" s="431"/>
      <c r="AL3440" s="431"/>
      <c r="AM3440" s="431"/>
      <c r="AN3440" s="431"/>
      <c r="AO3440" s="431"/>
      <c r="AP3440" s="431"/>
      <c r="AQ3440" s="431"/>
    </row>
    <row r="3441" spans="1:43" s="432" customFormat="1" ht="11.25" outlineLevel="5">
      <c r="A3441" s="422"/>
      <c r="B3441" s="423"/>
      <c r="C3441" s="424" t="s">
        <v>3432</v>
      </c>
      <c r="D3441" s="425"/>
      <c r="E3441" s="426"/>
      <c r="F3441" s="426"/>
      <c r="G3441" s="426">
        <v>10.309499999999998</v>
      </c>
      <c r="H3441" s="427"/>
      <c r="I3441" s="428"/>
      <c r="J3441" s="80"/>
      <c r="K3441" s="80"/>
      <c r="L3441" s="80"/>
      <c r="M3441" s="80"/>
      <c r="N3441" s="82"/>
      <c r="O3441" s="82"/>
      <c r="P3441" s="82"/>
      <c r="Q3441" s="429"/>
      <c r="R3441" s="430"/>
      <c r="S3441" s="430"/>
      <c r="T3441" s="430"/>
      <c r="U3441" s="430"/>
      <c r="V3441" s="430"/>
      <c r="W3441" s="430"/>
      <c r="X3441" s="430"/>
      <c r="Y3441" s="430"/>
      <c r="Z3441" s="430"/>
      <c r="AA3441" s="430"/>
      <c r="AB3441" s="430"/>
      <c r="AC3441" s="430"/>
      <c r="AD3441" s="430"/>
      <c r="AE3441" s="430"/>
      <c r="AF3441" s="430"/>
      <c r="AG3441" s="430"/>
      <c r="AH3441" s="430"/>
      <c r="AI3441" s="431"/>
      <c r="AJ3441" s="431"/>
      <c r="AK3441" s="431"/>
      <c r="AL3441" s="431"/>
      <c r="AM3441" s="431"/>
      <c r="AN3441" s="431"/>
      <c r="AO3441" s="431"/>
      <c r="AP3441" s="431"/>
      <c r="AQ3441" s="431"/>
    </row>
    <row r="3442" spans="1:43" s="432" customFormat="1" ht="11.25" outlineLevel="5">
      <c r="A3442" s="422"/>
      <c r="B3442" s="423"/>
      <c r="C3442" s="424" t="s">
        <v>3433</v>
      </c>
      <c r="D3442" s="425"/>
      <c r="E3442" s="426"/>
      <c r="F3442" s="426"/>
      <c r="G3442" s="426">
        <v>11.138999999999998</v>
      </c>
      <c r="H3442" s="427"/>
      <c r="I3442" s="428"/>
      <c r="J3442" s="80"/>
      <c r="K3442" s="80"/>
      <c r="L3442" s="80"/>
      <c r="M3442" s="80"/>
      <c r="N3442" s="82"/>
      <c r="O3442" s="82"/>
      <c r="P3442" s="82"/>
      <c r="Q3442" s="429"/>
      <c r="R3442" s="430"/>
      <c r="S3442" s="430"/>
      <c r="T3442" s="430"/>
      <c r="U3442" s="430"/>
      <c r="V3442" s="430"/>
      <c r="W3442" s="430"/>
      <c r="X3442" s="430"/>
      <c r="Y3442" s="430"/>
      <c r="Z3442" s="430"/>
      <c r="AA3442" s="430"/>
      <c r="AB3442" s="430"/>
      <c r="AC3442" s="430"/>
      <c r="AD3442" s="430"/>
      <c r="AE3442" s="430"/>
      <c r="AF3442" s="430"/>
      <c r="AG3442" s="430"/>
      <c r="AH3442" s="430"/>
      <c r="AI3442" s="431"/>
      <c r="AJ3442" s="431"/>
      <c r="AK3442" s="431"/>
      <c r="AL3442" s="431"/>
      <c r="AM3442" s="431"/>
      <c r="AN3442" s="431"/>
      <c r="AO3442" s="431"/>
      <c r="AP3442" s="431"/>
      <c r="AQ3442" s="431"/>
    </row>
    <row r="3443" spans="1:43" s="432" customFormat="1" ht="11.25" outlineLevel="5">
      <c r="A3443" s="422"/>
      <c r="B3443" s="423"/>
      <c r="C3443" s="424" t="s">
        <v>3434</v>
      </c>
      <c r="D3443" s="425"/>
      <c r="E3443" s="426"/>
      <c r="F3443" s="426"/>
      <c r="G3443" s="426">
        <v>2.4649999999999999</v>
      </c>
      <c r="H3443" s="427"/>
      <c r="I3443" s="428"/>
      <c r="J3443" s="80"/>
      <c r="K3443" s="80"/>
      <c r="L3443" s="80"/>
      <c r="M3443" s="80"/>
      <c r="N3443" s="82"/>
      <c r="O3443" s="82"/>
      <c r="P3443" s="82"/>
      <c r="Q3443" s="429"/>
      <c r="R3443" s="430"/>
      <c r="S3443" s="430"/>
      <c r="T3443" s="430"/>
      <c r="U3443" s="430"/>
      <c r="V3443" s="430"/>
      <c r="W3443" s="430"/>
      <c r="X3443" s="430"/>
      <c r="Y3443" s="430"/>
      <c r="Z3443" s="430"/>
      <c r="AA3443" s="430"/>
      <c r="AB3443" s="430"/>
      <c r="AC3443" s="430"/>
      <c r="AD3443" s="430"/>
      <c r="AE3443" s="430"/>
      <c r="AF3443" s="430"/>
      <c r="AG3443" s="430"/>
      <c r="AH3443" s="430"/>
      <c r="AI3443" s="431"/>
      <c r="AJ3443" s="431"/>
      <c r="AK3443" s="431"/>
      <c r="AL3443" s="431"/>
      <c r="AM3443" s="431"/>
      <c r="AN3443" s="431"/>
      <c r="AO3443" s="431"/>
      <c r="AP3443" s="431"/>
      <c r="AQ3443" s="431"/>
    </row>
    <row r="3444" spans="1:43" s="432" customFormat="1" ht="11.25" outlineLevel="5">
      <c r="A3444" s="422"/>
      <c r="B3444" s="423"/>
      <c r="C3444" s="424" t="s">
        <v>3435</v>
      </c>
      <c r="D3444" s="425"/>
      <c r="E3444" s="426"/>
      <c r="F3444" s="426"/>
      <c r="G3444" s="426">
        <v>2.6633333333333331</v>
      </c>
      <c r="H3444" s="427"/>
      <c r="I3444" s="428"/>
      <c r="J3444" s="80"/>
      <c r="K3444" s="80"/>
      <c r="L3444" s="80"/>
      <c r="M3444" s="80"/>
      <c r="N3444" s="82"/>
      <c r="O3444" s="82"/>
      <c r="P3444" s="82"/>
      <c r="Q3444" s="429"/>
      <c r="R3444" s="430"/>
      <c r="S3444" s="430"/>
      <c r="T3444" s="430"/>
      <c r="U3444" s="430"/>
      <c r="V3444" s="430"/>
      <c r="W3444" s="430"/>
      <c r="X3444" s="430"/>
      <c r="Y3444" s="430"/>
      <c r="Z3444" s="430"/>
      <c r="AA3444" s="430"/>
      <c r="AB3444" s="430"/>
      <c r="AC3444" s="430"/>
      <c r="AD3444" s="430"/>
      <c r="AE3444" s="430"/>
      <c r="AF3444" s="430"/>
      <c r="AG3444" s="430"/>
      <c r="AH3444" s="430"/>
      <c r="AI3444" s="431"/>
      <c r="AJ3444" s="431"/>
      <c r="AK3444" s="431"/>
      <c r="AL3444" s="431"/>
      <c r="AM3444" s="431"/>
      <c r="AN3444" s="431"/>
      <c r="AO3444" s="431"/>
      <c r="AP3444" s="431"/>
      <c r="AQ3444" s="431"/>
    </row>
    <row r="3445" spans="1:43" s="83" customFormat="1" ht="9.75" outlineLevel="5">
      <c r="A3445" s="95"/>
      <c r="B3445" s="97" t="s">
        <v>894</v>
      </c>
      <c r="C3445" s="98">
        <v>2</v>
      </c>
      <c r="D3445" s="96"/>
      <c r="E3445" s="99"/>
      <c r="F3445" s="99"/>
      <c r="G3445" s="99">
        <v>0.53153666666666655</v>
      </c>
      <c r="H3445" s="100"/>
      <c r="I3445" s="101"/>
      <c r="J3445" s="99"/>
      <c r="K3445" s="99"/>
      <c r="L3445" s="99"/>
      <c r="M3445" s="99"/>
      <c r="N3445" s="101"/>
      <c r="O3445" s="101"/>
      <c r="P3445" s="101"/>
      <c r="Q3445" s="92"/>
      <c r="R3445" s="433"/>
      <c r="S3445" s="433"/>
      <c r="T3445" s="433"/>
      <c r="U3445" s="433"/>
      <c r="V3445" s="433"/>
      <c r="W3445" s="433"/>
      <c r="X3445" s="433"/>
      <c r="Y3445" s="433"/>
      <c r="Z3445" s="433"/>
      <c r="AA3445" s="433"/>
      <c r="AB3445" s="433"/>
      <c r="AC3445" s="433"/>
      <c r="AD3445" s="433"/>
      <c r="AE3445" s="433"/>
      <c r="AF3445" s="433"/>
      <c r="AG3445" s="433"/>
      <c r="AH3445" s="433"/>
      <c r="AI3445" s="434"/>
      <c r="AJ3445" s="434"/>
      <c r="AK3445" s="434"/>
      <c r="AL3445" s="434"/>
      <c r="AM3445" s="434"/>
      <c r="AN3445" s="434"/>
      <c r="AO3445" s="434"/>
      <c r="AP3445" s="434"/>
      <c r="AQ3445" s="434"/>
    </row>
    <row r="3446" spans="1:43" s="83" customFormat="1" ht="7.5" customHeight="1" outlineLevel="5">
      <c r="A3446" s="84"/>
      <c r="B3446" s="86"/>
      <c r="C3446" s="87"/>
      <c r="D3446" s="85"/>
      <c r="E3446" s="88"/>
      <c r="F3446" s="88"/>
      <c r="G3446" s="88"/>
      <c r="H3446" s="89"/>
      <c r="I3446" s="90"/>
      <c r="J3446" s="91"/>
      <c r="K3446" s="91"/>
      <c r="L3446" s="91"/>
      <c r="M3446" s="91"/>
      <c r="N3446" s="90"/>
      <c r="O3446" s="90"/>
      <c r="P3446" s="90"/>
      <c r="Q3446" s="92"/>
      <c r="R3446" s="433"/>
      <c r="S3446" s="433"/>
      <c r="T3446" s="433"/>
      <c r="U3446" s="433"/>
      <c r="V3446" s="433"/>
      <c r="W3446" s="433"/>
      <c r="X3446" s="433"/>
      <c r="Y3446" s="433"/>
      <c r="Z3446" s="433"/>
      <c r="AA3446" s="433"/>
      <c r="AB3446" s="433"/>
      <c r="AC3446" s="433"/>
      <c r="AD3446" s="433"/>
      <c r="AE3446" s="433"/>
      <c r="AF3446" s="433"/>
      <c r="AG3446" s="433"/>
      <c r="AH3446" s="433"/>
      <c r="AI3446" s="434"/>
      <c r="AJ3446" s="434"/>
      <c r="AK3446" s="434"/>
      <c r="AL3446" s="434"/>
      <c r="AM3446" s="434"/>
      <c r="AN3446" s="434"/>
      <c r="AO3446" s="434"/>
      <c r="AP3446" s="434"/>
      <c r="AQ3446" s="434"/>
    </row>
    <row r="3447" spans="1:43" s="421" customFormat="1" ht="24" outlineLevel="4">
      <c r="A3447" s="121">
        <v>3</v>
      </c>
      <c r="B3447" s="69" t="s">
        <v>1207</v>
      </c>
      <c r="C3447" s="70" t="s">
        <v>1208</v>
      </c>
      <c r="D3447" s="68" t="s">
        <v>4</v>
      </c>
      <c r="E3447" s="71">
        <v>38.4</v>
      </c>
      <c r="F3447" s="71"/>
      <c r="G3447" s="71">
        <v>38.4</v>
      </c>
      <c r="H3447" s="511"/>
      <c r="I3447" s="74">
        <f>G3447*H3447</f>
        <v>0</v>
      </c>
      <c r="J3447" s="110">
        <v>3.0000000000000001E-5</v>
      </c>
      <c r="K3447" s="110">
        <f>G3447*J3447</f>
        <v>1.152E-3</v>
      </c>
      <c r="L3447" s="110"/>
      <c r="M3447" s="110">
        <f>G3447*L3447</f>
        <v>0</v>
      </c>
      <c r="N3447" s="111">
        <v>21</v>
      </c>
      <c r="O3447" s="111">
        <f>I3447*(N3447/100)</f>
        <v>0</v>
      </c>
      <c r="P3447" s="111">
        <f>I3447+O3447</f>
        <v>0</v>
      </c>
      <c r="Q3447" s="184" t="s">
        <v>1881</v>
      </c>
      <c r="R3447" s="419"/>
      <c r="S3447" s="419"/>
      <c r="T3447" s="419"/>
      <c r="U3447" s="419"/>
      <c r="V3447" s="419"/>
      <c r="W3447" s="419"/>
      <c r="X3447" s="419"/>
      <c r="Y3447" s="419"/>
      <c r="Z3447" s="419"/>
      <c r="AA3447" s="419"/>
      <c r="AB3447" s="419"/>
      <c r="AC3447" s="419"/>
      <c r="AD3447" s="419"/>
      <c r="AE3447" s="419"/>
      <c r="AF3447" s="419"/>
      <c r="AG3447" s="419"/>
      <c r="AH3447" s="419"/>
      <c r="AI3447" s="420"/>
      <c r="AJ3447" s="420"/>
      <c r="AK3447" s="420"/>
      <c r="AL3447" s="420"/>
      <c r="AM3447" s="420"/>
      <c r="AN3447" s="420"/>
      <c r="AO3447" s="420"/>
      <c r="AP3447" s="420"/>
      <c r="AQ3447" s="420"/>
    </row>
    <row r="3448" spans="1:43" s="432" customFormat="1" ht="11.25" outlineLevel="5">
      <c r="A3448" s="422"/>
      <c r="B3448" s="423" t="s">
        <v>848</v>
      </c>
      <c r="C3448" s="424" t="s">
        <v>3428</v>
      </c>
      <c r="D3448" s="425"/>
      <c r="E3448" s="426"/>
      <c r="F3448" s="426"/>
      <c r="G3448" s="426">
        <v>0</v>
      </c>
      <c r="H3448" s="427"/>
      <c r="I3448" s="428"/>
      <c r="J3448" s="80"/>
      <c r="K3448" s="80"/>
      <c r="L3448" s="80"/>
      <c r="M3448" s="80"/>
      <c r="N3448" s="82"/>
      <c r="O3448" s="82"/>
      <c r="P3448" s="82"/>
      <c r="Q3448" s="429"/>
      <c r="R3448" s="430"/>
      <c r="S3448" s="430"/>
      <c r="T3448" s="430"/>
      <c r="U3448" s="430"/>
      <c r="V3448" s="430"/>
      <c r="W3448" s="430"/>
      <c r="X3448" s="430"/>
      <c r="Y3448" s="430"/>
      <c r="Z3448" s="430"/>
      <c r="AA3448" s="430"/>
      <c r="AB3448" s="430"/>
      <c r="AC3448" s="430"/>
      <c r="AD3448" s="430"/>
      <c r="AE3448" s="430"/>
      <c r="AF3448" s="430"/>
      <c r="AG3448" s="430"/>
      <c r="AH3448" s="430"/>
      <c r="AI3448" s="431"/>
      <c r="AJ3448" s="431"/>
      <c r="AK3448" s="431"/>
      <c r="AL3448" s="431"/>
      <c r="AM3448" s="431"/>
      <c r="AN3448" s="431"/>
      <c r="AO3448" s="431"/>
      <c r="AP3448" s="431"/>
      <c r="AQ3448" s="431"/>
    </row>
    <row r="3449" spans="1:43" s="432" customFormat="1" ht="11.25" outlineLevel="5">
      <c r="A3449" s="422"/>
      <c r="B3449" s="423"/>
      <c r="C3449" s="424" t="s">
        <v>3436</v>
      </c>
      <c r="D3449" s="425"/>
      <c r="E3449" s="426"/>
      <c r="F3449" s="426"/>
      <c r="G3449" s="426">
        <v>38.4</v>
      </c>
      <c r="H3449" s="427"/>
      <c r="I3449" s="428"/>
      <c r="J3449" s="80"/>
      <c r="K3449" s="80"/>
      <c r="L3449" s="80"/>
      <c r="M3449" s="80"/>
      <c r="N3449" s="82"/>
      <c r="O3449" s="82"/>
      <c r="P3449" s="82"/>
      <c r="Q3449" s="429"/>
      <c r="R3449" s="430"/>
      <c r="S3449" s="430"/>
      <c r="T3449" s="430"/>
      <c r="U3449" s="430"/>
      <c r="V3449" s="430"/>
      <c r="W3449" s="430"/>
      <c r="X3449" s="430"/>
      <c r="Y3449" s="430"/>
      <c r="Z3449" s="430"/>
      <c r="AA3449" s="430"/>
      <c r="AB3449" s="430"/>
      <c r="AC3449" s="430"/>
      <c r="AD3449" s="430"/>
      <c r="AE3449" s="430"/>
      <c r="AF3449" s="430"/>
      <c r="AG3449" s="430"/>
      <c r="AH3449" s="430"/>
      <c r="AI3449" s="431"/>
      <c r="AJ3449" s="431"/>
      <c r="AK3449" s="431"/>
      <c r="AL3449" s="431"/>
      <c r="AM3449" s="431"/>
      <c r="AN3449" s="431"/>
      <c r="AO3449" s="431"/>
      <c r="AP3449" s="431"/>
      <c r="AQ3449" s="431"/>
    </row>
    <row r="3450" spans="1:43" s="83" customFormat="1" ht="7.5" customHeight="1" outlineLevel="5">
      <c r="A3450" s="84"/>
      <c r="B3450" s="86"/>
      <c r="C3450" s="87"/>
      <c r="D3450" s="85"/>
      <c r="E3450" s="88"/>
      <c r="F3450" s="88"/>
      <c r="G3450" s="88"/>
      <c r="H3450" s="89"/>
      <c r="I3450" s="90"/>
      <c r="J3450" s="91"/>
      <c r="K3450" s="91"/>
      <c r="L3450" s="91"/>
      <c r="M3450" s="91"/>
      <c r="N3450" s="90"/>
      <c r="O3450" s="90"/>
      <c r="P3450" s="90"/>
      <c r="Q3450" s="92"/>
      <c r="R3450" s="433"/>
      <c r="S3450" s="433"/>
      <c r="T3450" s="433"/>
      <c r="U3450" s="433"/>
      <c r="V3450" s="433"/>
      <c r="W3450" s="433"/>
      <c r="X3450" s="433"/>
      <c r="Y3450" s="433"/>
      <c r="Z3450" s="433"/>
      <c r="AA3450" s="433"/>
      <c r="AB3450" s="433"/>
      <c r="AC3450" s="433"/>
      <c r="AD3450" s="433"/>
      <c r="AE3450" s="433"/>
      <c r="AF3450" s="433"/>
      <c r="AG3450" s="433"/>
      <c r="AH3450" s="433"/>
      <c r="AI3450" s="434"/>
      <c r="AJ3450" s="434"/>
      <c r="AK3450" s="434"/>
      <c r="AL3450" s="434"/>
      <c r="AM3450" s="434"/>
      <c r="AN3450" s="434"/>
      <c r="AO3450" s="434"/>
      <c r="AP3450" s="434"/>
      <c r="AQ3450" s="434"/>
    </row>
    <row r="3451" spans="1:43" s="421" customFormat="1" ht="12" outlineLevel="4">
      <c r="A3451" s="121">
        <v>4</v>
      </c>
      <c r="B3451" s="69" t="s">
        <v>1209</v>
      </c>
      <c r="C3451" s="70" t="s">
        <v>1210</v>
      </c>
      <c r="D3451" s="68" t="s">
        <v>4</v>
      </c>
      <c r="E3451" s="71">
        <v>39.167999999999999</v>
      </c>
      <c r="F3451" s="71"/>
      <c r="G3451" s="71">
        <v>39.167999999999999</v>
      </c>
      <c r="H3451" s="511"/>
      <c r="I3451" s="74">
        <f>G3451*H3451</f>
        <v>0</v>
      </c>
      <c r="J3451" s="110">
        <v>3.8000000000000002E-4</v>
      </c>
      <c r="K3451" s="110">
        <f>G3451*J3451</f>
        <v>1.4883840000000001E-2</v>
      </c>
      <c r="L3451" s="110"/>
      <c r="M3451" s="110">
        <f>G3451*L3451</f>
        <v>0</v>
      </c>
      <c r="N3451" s="111">
        <v>21</v>
      </c>
      <c r="O3451" s="111">
        <f>I3451*(N3451/100)</f>
        <v>0</v>
      </c>
      <c r="P3451" s="111">
        <f>I3451+O3451</f>
        <v>0</v>
      </c>
      <c r="Q3451" s="184"/>
      <c r="R3451" s="419"/>
      <c r="S3451" s="419"/>
      <c r="T3451" s="419"/>
      <c r="U3451" s="419"/>
      <c r="V3451" s="419"/>
      <c r="W3451" s="419"/>
      <c r="X3451" s="419"/>
      <c r="Y3451" s="419"/>
      <c r="Z3451" s="419"/>
      <c r="AA3451" s="419"/>
      <c r="AB3451" s="419"/>
      <c r="AC3451" s="419"/>
      <c r="AD3451" s="419"/>
      <c r="AE3451" s="419"/>
      <c r="AF3451" s="419"/>
      <c r="AG3451" s="419"/>
      <c r="AH3451" s="419"/>
      <c r="AI3451" s="420"/>
      <c r="AJ3451" s="420"/>
      <c r="AK3451" s="420"/>
      <c r="AL3451" s="420"/>
      <c r="AM3451" s="420"/>
      <c r="AN3451" s="420"/>
      <c r="AO3451" s="420"/>
      <c r="AP3451" s="420"/>
      <c r="AQ3451" s="420"/>
    </row>
    <row r="3452" spans="1:43" s="432" customFormat="1" ht="11.25" outlineLevel="5">
      <c r="A3452" s="422"/>
      <c r="B3452" s="423" t="s">
        <v>848</v>
      </c>
      <c r="C3452" s="424" t="s">
        <v>3428</v>
      </c>
      <c r="D3452" s="425"/>
      <c r="E3452" s="426"/>
      <c r="F3452" s="426"/>
      <c r="G3452" s="426">
        <v>0</v>
      </c>
      <c r="H3452" s="427"/>
      <c r="I3452" s="428"/>
      <c r="J3452" s="80"/>
      <c r="K3452" s="80"/>
      <c r="L3452" s="80"/>
      <c r="M3452" s="80"/>
      <c r="N3452" s="82"/>
      <c r="O3452" s="82"/>
      <c r="P3452" s="82"/>
      <c r="Q3452" s="429"/>
      <c r="R3452" s="430"/>
      <c r="S3452" s="430"/>
      <c r="T3452" s="430"/>
      <c r="U3452" s="430"/>
      <c r="V3452" s="430"/>
      <c r="W3452" s="430"/>
      <c r="X3452" s="430"/>
      <c r="Y3452" s="430"/>
      <c r="Z3452" s="430"/>
      <c r="AA3452" s="430"/>
      <c r="AB3452" s="430"/>
      <c r="AC3452" s="430"/>
      <c r="AD3452" s="430"/>
      <c r="AE3452" s="430"/>
      <c r="AF3452" s="430"/>
      <c r="AG3452" s="430"/>
      <c r="AH3452" s="430"/>
      <c r="AI3452" s="431"/>
      <c r="AJ3452" s="431"/>
      <c r="AK3452" s="431"/>
      <c r="AL3452" s="431"/>
      <c r="AM3452" s="431"/>
      <c r="AN3452" s="431"/>
      <c r="AO3452" s="431"/>
      <c r="AP3452" s="431"/>
      <c r="AQ3452" s="431"/>
    </row>
    <row r="3453" spans="1:43" s="432" customFormat="1" ht="11.25" outlineLevel="5">
      <c r="A3453" s="422"/>
      <c r="B3453" s="423"/>
      <c r="C3453" s="424" t="s">
        <v>3437</v>
      </c>
      <c r="D3453" s="425"/>
      <c r="E3453" s="426"/>
      <c r="F3453" s="426"/>
      <c r="G3453" s="426">
        <v>23.9</v>
      </c>
      <c r="H3453" s="427"/>
      <c r="I3453" s="428"/>
      <c r="J3453" s="80"/>
      <c r="K3453" s="80"/>
      <c r="L3453" s="80"/>
      <c r="M3453" s="80"/>
      <c r="N3453" s="82"/>
      <c r="O3453" s="82"/>
      <c r="P3453" s="82"/>
      <c r="Q3453" s="429"/>
      <c r="R3453" s="430"/>
      <c r="S3453" s="430"/>
      <c r="T3453" s="430"/>
      <c r="U3453" s="430"/>
      <c r="V3453" s="430"/>
      <c r="W3453" s="430"/>
      <c r="X3453" s="430"/>
      <c r="Y3453" s="430"/>
      <c r="Z3453" s="430"/>
      <c r="AA3453" s="430"/>
      <c r="AB3453" s="430"/>
      <c r="AC3453" s="430"/>
      <c r="AD3453" s="430"/>
      <c r="AE3453" s="430"/>
      <c r="AF3453" s="430"/>
      <c r="AG3453" s="430"/>
      <c r="AH3453" s="430"/>
      <c r="AI3453" s="431"/>
      <c r="AJ3453" s="431"/>
      <c r="AK3453" s="431"/>
      <c r="AL3453" s="431"/>
      <c r="AM3453" s="431"/>
      <c r="AN3453" s="431"/>
      <c r="AO3453" s="431"/>
      <c r="AP3453" s="431"/>
      <c r="AQ3453" s="431"/>
    </row>
    <row r="3454" spans="1:43" s="432" customFormat="1" ht="11.25" outlineLevel="5">
      <c r="A3454" s="422"/>
      <c r="B3454" s="423"/>
      <c r="C3454" s="424" t="s">
        <v>3438</v>
      </c>
      <c r="D3454" s="425"/>
      <c r="E3454" s="426"/>
      <c r="F3454" s="426"/>
      <c r="G3454" s="426">
        <v>14.5</v>
      </c>
      <c r="H3454" s="427"/>
      <c r="I3454" s="428"/>
      <c r="J3454" s="80"/>
      <c r="K3454" s="80"/>
      <c r="L3454" s="80"/>
      <c r="M3454" s="80"/>
      <c r="N3454" s="82"/>
      <c r="O3454" s="82"/>
      <c r="P3454" s="82"/>
      <c r="Q3454" s="429"/>
      <c r="R3454" s="430"/>
      <c r="S3454" s="430"/>
      <c r="T3454" s="430"/>
      <c r="U3454" s="430"/>
      <c r="V3454" s="430"/>
      <c r="W3454" s="430"/>
      <c r="X3454" s="430"/>
      <c r="Y3454" s="430"/>
      <c r="Z3454" s="430"/>
      <c r="AA3454" s="430"/>
      <c r="AB3454" s="430"/>
      <c r="AC3454" s="430"/>
      <c r="AD3454" s="430"/>
      <c r="AE3454" s="430"/>
      <c r="AF3454" s="430"/>
      <c r="AG3454" s="430"/>
      <c r="AH3454" s="430"/>
      <c r="AI3454" s="431"/>
      <c r="AJ3454" s="431"/>
      <c r="AK3454" s="431"/>
      <c r="AL3454" s="431"/>
      <c r="AM3454" s="431"/>
      <c r="AN3454" s="431"/>
      <c r="AO3454" s="431"/>
      <c r="AP3454" s="431"/>
      <c r="AQ3454" s="431"/>
    </row>
    <row r="3455" spans="1:43" s="83" customFormat="1" ht="9.75" outlineLevel="5">
      <c r="A3455" s="95"/>
      <c r="B3455" s="97" t="s">
        <v>894</v>
      </c>
      <c r="C3455" s="98">
        <v>2</v>
      </c>
      <c r="D3455" s="96"/>
      <c r="E3455" s="99"/>
      <c r="F3455" s="99"/>
      <c r="G3455" s="99">
        <v>0.76800000000000002</v>
      </c>
      <c r="H3455" s="100"/>
      <c r="I3455" s="101"/>
      <c r="J3455" s="99"/>
      <c r="K3455" s="99"/>
      <c r="L3455" s="99"/>
      <c r="M3455" s="99"/>
      <c r="N3455" s="101"/>
      <c r="O3455" s="101"/>
      <c r="P3455" s="101"/>
      <c r="Q3455" s="92"/>
      <c r="R3455" s="433"/>
      <c r="S3455" s="433"/>
      <c r="T3455" s="433"/>
      <c r="U3455" s="433"/>
      <c r="V3455" s="433"/>
      <c r="W3455" s="433"/>
      <c r="X3455" s="433"/>
      <c r="Y3455" s="433"/>
      <c r="Z3455" s="433"/>
      <c r="AA3455" s="433"/>
      <c r="AB3455" s="433"/>
      <c r="AC3455" s="433"/>
      <c r="AD3455" s="433"/>
      <c r="AE3455" s="433"/>
      <c r="AF3455" s="433"/>
      <c r="AG3455" s="433"/>
      <c r="AH3455" s="433"/>
      <c r="AI3455" s="434"/>
      <c r="AJ3455" s="434"/>
      <c r="AK3455" s="434"/>
      <c r="AL3455" s="434"/>
      <c r="AM3455" s="434"/>
      <c r="AN3455" s="434"/>
      <c r="AO3455" s="434"/>
      <c r="AP3455" s="434"/>
      <c r="AQ3455" s="434"/>
    </row>
    <row r="3456" spans="1:43" s="83" customFormat="1" ht="7.5" customHeight="1" outlineLevel="5">
      <c r="A3456" s="84"/>
      <c r="B3456" s="86"/>
      <c r="C3456" s="87"/>
      <c r="D3456" s="85"/>
      <c r="E3456" s="88"/>
      <c r="F3456" s="88"/>
      <c r="G3456" s="88"/>
      <c r="H3456" s="89"/>
      <c r="I3456" s="90"/>
      <c r="J3456" s="91"/>
      <c r="K3456" s="91"/>
      <c r="L3456" s="91"/>
      <c r="M3456" s="91"/>
      <c r="N3456" s="90"/>
      <c r="O3456" s="90"/>
      <c r="P3456" s="90"/>
      <c r="Q3456" s="92"/>
      <c r="R3456" s="433"/>
      <c r="S3456" s="433"/>
      <c r="T3456" s="433"/>
      <c r="U3456" s="433"/>
      <c r="V3456" s="433"/>
      <c r="W3456" s="433"/>
      <c r="X3456" s="433"/>
      <c r="Y3456" s="433"/>
      <c r="Z3456" s="433"/>
      <c r="AA3456" s="433"/>
      <c r="AB3456" s="433"/>
      <c r="AC3456" s="433"/>
      <c r="AD3456" s="433"/>
      <c r="AE3456" s="433"/>
      <c r="AF3456" s="433"/>
      <c r="AG3456" s="433"/>
      <c r="AH3456" s="433"/>
      <c r="AI3456" s="434"/>
      <c r="AJ3456" s="434"/>
      <c r="AK3456" s="434"/>
      <c r="AL3456" s="434"/>
      <c r="AM3456" s="434"/>
      <c r="AN3456" s="434"/>
      <c r="AO3456" s="434"/>
      <c r="AP3456" s="434"/>
      <c r="AQ3456" s="434"/>
    </row>
    <row r="3457" spans="1:43" s="421" customFormat="1" ht="12" outlineLevel="4">
      <c r="A3457" s="121">
        <v>5</v>
      </c>
      <c r="B3457" s="69" t="s">
        <v>773</v>
      </c>
      <c r="C3457" s="70" t="s">
        <v>774</v>
      </c>
      <c r="D3457" s="68" t="s">
        <v>0</v>
      </c>
      <c r="E3457" s="71">
        <v>982.90375073368295</v>
      </c>
      <c r="F3457" s="71"/>
      <c r="G3457" s="71">
        <f>SUM(I3435:I3451)/100</f>
        <v>0</v>
      </c>
      <c r="H3457" s="511"/>
      <c r="I3457" s="74">
        <f>G3457*H3457</f>
        <v>0</v>
      </c>
      <c r="J3457" s="110"/>
      <c r="K3457" s="110">
        <f>G3457*J3457</f>
        <v>0</v>
      </c>
      <c r="L3457" s="110"/>
      <c r="M3457" s="110">
        <f>G3457*L3457</f>
        <v>0</v>
      </c>
      <c r="N3457" s="111">
        <v>21</v>
      </c>
      <c r="O3457" s="111">
        <f>I3457*(N3457/100)</f>
        <v>0</v>
      </c>
      <c r="P3457" s="111">
        <f>I3457+O3457</f>
        <v>0</v>
      </c>
      <c r="Q3457" s="184" t="s">
        <v>1881</v>
      </c>
      <c r="R3457" s="419"/>
      <c r="S3457" s="419"/>
      <c r="T3457" s="419"/>
      <c r="U3457" s="419"/>
      <c r="V3457" s="419"/>
      <c r="W3457" s="419"/>
      <c r="X3457" s="419"/>
      <c r="Y3457" s="419"/>
      <c r="Z3457" s="419"/>
      <c r="AA3457" s="419"/>
      <c r="AB3457" s="419"/>
      <c r="AC3457" s="419"/>
      <c r="AD3457" s="419"/>
      <c r="AE3457" s="419"/>
      <c r="AF3457" s="419"/>
      <c r="AG3457" s="419"/>
      <c r="AH3457" s="419"/>
      <c r="AI3457" s="420"/>
      <c r="AJ3457" s="420"/>
      <c r="AK3457" s="420"/>
      <c r="AL3457" s="420"/>
      <c r="AM3457" s="420"/>
      <c r="AN3457" s="420"/>
      <c r="AO3457" s="420"/>
      <c r="AP3457" s="420"/>
      <c r="AQ3457" s="420"/>
    </row>
    <row r="3458" spans="1:43" s="83" customFormat="1" ht="8.25" outlineLevel="4">
      <c r="A3458" s="92"/>
      <c r="B3458" s="93"/>
      <c r="C3458" s="92"/>
      <c r="D3458" s="92"/>
      <c r="E3458" s="92"/>
      <c r="F3458" s="92"/>
      <c r="G3458" s="92"/>
      <c r="H3458" s="94"/>
      <c r="I3458" s="94"/>
      <c r="J3458" s="92"/>
      <c r="K3458" s="92"/>
      <c r="L3458" s="92"/>
      <c r="M3458" s="92"/>
      <c r="N3458" s="92"/>
      <c r="O3458" s="94"/>
      <c r="P3458" s="94"/>
      <c r="R3458" s="433"/>
      <c r="S3458" s="433"/>
      <c r="T3458" s="433"/>
      <c r="U3458" s="433"/>
      <c r="V3458" s="433"/>
      <c r="W3458" s="433"/>
      <c r="X3458" s="433"/>
      <c r="Y3458" s="433"/>
      <c r="Z3458" s="433"/>
      <c r="AA3458" s="433"/>
      <c r="AB3458" s="433"/>
      <c r="AC3458" s="433"/>
      <c r="AD3458" s="433"/>
      <c r="AE3458" s="433"/>
      <c r="AF3458" s="433"/>
      <c r="AG3458" s="433"/>
      <c r="AH3458" s="433"/>
      <c r="AI3458" s="434"/>
      <c r="AJ3458" s="434"/>
      <c r="AK3458" s="434"/>
      <c r="AL3458" s="434"/>
      <c r="AM3458" s="434"/>
      <c r="AN3458" s="434"/>
      <c r="AO3458" s="434"/>
      <c r="AP3458" s="434"/>
      <c r="AQ3458" s="434"/>
    </row>
    <row r="3459" spans="1:43" s="169" customFormat="1" ht="19.5" customHeight="1" outlineLevel="1">
      <c r="A3459" s="160"/>
      <c r="B3459" s="161"/>
      <c r="C3459" s="161" t="s">
        <v>3439</v>
      </c>
      <c r="D3459" s="162"/>
      <c r="E3459" s="163"/>
      <c r="F3459" s="164"/>
      <c r="G3459" s="163"/>
      <c r="H3459" s="164"/>
      <c r="I3459" s="165">
        <f>SUBTOTAL(9,I3460:I3555)</f>
        <v>0</v>
      </c>
      <c r="J3459" s="166"/>
      <c r="K3459" s="167">
        <f>SUBTOTAL(9,K3460:K3555)</f>
        <v>42.170748764622971</v>
      </c>
      <c r="L3459" s="164"/>
      <c r="M3459" s="167">
        <f>SUBTOTAL(9,M3460:M3555)</f>
        <v>0.34139999999999998</v>
      </c>
      <c r="N3459" s="168"/>
      <c r="O3459" s="165">
        <f>SUBTOTAL(9,O3460:O3555)</f>
        <v>0</v>
      </c>
      <c r="P3459" s="165">
        <f>SUBTOTAL(9,P3460:P3555)</f>
        <v>0</v>
      </c>
      <c r="Q3459" s="160"/>
      <c r="R3459" s="413"/>
      <c r="S3459" s="413"/>
      <c r="T3459" s="413"/>
      <c r="U3459" s="413"/>
      <c r="V3459" s="413"/>
      <c r="W3459" s="413"/>
      <c r="X3459" s="413"/>
      <c r="Y3459" s="413"/>
      <c r="Z3459" s="413"/>
      <c r="AA3459" s="413"/>
      <c r="AB3459" s="413"/>
      <c r="AC3459" s="413"/>
      <c r="AD3459" s="413"/>
      <c r="AE3459" s="413"/>
      <c r="AF3459" s="413"/>
      <c r="AG3459" s="413"/>
      <c r="AH3459" s="413"/>
      <c r="AI3459" s="414"/>
      <c r="AJ3459" s="414"/>
      <c r="AK3459" s="414"/>
      <c r="AL3459" s="414"/>
      <c r="AM3459" s="414"/>
      <c r="AN3459" s="414"/>
      <c r="AO3459" s="414"/>
      <c r="AP3459" s="414"/>
      <c r="AQ3459" s="414"/>
    </row>
    <row r="3460" spans="1:43" s="63" customFormat="1" ht="18.75" customHeight="1" outlineLevel="2">
      <c r="A3460" s="55"/>
      <c r="B3460" s="56"/>
      <c r="C3460" s="170" t="s">
        <v>3440</v>
      </c>
      <c r="D3460" s="58"/>
      <c r="E3460" s="57"/>
      <c r="F3460" s="58"/>
      <c r="G3460" s="57"/>
      <c r="H3460" s="58"/>
      <c r="I3460" s="59">
        <f>SUBTOTAL(9,I3461:I3555)</f>
        <v>0</v>
      </c>
      <c r="J3460" s="60"/>
      <c r="K3460" s="61">
        <f>SUBTOTAL(9,K3461:K3555)</f>
        <v>42.170748764622971</v>
      </c>
      <c r="L3460" s="58"/>
      <c r="M3460" s="61">
        <f>SUBTOTAL(9,M3461:M3555)</f>
        <v>0.34139999999999998</v>
      </c>
      <c r="N3460" s="62"/>
      <c r="O3460" s="59">
        <f>SUBTOTAL(9,O3461:O3555)</f>
        <v>0</v>
      </c>
      <c r="P3460" s="59">
        <f>SUBTOTAL(9,P3461:P3555)</f>
        <v>0</v>
      </c>
      <c r="Q3460" s="55"/>
      <c r="R3460" s="415"/>
      <c r="S3460" s="415"/>
      <c r="T3460" s="415"/>
      <c r="U3460" s="415"/>
      <c r="V3460" s="415"/>
      <c r="W3460" s="415"/>
      <c r="X3460" s="415"/>
      <c r="Y3460" s="415"/>
      <c r="Z3460" s="415"/>
      <c r="AA3460" s="415"/>
      <c r="AB3460" s="415"/>
      <c r="AC3460" s="415"/>
      <c r="AD3460" s="415"/>
      <c r="AE3460" s="415"/>
      <c r="AF3460" s="415"/>
      <c r="AG3460" s="415"/>
      <c r="AH3460" s="415"/>
      <c r="AI3460" s="416"/>
      <c r="AJ3460" s="416"/>
      <c r="AK3460" s="416"/>
      <c r="AL3460" s="416"/>
      <c r="AM3460" s="416"/>
      <c r="AN3460" s="416"/>
      <c r="AO3460" s="416"/>
      <c r="AP3460" s="416"/>
      <c r="AQ3460" s="416"/>
    </row>
    <row r="3461" spans="1:43" s="20" customFormat="1" ht="16.5" customHeight="1" outlineLevel="3">
      <c r="A3461" s="22"/>
      <c r="B3461" s="18"/>
      <c r="C3461" s="23" t="s">
        <v>3441</v>
      </c>
      <c r="D3461" s="24"/>
      <c r="E3461" s="23"/>
      <c r="F3461" s="24"/>
      <c r="G3461" s="23"/>
      <c r="H3461" s="24"/>
      <c r="I3461" s="25">
        <f>SUBTOTAL(9,I3462:I3494)</f>
        <v>0</v>
      </c>
      <c r="J3461" s="26"/>
      <c r="K3461" s="27">
        <f>SUBTOTAL(9,K3462:K3494)</f>
        <v>8.507263853115175</v>
      </c>
      <c r="L3461" s="24"/>
      <c r="M3461" s="27">
        <f>SUBTOTAL(9,M3462:M3494)</f>
        <v>0.34139999999999998</v>
      </c>
      <c r="N3461" s="43"/>
      <c r="O3461" s="25">
        <f>SUBTOTAL(9,O3462:O3494)</f>
        <v>0</v>
      </c>
      <c r="P3461" s="25">
        <f>SUBTOTAL(9,P3462:P3494)</f>
        <v>0</v>
      </c>
      <c r="Q3461" s="22"/>
      <c r="R3461" s="417"/>
      <c r="S3461" s="417"/>
      <c r="T3461" s="417"/>
      <c r="U3461" s="417"/>
      <c r="V3461" s="417"/>
      <c r="W3461" s="417"/>
      <c r="X3461" s="417"/>
      <c r="Y3461" s="417"/>
      <c r="Z3461" s="417"/>
      <c r="AA3461" s="417"/>
      <c r="AB3461" s="417"/>
      <c r="AC3461" s="417"/>
      <c r="AD3461" s="417"/>
      <c r="AE3461" s="417"/>
      <c r="AF3461" s="417"/>
      <c r="AG3461" s="417"/>
      <c r="AH3461" s="417"/>
      <c r="AI3461" s="418"/>
      <c r="AJ3461" s="418"/>
      <c r="AK3461" s="418"/>
      <c r="AL3461" s="418"/>
      <c r="AM3461" s="418"/>
      <c r="AN3461" s="418"/>
      <c r="AO3461" s="418"/>
      <c r="AP3461" s="418"/>
      <c r="AQ3461" s="418"/>
    </row>
    <row r="3462" spans="1:43" s="421" customFormat="1" ht="12" outlineLevel="4">
      <c r="A3462" s="121">
        <v>1</v>
      </c>
      <c r="B3462" s="69" t="s">
        <v>3442</v>
      </c>
      <c r="C3462" s="70" t="s">
        <v>3443</v>
      </c>
      <c r="D3462" s="68" t="s">
        <v>4</v>
      </c>
      <c r="E3462" s="71">
        <v>12</v>
      </c>
      <c r="F3462" s="71"/>
      <c r="G3462" s="71">
        <v>12</v>
      </c>
      <c r="H3462" s="511"/>
      <c r="I3462" s="74">
        <f>G3462*H3462</f>
        <v>0</v>
      </c>
      <c r="J3462" s="110">
        <v>1.1E-4</v>
      </c>
      <c r="K3462" s="110">
        <f>G3462*J3462</f>
        <v>1.32E-3</v>
      </c>
      <c r="L3462" s="110"/>
      <c r="M3462" s="110">
        <f>G3462*L3462</f>
        <v>0</v>
      </c>
      <c r="N3462" s="111">
        <v>21</v>
      </c>
      <c r="O3462" s="111">
        <f>I3462*(N3462/100)</f>
        <v>0</v>
      </c>
      <c r="P3462" s="111">
        <f>I3462+O3462</f>
        <v>0</v>
      </c>
      <c r="Q3462" s="184" t="s">
        <v>1881</v>
      </c>
      <c r="R3462" s="419"/>
      <c r="S3462" s="419"/>
      <c r="T3462" s="419"/>
      <c r="U3462" s="419"/>
      <c r="V3462" s="419"/>
      <c r="W3462" s="419"/>
      <c r="X3462" s="419"/>
      <c r="Y3462" s="419"/>
      <c r="Z3462" s="419"/>
      <c r="AA3462" s="419"/>
      <c r="AB3462" s="419"/>
      <c r="AC3462" s="419"/>
      <c r="AD3462" s="419"/>
      <c r="AE3462" s="419"/>
      <c r="AF3462" s="419"/>
      <c r="AG3462" s="419"/>
      <c r="AH3462" s="419"/>
      <c r="AI3462" s="420"/>
      <c r="AJ3462" s="420"/>
      <c r="AK3462" s="420"/>
      <c r="AL3462" s="420"/>
      <c r="AM3462" s="420"/>
      <c r="AN3462" s="420"/>
      <c r="AO3462" s="420"/>
      <c r="AP3462" s="420"/>
      <c r="AQ3462" s="420"/>
    </row>
    <row r="3463" spans="1:43" s="432" customFormat="1" ht="11.25" outlineLevel="5">
      <c r="A3463" s="422"/>
      <c r="B3463" s="423" t="s">
        <v>848</v>
      </c>
      <c r="C3463" s="424" t="s">
        <v>3444</v>
      </c>
      <c r="D3463" s="425"/>
      <c r="E3463" s="426"/>
      <c r="F3463" s="426"/>
      <c r="G3463" s="426">
        <v>0</v>
      </c>
      <c r="H3463" s="427"/>
      <c r="I3463" s="428"/>
      <c r="J3463" s="80"/>
      <c r="K3463" s="80"/>
      <c r="L3463" s="80"/>
      <c r="M3463" s="80"/>
      <c r="N3463" s="82"/>
      <c r="O3463" s="82"/>
      <c r="P3463" s="82"/>
      <c r="Q3463" s="429"/>
      <c r="R3463" s="430"/>
      <c r="S3463" s="430"/>
      <c r="T3463" s="430"/>
      <c r="U3463" s="430"/>
      <c r="V3463" s="430"/>
      <c r="W3463" s="430"/>
      <c r="X3463" s="430"/>
      <c r="Y3463" s="430"/>
      <c r="Z3463" s="430"/>
      <c r="AA3463" s="430"/>
      <c r="AB3463" s="430"/>
      <c r="AC3463" s="430"/>
      <c r="AD3463" s="430"/>
      <c r="AE3463" s="430"/>
      <c r="AF3463" s="430"/>
      <c r="AG3463" s="430"/>
      <c r="AH3463" s="430"/>
      <c r="AI3463" s="431"/>
      <c r="AJ3463" s="431"/>
      <c r="AK3463" s="431"/>
      <c r="AL3463" s="431"/>
      <c r="AM3463" s="431"/>
      <c r="AN3463" s="431"/>
      <c r="AO3463" s="431"/>
      <c r="AP3463" s="431"/>
      <c r="AQ3463" s="431"/>
    </row>
    <row r="3464" spans="1:43" s="432" customFormat="1" ht="11.25" outlineLevel="5">
      <c r="A3464" s="422"/>
      <c r="B3464" s="423"/>
      <c r="C3464" s="424" t="s">
        <v>3445</v>
      </c>
      <c r="D3464" s="425"/>
      <c r="E3464" s="426"/>
      <c r="F3464" s="426"/>
      <c r="G3464" s="426">
        <v>12</v>
      </c>
      <c r="H3464" s="427"/>
      <c r="I3464" s="428"/>
      <c r="J3464" s="80"/>
      <c r="K3464" s="80"/>
      <c r="L3464" s="80"/>
      <c r="M3464" s="80"/>
      <c r="N3464" s="82"/>
      <c r="O3464" s="82"/>
      <c r="P3464" s="82"/>
      <c r="Q3464" s="429"/>
      <c r="R3464" s="430"/>
      <c r="S3464" s="430"/>
      <c r="T3464" s="430"/>
      <c r="U3464" s="430"/>
      <c r="V3464" s="430"/>
      <c r="W3464" s="430"/>
      <c r="X3464" s="430"/>
      <c r="Y3464" s="430"/>
      <c r="Z3464" s="430"/>
      <c r="AA3464" s="430"/>
      <c r="AB3464" s="430"/>
      <c r="AC3464" s="430"/>
      <c r="AD3464" s="430"/>
      <c r="AE3464" s="430"/>
      <c r="AF3464" s="430"/>
      <c r="AG3464" s="430"/>
      <c r="AH3464" s="430"/>
      <c r="AI3464" s="431"/>
      <c r="AJ3464" s="431"/>
      <c r="AK3464" s="431"/>
      <c r="AL3464" s="431"/>
      <c r="AM3464" s="431"/>
      <c r="AN3464" s="431"/>
      <c r="AO3464" s="431"/>
      <c r="AP3464" s="431"/>
      <c r="AQ3464" s="431"/>
    </row>
    <row r="3465" spans="1:43" s="83" customFormat="1" ht="7.5" customHeight="1" outlineLevel="5">
      <c r="A3465" s="84"/>
      <c r="B3465" s="86"/>
      <c r="C3465" s="87"/>
      <c r="D3465" s="85"/>
      <c r="E3465" s="88"/>
      <c r="F3465" s="88"/>
      <c r="G3465" s="88"/>
      <c r="H3465" s="89"/>
      <c r="I3465" s="90"/>
      <c r="J3465" s="91"/>
      <c r="K3465" s="91"/>
      <c r="L3465" s="91"/>
      <c r="M3465" s="91"/>
      <c r="N3465" s="90"/>
      <c r="O3465" s="90"/>
      <c r="P3465" s="90"/>
      <c r="Q3465" s="92"/>
      <c r="R3465" s="433"/>
      <c r="S3465" s="433"/>
      <c r="T3465" s="433"/>
      <c r="U3465" s="433"/>
      <c r="V3465" s="433"/>
      <c r="W3465" s="433"/>
      <c r="X3465" s="433"/>
      <c r="Y3465" s="433"/>
      <c r="Z3465" s="433"/>
      <c r="AA3465" s="433"/>
      <c r="AB3465" s="433"/>
      <c r="AC3465" s="433"/>
      <c r="AD3465" s="433"/>
      <c r="AE3465" s="433"/>
      <c r="AF3465" s="433"/>
      <c r="AG3465" s="433"/>
      <c r="AH3465" s="433"/>
      <c r="AI3465" s="434"/>
      <c r="AJ3465" s="434"/>
      <c r="AK3465" s="434"/>
      <c r="AL3465" s="434"/>
      <c r="AM3465" s="434"/>
      <c r="AN3465" s="434"/>
      <c r="AO3465" s="434"/>
      <c r="AP3465" s="434"/>
      <c r="AQ3465" s="434"/>
    </row>
    <row r="3466" spans="1:43" s="64" customFormat="1" ht="12" outlineLevel="4" collapsed="1">
      <c r="A3466" s="121">
        <v>2</v>
      </c>
      <c r="B3466" s="29" t="s">
        <v>56</v>
      </c>
      <c r="C3466" s="30" t="s">
        <v>515</v>
      </c>
      <c r="D3466" s="12" t="s">
        <v>9</v>
      </c>
      <c r="E3466" s="71">
        <v>3.339</v>
      </c>
      <c r="F3466" s="14"/>
      <c r="G3466" s="31">
        <f>E3466*(1+F3466/100)</f>
        <v>3.339</v>
      </c>
      <c r="H3466" s="511"/>
      <c r="I3466" s="15">
        <f>G3466*H3466</f>
        <v>0</v>
      </c>
      <c r="J3466" s="32"/>
      <c r="K3466" s="33">
        <f>G3466*J3466</f>
        <v>0</v>
      </c>
      <c r="L3466" s="32"/>
      <c r="M3466" s="33">
        <f>G3466*L3466</f>
        <v>0</v>
      </c>
      <c r="N3466" s="15">
        <v>21</v>
      </c>
      <c r="O3466" s="15">
        <f>I3466*(N3466/100)</f>
        <v>0</v>
      </c>
      <c r="P3466" s="15">
        <f>I3466+O3466</f>
        <v>0</v>
      </c>
      <c r="Q3466" s="184" t="s">
        <v>1881</v>
      </c>
      <c r="R3466" s="435"/>
      <c r="S3466" s="435"/>
      <c r="T3466" s="435"/>
      <c r="U3466" s="435"/>
      <c r="V3466" s="435"/>
      <c r="W3466" s="435"/>
      <c r="X3466" s="435"/>
      <c r="Y3466" s="435"/>
      <c r="Z3466" s="435"/>
      <c r="AA3466" s="435"/>
      <c r="AB3466" s="435"/>
      <c r="AC3466" s="435"/>
      <c r="AD3466" s="435"/>
      <c r="AE3466" s="435"/>
      <c r="AF3466" s="435"/>
      <c r="AG3466" s="435"/>
      <c r="AH3466" s="435"/>
    </row>
    <row r="3467" spans="1:43" s="421" customFormat="1" ht="24" outlineLevel="4">
      <c r="A3467" s="121">
        <v>3</v>
      </c>
      <c r="B3467" s="69" t="s">
        <v>53</v>
      </c>
      <c r="C3467" s="70" t="s">
        <v>3446</v>
      </c>
      <c r="D3467" s="68" t="s">
        <v>9</v>
      </c>
      <c r="E3467" s="71">
        <v>3.392920065876976</v>
      </c>
      <c r="F3467" s="71"/>
      <c r="G3467" s="71">
        <v>3.392920065876976</v>
      </c>
      <c r="H3467" s="511"/>
      <c r="I3467" s="74">
        <f>G3467*H3467</f>
        <v>0</v>
      </c>
      <c r="J3467" s="110"/>
      <c r="K3467" s="110">
        <f>G3467*J3467</f>
        <v>0</v>
      </c>
      <c r="L3467" s="110"/>
      <c r="M3467" s="110">
        <f>G3467*L3467</f>
        <v>0</v>
      </c>
      <c r="N3467" s="111">
        <v>21</v>
      </c>
      <c r="O3467" s="111">
        <f>I3467*(N3467/100)</f>
        <v>0</v>
      </c>
      <c r="P3467" s="111">
        <f>I3467+O3467</f>
        <v>0</v>
      </c>
      <c r="Q3467" s="184" t="s">
        <v>1881</v>
      </c>
      <c r="R3467" s="419"/>
      <c r="S3467" s="419"/>
      <c r="T3467" s="419"/>
      <c r="U3467" s="419"/>
      <c r="V3467" s="419"/>
      <c r="W3467" s="419"/>
      <c r="X3467" s="419"/>
      <c r="Y3467" s="419"/>
      <c r="Z3467" s="419"/>
      <c r="AA3467" s="419"/>
      <c r="AB3467" s="419"/>
      <c r="AC3467" s="419"/>
      <c r="AD3467" s="419"/>
      <c r="AE3467" s="419"/>
      <c r="AF3467" s="419"/>
      <c r="AG3467" s="419"/>
      <c r="AH3467" s="419"/>
      <c r="AI3467" s="420"/>
      <c r="AJ3467" s="420"/>
      <c r="AK3467" s="420"/>
      <c r="AL3467" s="420"/>
      <c r="AM3467" s="420"/>
      <c r="AN3467" s="420"/>
      <c r="AO3467" s="420"/>
      <c r="AP3467" s="420"/>
      <c r="AQ3467" s="420"/>
    </row>
    <row r="3468" spans="1:43" s="432" customFormat="1" ht="11.25" outlineLevel="5">
      <c r="A3468" s="422"/>
      <c r="B3468" s="423" t="s">
        <v>848</v>
      </c>
      <c r="C3468" s="424" t="s">
        <v>3447</v>
      </c>
      <c r="D3468" s="425"/>
      <c r="E3468" s="426"/>
      <c r="F3468" s="426"/>
      <c r="G3468" s="426">
        <v>3.392920065876976</v>
      </c>
      <c r="H3468" s="427"/>
      <c r="I3468" s="428"/>
      <c r="J3468" s="80"/>
      <c r="K3468" s="80"/>
      <c r="L3468" s="80"/>
      <c r="M3468" s="80"/>
      <c r="N3468" s="82"/>
      <c r="O3468" s="82"/>
      <c r="P3468" s="82"/>
      <c r="Q3468" s="429"/>
      <c r="R3468" s="430"/>
      <c r="S3468" s="430"/>
      <c r="T3468" s="430"/>
      <c r="U3468" s="430"/>
      <c r="V3468" s="430"/>
      <c r="W3468" s="430"/>
      <c r="X3468" s="430"/>
      <c r="Y3468" s="430"/>
      <c r="Z3468" s="430"/>
      <c r="AA3468" s="430"/>
      <c r="AB3468" s="430"/>
      <c r="AC3468" s="430"/>
      <c r="AD3468" s="430"/>
      <c r="AE3468" s="430"/>
      <c r="AF3468" s="430"/>
      <c r="AG3468" s="430"/>
      <c r="AH3468" s="430"/>
      <c r="AI3468" s="431"/>
      <c r="AJ3468" s="431"/>
      <c r="AK3468" s="431"/>
      <c r="AL3468" s="431"/>
      <c r="AM3468" s="431"/>
      <c r="AN3468" s="431"/>
      <c r="AO3468" s="431"/>
      <c r="AP3468" s="431"/>
      <c r="AQ3468" s="431"/>
    </row>
    <row r="3469" spans="1:43" s="83" customFormat="1" ht="7.5" customHeight="1" outlineLevel="5">
      <c r="A3469" s="84"/>
      <c r="B3469" s="86"/>
      <c r="C3469" s="87"/>
      <c r="D3469" s="85"/>
      <c r="E3469" s="88"/>
      <c r="F3469" s="88"/>
      <c r="G3469" s="88"/>
      <c r="H3469" s="89"/>
      <c r="I3469" s="90"/>
      <c r="J3469" s="91"/>
      <c r="K3469" s="91"/>
      <c r="L3469" s="91"/>
      <c r="M3469" s="91"/>
      <c r="N3469" s="90"/>
      <c r="O3469" s="90"/>
      <c r="P3469" s="90"/>
      <c r="Q3469" s="92"/>
      <c r="R3469" s="433"/>
      <c r="S3469" s="433"/>
      <c r="T3469" s="433"/>
      <c r="U3469" s="433"/>
      <c r="V3469" s="433"/>
      <c r="W3469" s="433"/>
      <c r="X3469" s="433"/>
      <c r="Y3469" s="433"/>
      <c r="Z3469" s="433"/>
      <c r="AA3469" s="433"/>
      <c r="AB3469" s="433"/>
      <c r="AC3469" s="433"/>
      <c r="AD3469" s="433"/>
      <c r="AE3469" s="433"/>
      <c r="AF3469" s="433"/>
      <c r="AG3469" s="433"/>
      <c r="AH3469" s="433"/>
      <c r="AI3469" s="434"/>
      <c r="AJ3469" s="434"/>
      <c r="AK3469" s="434"/>
      <c r="AL3469" s="434"/>
      <c r="AM3469" s="434"/>
      <c r="AN3469" s="434"/>
      <c r="AO3469" s="434"/>
      <c r="AP3469" s="434"/>
      <c r="AQ3469" s="434"/>
    </row>
    <row r="3470" spans="1:43" s="421" customFormat="1" ht="24" outlineLevel="4">
      <c r="A3470" s="121">
        <v>4</v>
      </c>
      <c r="B3470" s="69" t="s">
        <v>54</v>
      </c>
      <c r="C3470" s="70" t="s">
        <v>3448</v>
      </c>
      <c r="D3470" s="68" t="s">
        <v>9</v>
      </c>
      <c r="E3470" s="71">
        <v>3.3929999999999998</v>
      </c>
      <c r="F3470" s="71"/>
      <c r="G3470" s="71">
        <v>3.3929999999999998</v>
      </c>
      <c r="H3470" s="511"/>
      <c r="I3470" s="74">
        <f>G3470*H3470</f>
        <v>0</v>
      </c>
      <c r="J3470" s="110"/>
      <c r="K3470" s="110">
        <f>G3470*J3470</f>
        <v>0</v>
      </c>
      <c r="L3470" s="110"/>
      <c r="M3470" s="110">
        <f>G3470*L3470</f>
        <v>0</v>
      </c>
      <c r="N3470" s="111">
        <v>21</v>
      </c>
      <c r="O3470" s="111">
        <f>I3470*(N3470/100)</f>
        <v>0</v>
      </c>
      <c r="P3470" s="111">
        <f>I3470+O3470</f>
        <v>0</v>
      </c>
      <c r="Q3470" s="184" t="s">
        <v>1881</v>
      </c>
      <c r="R3470" s="419"/>
      <c r="S3470" s="419"/>
      <c r="T3470" s="419"/>
      <c r="U3470" s="419"/>
      <c r="V3470" s="419"/>
      <c r="W3470" s="419"/>
      <c r="X3470" s="419"/>
      <c r="Y3470" s="419"/>
      <c r="Z3470" s="419"/>
      <c r="AA3470" s="419"/>
      <c r="AB3470" s="419"/>
      <c r="AC3470" s="419"/>
      <c r="AD3470" s="419"/>
      <c r="AE3470" s="419"/>
      <c r="AF3470" s="419"/>
      <c r="AG3470" s="419"/>
      <c r="AH3470" s="419"/>
      <c r="AI3470" s="420"/>
      <c r="AJ3470" s="420"/>
      <c r="AK3470" s="420"/>
      <c r="AL3470" s="420"/>
      <c r="AM3470" s="420"/>
      <c r="AN3470" s="420"/>
      <c r="AO3470" s="420"/>
      <c r="AP3470" s="420"/>
      <c r="AQ3470" s="420"/>
    </row>
    <row r="3471" spans="1:43" s="421" customFormat="1" ht="24" outlineLevel="4">
      <c r="A3471" s="121">
        <v>5</v>
      </c>
      <c r="B3471" s="69" t="s">
        <v>58</v>
      </c>
      <c r="C3471" s="70" t="s">
        <v>541</v>
      </c>
      <c r="D3471" s="68" t="s">
        <v>5</v>
      </c>
      <c r="E3471" s="71">
        <v>6.1074000000000002</v>
      </c>
      <c r="F3471" s="71"/>
      <c r="G3471" s="71">
        <v>6.1074000000000002</v>
      </c>
      <c r="H3471" s="511"/>
      <c r="I3471" s="74">
        <f>G3471*H3471</f>
        <v>0</v>
      </c>
      <c r="J3471" s="110"/>
      <c r="K3471" s="110">
        <f>G3471*J3471</f>
        <v>0</v>
      </c>
      <c r="L3471" s="110"/>
      <c r="M3471" s="110">
        <f>G3471*L3471</f>
        <v>0</v>
      </c>
      <c r="N3471" s="111">
        <v>21</v>
      </c>
      <c r="O3471" s="111">
        <f>I3471*(N3471/100)</f>
        <v>0</v>
      </c>
      <c r="P3471" s="111">
        <f>I3471+O3471</f>
        <v>0</v>
      </c>
      <c r="Q3471" s="184" t="s">
        <v>1881</v>
      </c>
      <c r="R3471" s="419"/>
      <c r="S3471" s="419"/>
      <c r="T3471" s="419"/>
      <c r="U3471" s="419"/>
      <c r="V3471" s="419"/>
      <c r="W3471" s="419"/>
      <c r="X3471" s="419"/>
      <c r="Y3471" s="419"/>
      <c r="Z3471" s="419"/>
      <c r="AA3471" s="419"/>
      <c r="AB3471" s="419"/>
      <c r="AC3471" s="419"/>
      <c r="AD3471" s="419"/>
      <c r="AE3471" s="419"/>
      <c r="AF3471" s="419"/>
      <c r="AG3471" s="419"/>
      <c r="AH3471" s="419"/>
      <c r="AI3471" s="420"/>
      <c r="AJ3471" s="420"/>
      <c r="AK3471" s="420"/>
      <c r="AL3471" s="420"/>
      <c r="AM3471" s="420"/>
      <c r="AN3471" s="420"/>
      <c r="AO3471" s="420"/>
      <c r="AP3471" s="420"/>
      <c r="AQ3471" s="420"/>
    </row>
    <row r="3472" spans="1:43" s="432" customFormat="1" ht="11.25" outlineLevel="5">
      <c r="A3472" s="422"/>
      <c r="B3472" s="423" t="s">
        <v>848</v>
      </c>
      <c r="C3472" s="424" t="s">
        <v>361</v>
      </c>
      <c r="D3472" s="425"/>
      <c r="E3472" s="426"/>
      <c r="F3472" s="426"/>
      <c r="G3472" s="426">
        <v>0</v>
      </c>
      <c r="H3472" s="427"/>
      <c r="I3472" s="428"/>
      <c r="J3472" s="80"/>
      <c r="K3472" s="80"/>
      <c r="L3472" s="80"/>
      <c r="M3472" s="80"/>
      <c r="N3472" s="82"/>
      <c r="O3472" s="82"/>
      <c r="P3472" s="82"/>
      <c r="Q3472" s="429"/>
      <c r="R3472" s="430"/>
      <c r="S3472" s="430"/>
      <c r="T3472" s="430"/>
      <c r="U3472" s="430"/>
      <c r="V3472" s="430"/>
      <c r="W3472" s="430"/>
      <c r="X3472" s="430"/>
      <c r="Y3472" s="430"/>
      <c r="Z3472" s="430"/>
      <c r="AA3472" s="430"/>
      <c r="AB3472" s="430"/>
      <c r="AC3472" s="430"/>
      <c r="AD3472" s="430"/>
      <c r="AE3472" s="430"/>
      <c r="AF3472" s="430"/>
      <c r="AG3472" s="430"/>
      <c r="AH3472" s="430"/>
      <c r="AI3472" s="431"/>
      <c r="AJ3472" s="431"/>
      <c r="AK3472" s="431"/>
      <c r="AL3472" s="431"/>
      <c r="AM3472" s="431"/>
      <c r="AN3472" s="431"/>
      <c r="AO3472" s="431"/>
      <c r="AP3472" s="431"/>
      <c r="AQ3472" s="431"/>
    </row>
    <row r="3473" spans="1:43" s="432" customFormat="1" ht="11.25" outlineLevel="5">
      <c r="A3473" s="422"/>
      <c r="B3473" s="423"/>
      <c r="C3473" s="424" t="s">
        <v>3449</v>
      </c>
      <c r="D3473" s="425"/>
      <c r="E3473" s="426"/>
      <c r="F3473" s="426"/>
      <c r="G3473" s="426">
        <v>6.1074000000000002</v>
      </c>
      <c r="H3473" s="427"/>
      <c r="I3473" s="428"/>
      <c r="J3473" s="80"/>
      <c r="K3473" s="80"/>
      <c r="L3473" s="80"/>
      <c r="M3473" s="80"/>
      <c r="N3473" s="82"/>
      <c r="O3473" s="82"/>
      <c r="P3473" s="82"/>
      <c r="Q3473" s="429"/>
      <c r="R3473" s="430"/>
      <c r="S3473" s="430"/>
      <c r="T3473" s="430"/>
      <c r="U3473" s="430"/>
      <c r="V3473" s="430"/>
      <c r="W3473" s="430"/>
      <c r="X3473" s="430"/>
      <c r="Y3473" s="430"/>
      <c r="Z3473" s="430"/>
      <c r="AA3473" s="430"/>
      <c r="AB3473" s="430"/>
      <c r="AC3473" s="430"/>
      <c r="AD3473" s="430"/>
      <c r="AE3473" s="430"/>
      <c r="AF3473" s="430"/>
      <c r="AG3473" s="430"/>
      <c r="AH3473" s="430"/>
      <c r="AI3473" s="431"/>
      <c r="AJ3473" s="431"/>
      <c r="AK3473" s="431"/>
      <c r="AL3473" s="431"/>
      <c r="AM3473" s="431"/>
      <c r="AN3473" s="431"/>
      <c r="AO3473" s="431"/>
      <c r="AP3473" s="431"/>
      <c r="AQ3473" s="431"/>
    </row>
    <row r="3474" spans="1:43" s="83" customFormat="1" ht="7.5" customHeight="1" outlineLevel="5">
      <c r="A3474" s="84"/>
      <c r="B3474" s="86"/>
      <c r="C3474" s="87"/>
      <c r="D3474" s="85"/>
      <c r="E3474" s="88"/>
      <c r="F3474" s="88"/>
      <c r="G3474" s="88"/>
      <c r="H3474" s="89"/>
      <c r="I3474" s="90"/>
      <c r="J3474" s="91"/>
      <c r="K3474" s="91"/>
      <c r="L3474" s="91"/>
      <c r="M3474" s="91"/>
      <c r="N3474" s="90"/>
      <c r="O3474" s="90"/>
      <c r="P3474" s="90"/>
      <c r="Q3474" s="92"/>
      <c r="R3474" s="433"/>
      <c r="S3474" s="433"/>
      <c r="T3474" s="433"/>
      <c r="U3474" s="433"/>
      <c r="V3474" s="433"/>
      <c r="W3474" s="433"/>
      <c r="X3474" s="433"/>
      <c r="Y3474" s="433"/>
      <c r="Z3474" s="433"/>
      <c r="AA3474" s="433"/>
      <c r="AB3474" s="433"/>
      <c r="AC3474" s="433"/>
      <c r="AD3474" s="433"/>
      <c r="AE3474" s="433"/>
      <c r="AF3474" s="433"/>
      <c r="AG3474" s="433"/>
      <c r="AH3474" s="433"/>
      <c r="AI3474" s="434"/>
      <c r="AJ3474" s="434"/>
      <c r="AK3474" s="434"/>
      <c r="AL3474" s="434"/>
      <c r="AM3474" s="434"/>
      <c r="AN3474" s="434"/>
      <c r="AO3474" s="434"/>
      <c r="AP3474" s="434"/>
      <c r="AQ3474" s="434"/>
    </row>
    <row r="3475" spans="1:43" s="421" customFormat="1" ht="24" outlineLevel="4">
      <c r="A3475" s="121">
        <v>6</v>
      </c>
      <c r="B3475" s="69" t="s">
        <v>68</v>
      </c>
      <c r="C3475" s="70" t="s">
        <v>3450</v>
      </c>
      <c r="D3475" s="68" t="s">
        <v>4</v>
      </c>
      <c r="E3475" s="71">
        <v>12</v>
      </c>
      <c r="F3475" s="71"/>
      <c r="G3475" s="71">
        <v>12</v>
      </c>
      <c r="H3475" s="511"/>
      <c r="I3475" s="74">
        <f>G3475*H3475</f>
        <v>0</v>
      </c>
      <c r="J3475" s="110"/>
      <c r="K3475" s="110">
        <f>G3475*J3475</f>
        <v>0</v>
      </c>
      <c r="L3475" s="110"/>
      <c r="M3475" s="110">
        <f>G3475*L3475</f>
        <v>0</v>
      </c>
      <c r="N3475" s="111">
        <v>21</v>
      </c>
      <c r="O3475" s="111">
        <f>I3475*(N3475/100)</f>
        <v>0</v>
      </c>
      <c r="P3475" s="111">
        <f>I3475+O3475</f>
        <v>0</v>
      </c>
      <c r="Q3475" s="184" t="s">
        <v>1881</v>
      </c>
      <c r="R3475" s="419"/>
      <c r="S3475" s="419"/>
      <c r="T3475" s="419"/>
      <c r="U3475" s="419"/>
      <c r="V3475" s="419"/>
      <c r="W3475" s="419"/>
      <c r="X3475" s="419"/>
      <c r="Y3475" s="419"/>
      <c r="Z3475" s="419"/>
      <c r="AA3475" s="419"/>
      <c r="AB3475" s="419"/>
      <c r="AC3475" s="419"/>
      <c r="AD3475" s="419"/>
      <c r="AE3475" s="419"/>
      <c r="AF3475" s="419"/>
      <c r="AG3475" s="419"/>
      <c r="AH3475" s="419"/>
      <c r="AI3475" s="420"/>
      <c r="AJ3475" s="420"/>
      <c r="AK3475" s="420"/>
      <c r="AL3475" s="420"/>
      <c r="AM3475" s="420"/>
      <c r="AN3475" s="420"/>
      <c r="AO3475" s="420"/>
      <c r="AP3475" s="420"/>
      <c r="AQ3475" s="420"/>
    </row>
    <row r="3476" spans="1:43" s="432" customFormat="1" ht="11.25" outlineLevel="5">
      <c r="A3476" s="422"/>
      <c r="B3476" s="423" t="s">
        <v>848</v>
      </c>
      <c r="C3476" s="424" t="s">
        <v>3444</v>
      </c>
      <c r="D3476" s="425"/>
      <c r="E3476" s="426"/>
      <c r="F3476" s="426"/>
      <c r="G3476" s="426">
        <v>0</v>
      </c>
      <c r="H3476" s="427"/>
      <c r="I3476" s="428"/>
      <c r="J3476" s="80"/>
      <c r="K3476" s="80"/>
      <c r="L3476" s="80"/>
      <c r="M3476" s="80"/>
      <c r="N3476" s="82"/>
      <c r="O3476" s="82"/>
      <c r="P3476" s="82"/>
      <c r="Q3476" s="429"/>
      <c r="R3476" s="430"/>
      <c r="S3476" s="430"/>
      <c r="T3476" s="430"/>
      <c r="U3476" s="430"/>
      <c r="V3476" s="430"/>
      <c r="W3476" s="430"/>
      <c r="X3476" s="430"/>
      <c r="Y3476" s="430"/>
      <c r="Z3476" s="430"/>
      <c r="AA3476" s="430"/>
      <c r="AB3476" s="430"/>
      <c r="AC3476" s="430"/>
      <c r="AD3476" s="430"/>
      <c r="AE3476" s="430"/>
      <c r="AF3476" s="430"/>
      <c r="AG3476" s="430"/>
      <c r="AH3476" s="430"/>
      <c r="AI3476" s="431"/>
      <c r="AJ3476" s="431"/>
      <c r="AK3476" s="431"/>
      <c r="AL3476" s="431"/>
      <c r="AM3476" s="431"/>
      <c r="AN3476" s="431"/>
      <c r="AO3476" s="431"/>
      <c r="AP3476" s="431"/>
      <c r="AQ3476" s="431"/>
    </row>
    <row r="3477" spans="1:43" s="432" customFormat="1" ht="11.25" outlineLevel="5">
      <c r="A3477" s="422"/>
      <c r="B3477" s="423"/>
      <c r="C3477" s="424" t="s">
        <v>3445</v>
      </c>
      <c r="D3477" s="425"/>
      <c r="E3477" s="426"/>
      <c r="F3477" s="426"/>
      <c r="G3477" s="426">
        <v>12</v>
      </c>
      <c r="H3477" s="427"/>
      <c r="I3477" s="428"/>
      <c r="J3477" s="80"/>
      <c r="K3477" s="80"/>
      <c r="L3477" s="80"/>
      <c r="M3477" s="80"/>
      <c r="N3477" s="82"/>
      <c r="O3477" s="82"/>
      <c r="P3477" s="82"/>
      <c r="Q3477" s="429"/>
      <c r="R3477" s="430"/>
      <c r="S3477" s="430"/>
      <c r="T3477" s="430"/>
      <c r="U3477" s="430"/>
      <c r="V3477" s="430"/>
      <c r="W3477" s="430"/>
      <c r="X3477" s="430"/>
      <c r="Y3477" s="430"/>
      <c r="Z3477" s="430"/>
      <c r="AA3477" s="430"/>
      <c r="AB3477" s="430"/>
      <c r="AC3477" s="430"/>
      <c r="AD3477" s="430"/>
      <c r="AE3477" s="430"/>
      <c r="AF3477" s="430"/>
      <c r="AG3477" s="430"/>
      <c r="AH3477" s="430"/>
      <c r="AI3477" s="431"/>
      <c r="AJ3477" s="431"/>
      <c r="AK3477" s="431"/>
      <c r="AL3477" s="431"/>
      <c r="AM3477" s="431"/>
      <c r="AN3477" s="431"/>
      <c r="AO3477" s="431"/>
      <c r="AP3477" s="431"/>
      <c r="AQ3477" s="431"/>
    </row>
    <row r="3478" spans="1:43" s="83" customFormat="1" ht="7.5" customHeight="1" outlineLevel="5">
      <c r="A3478" s="84"/>
      <c r="B3478" s="86"/>
      <c r="C3478" s="87"/>
      <c r="D3478" s="85"/>
      <c r="E3478" s="88"/>
      <c r="F3478" s="88"/>
      <c r="G3478" s="88"/>
      <c r="H3478" s="89"/>
      <c r="I3478" s="90"/>
      <c r="J3478" s="91"/>
      <c r="K3478" s="91"/>
      <c r="L3478" s="91"/>
      <c r="M3478" s="91"/>
      <c r="N3478" s="90"/>
      <c r="O3478" s="90"/>
      <c r="P3478" s="90"/>
      <c r="Q3478" s="92"/>
      <c r="R3478" s="433"/>
      <c r="S3478" s="433"/>
      <c r="T3478" s="433"/>
      <c r="U3478" s="433"/>
      <c r="V3478" s="433"/>
      <c r="W3478" s="433"/>
      <c r="X3478" s="433"/>
      <c r="Y3478" s="433"/>
      <c r="Z3478" s="433"/>
      <c r="AA3478" s="433"/>
      <c r="AB3478" s="433"/>
      <c r="AC3478" s="433"/>
      <c r="AD3478" s="433"/>
      <c r="AE3478" s="433"/>
      <c r="AF3478" s="433"/>
      <c r="AG3478" s="433"/>
      <c r="AH3478" s="433"/>
      <c r="AI3478" s="434"/>
      <c r="AJ3478" s="434"/>
      <c r="AK3478" s="434"/>
      <c r="AL3478" s="434"/>
      <c r="AM3478" s="434"/>
      <c r="AN3478" s="434"/>
      <c r="AO3478" s="434"/>
      <c r="AP3478" s="434"/>
      <c r="AQ3478" s="434"/>
    </row>
    <row r="3479" spans="1:43" s="421" customFormat="1" ht="12" outlineLevel="4">
      <c r="A3479" s="121">
        <v>7</v>
      </c>
      <c r="B3479" s="69" t="s">
        <v>37</v>
      </c>
      <c r="C3479" s="70" t="s">
        <v>3451</v>
      </c>
      <c r="D3479" s="68" t="s">
        <v>9</v>
      </c>
      <c r="E3479" s="71">
        <v>3.392920065876976</v>
      </c>
      <c r="F3479" s="71"/>
      <c r="G3479" s="71">
        <v>3.392920065876976</v>
      </c>
      <c r="H3479" s="511"/>
      <c r="I3479" s="74">
        <f>G3479*H3479</f>
        <v>0</v>
      </c>
      <c r="J3479" s="110">
        <v>2.4289999999999998</v>
      </c>
      <c r="K3479" s="110">
        <f>G3479*J3479</f>
        <v>8.2414028400151746</v>
      </c>
      <c r="L3479" s="110"/>
      <c r="M3479" s="110">
        <f>G3479*L3479</f>
        <v>0</v>
      </c>
      <c r="N3479" s="111">
        <v>21</v>
      </c>
      <c r="O3479" s="111">
        <f>I3479*(N3479/100)</f>
        <v>0</v>
      </c>
      <c r="P3479" s="111">
        <f>I3479+O3479</f>
        <v>0</v>
      </c>
      <c r="Q3479" s="184" t="s">
        <v>1881</v>
      </c>
      <c r="R3479" s="419"/>
      <c r="S3479" s="419"/>
      <c r="T3479" s="419"/>
      <c r="U3479" s="419"/>
      <c r="V3479" s="419"/>
      <c r="W3479" s="419"/>
      <c r="X3479" s="419"/>
      <c r="Y3479" s="419"/>
      <c r="Z3479" s="419"/>
      <c r="AA3479" s="419"/>
      <c r="AB3479" s="419"/>
      <c r="AC3479" s="419"/>
      <c r="AD3479" s="419"/>
      <c r="AE3479" s="419"/>
      <c r="AF3479" s="419"/>
      <c r="AG3479" s="419"/>
      <c r="AH3479" s="419"/>
      <c r="AI3479" s="420"/>
      <c r="AJ3479" s="420"/>
      <c r="AK3479" s="420"/>
      <c r="AL3479" s="420"/>
      <c r="AM3479" s="420"/>
      <c r="AN3479" s="420"/>
      <c r="AO3479" s="420"/>
      <c r="AP3479" s="420"/>
      <c r="AQ3479" s="420"/>
    </row>
    <row r="3480" spans="1:43" s="432" customFormat="1" ht="11.25" outlineLevel="5">
      <c r="A3480" s="422"/>
      <c r="B3480" s="423" t="s">
        <v>848</v>
      </c>
      <c r="C3480" s="424" t="s">
        <v>3444</v>
      </c>
      <c r="D3480" s="425"/>
      <c r="E3480" s="426"/>
      <c r="F3480" s="426"/>
      <c r="G3480" s="426">
        <v>0</v>
      </c>
      <c r="H3480" s="427"/>
      <c r="I3480" s="428"/>
      <c r="J3480" s="80"/>
      <c r="K3480" s="80"/>
      <c r="L3480" s="80"/>
      <c r="M3480" s="80"/>
      <c r="N3480" s="82"/>
      <c r="O3480" s="82"/>
      <c r="P3480" s="82"/>
      <c r="Q3480" s="429"/>
      <c r="R3480" s="430"/>
      <c r="S3480" s="430"/>
      <c r="T3480" s="430"/>
      <c r="U3480" s="430"/>
      <c r="V3480" s="430"/>
      <c r="W3480" s="430"/>
      <c r="X3480" s="430"/>
      <c r="Y3480" s="430"/>
      <c r="Z3480" s="430"/>
      <c r="AA3480" s="430"/>
      <c r="AB3480" s="430"/>
      <c r="AC3480" s="430"/>
      <c r="AD3480" s="430"/>
      <c r="AE3480" s="430"/>
      <c r="AF3480" s="430"/>
      <c r="AG3480" s="430"/>
      <c r="AH3480" s="430"/>
      <c r="AI3480" s="431"/>
      <c r="AJ3480" s="431"/>
      <c r="AK3480" s="431"/>
      <c r="AL3480" s="431"/>
      <c r="AM3480" s="431"/>
      <c r="AN3480" s="431"/>
      <c r="AO3480" s="431"/>
      <c r="AP3480" s="431"/>
      <c r="AQ3480" s="431"/>
    </row>
    <row r="3481" spans="1:43" s="432" customFormat="1" ht="11.25" outlineLevel="5">
      <c r="A3481" s="422"/>
      <c r="B3481" s="423"/>
      <c r="C3481" s="424" t="s">
        <v>3452</v>
      </c>
      <c r="D3481" s="425"/>
      <c r="E3481" s="426"/>
      <c r="F3481" s="426"/>
      <c r="G3481" s="426">
        <v>3.392920065876976</v>
      </c>
      <c r="H3481" s="427"/>
      <c r="I3481" s="428"/>
      <c r="J3481" s="80"/>
      <c r="K3481" s="80"/>
      <c r="L3481" s="80"/>
      <c r="M3481" s="80"/>
      <c r="N3481" s="82"/>
      <c r="O3481" s="82"/>
      <c r="P3481" s="82"/>
      <c r="Q3481" s="429"/>
      <c r="R3481" s="430"/>
      <c r="S3481" s="430"/>
      <c r="T3481" s="430"/>
      <c r="U3481" s="430"/>
      <c r="V3481" s="430"/>
      <c r="W3481" s="430"/>
      <c r="X3481" s="430"/>
      <c r="Y3481" s="430"/>
      <c r="Z3481" s="430"/>
      <c r="AA3481" s="430"/>
      <c r="AB3481" s="430"/>
      <c r="AC3481" s="430"/>
      <c r="AD3481" s="430"/>
      <c r="AE3481" s="430"/>
      <c r="AF3481" s="430"/>
      <c r="AG3481" s="430"/>
      <c r="AH3481" s="430"/>
      <c r="AI3481" s="431"/>
      <c r="AJ3481" s="431"/>
      <c r="AK3481" s="431"/>
      <c r="AL3481" s="431"/>
      <c r="AM3481" s="431"/>
      <c r="AN3481" s="431"/>
      <c r="AO3481" s="431"/>
      <c r="AP3481" s="431"/>
      <c r="AQ3481" s="431"/>
    </row>
    <row r="3482" spans="1:43" s="83" customFormat="1" ht="7.5" customHeight="1" outlineLevel="5">
      <c r="A3482" s="84"/>
      <c r="B3482" s="86"/>
      <c r="C3482" s="87"/>
      <c r="D3482" s="85"/>
      <c r="E3482" s="88"/>
      <c r="F3482" s="88"/>
      <c r="G3482" s="88"/>
      <c r="H3482" s="89"/>
      <c r="I3482" s="90"/>
      <c r="J3482" s="91"/>
      <c r="K3482" s="91"/>
      <c r="L3482" s="91"/>
      <c r="M3482" s="91"/>
      <c r="N3482" s="90"/>
      <c r="O3482" s="90"/>
      <c r="P3482" s="90"/>
      <c r="Q3482" s="92"/>
      <c r="R3482" s="433"/>
      <c r="S3482" s="433"/>
      <c r="T3482" s="433"/>
      <c r="U3482" s="433"/>
      <c r="V3482" s="433"/>
      <c r="W3482" s="433"/>
      <c r="X3482" s="433"/>
      <c r="Y3482" s="433"/>
      <c r="Z3482" s="433"/>
      <c r="AA3482" s="433"/>
      <c r="AB3482" s="433"/>
      <c r="AC3482" s="433"/>
      <c r="AD3482" s="433"/>
      <c r="AE3482" s="433"/>
      <c r="AF3482" s="433"/>
      <c r="AG3482" s="433"/>
      <c r="AH3482" s="433"/>
      <c r="AI3482" s="434"/>
      <c r="AJ3482" s="434"/>
      <c r="AK3482" s="434"/>
      <c r="AL3482" s="434"/>
      <c r="AM3482" s="434"/>
      <c r="AN3482" s="434"/>
      <c r="AO3482" s="434"/>
      <c r="AP3482" s="434"/>
      <c r="AQ3482" s="434"/>
    </row>
    <row r="3483" spans="1:43" s="421" customFormat="1" ht="12" outlineLevel="4">
      <c r="A3483" s="121">
        <v>8</v>
      </c>
      <c r="B3483" s="69" t="s">
        <v>69</v>
      </c>
      <c r="C3483" s="70" t="s">
        <v>3453</v>
      </c>
      <c r="D3483" s="68" t="s">
        <v>5</v>
      </c>
      <c r="E3483" s="71">
        <v>0.23751</v>
      </c>
      <c r="F3483" s="71"/>
      <c r="G3483" s="71">
        <v>0.23751</v>
      </c>
      <c r="H3483" s="511"/>
      <c r="I3483" s="74">
        <f>G3483*H3483</f>
        <v>0</v>
      </c>
      <c r="J3483" s="110">
        <v>1.11381</v>
      </c>
      <c r="K3483" s="110">
        <f>G3483*J3483</f>
        <v>0.2645410131</v>
      </c>
      <c r="L3483" s="110"/>
      <c r="M3483" s="110">
        <f>G3483*L3483</f>
        <v>0</v>
      </c>
      <c r="N3483" s="111">
        <v>21</v>
      </c>
      <c r="O3483" s="111">
        <f>I3483*(N3483/100)</f>
        <v>0</v>
      </c>
      <c r="P3483" s="111">
        <f>I3483+O3483</f>
        <v>0</v>
      </c>
      <c r="Q3483" s="184" t="s">
        <v>1881</v>
      </c>
      <c r="R3483" s="419"/>
      <c r="S3483" s="419"/>
      <c r="T3483" s="419"/>
      <c r="U3483" s="419"/>
      <c r="V3483" s="419"/>
      <c r="W3483" s="419"/>
      <c r="X3483" s="419"/>
      <c r="Y3483" s="419"/>
      <c r="Z3483" s="419"/>
      <c r="AA3483" s="419"/>
      <c r="AB3483" s="419"/>
      <c r="AC3483" s="419"/>
      <c r="AD3483" s="419"/>
      <c r="AE3483" s="419"/>
      <c r="AF3483" s="419"/>
      <c r="AG3483" s="419"/>
      <c r="AH3483" s="419"/>
      <c r="AI3483" s="420"/>
      <c r="AJ3483" s="420"/>
      <c r="AK3483" s="420"/>
      <c r="AL3483" s="420"/>
      <c r="AM3483" s="420"/>
      <c r="AN3483" s="420"/>
      <c r="AO3483" s="420"/>
      <c r="AP3483" s="420"/>
      <c r="AQ3483" s="420"/>
    </row>
    <row r="3484" spans="1:43" s="432" customFormat="1" ht="11.25" outlineLevel="5">
      <c r="A3484" s="422"/>
      <c r="B3484" s="423" t="s">
        <v>848</v>
      </c>
      <c r="C3484" s="424" t="s">
        <v>3454</v>
      </c>
      <c r="D3484" s="425"/>
      <c r="E3484" s="426"/>
      <c r="F3484" s="426"/>
      <c r="G3484" s="426">
        <v>0.23751</v>
      </c>
      <c r="H3484" s="427"/>
      <c r="I3484" s="428"/>
      <c r="J3484" s="80"/>
      <c r="K3484" s="80"/>
      <c r="L3484" s="80"/>
      <c r="M3484" s="80"/>
      <c r="N3484" s="82"/>
      <c r="O3484" s="82"/>
      <c r="P3484" s="82"/>
      <c r="Q3484" s="429"/>
      <c r="R3484" s="430"/>
      <c r="S3484" s="430"/>
      <c r="T3484" s="430"/>
      <c r="U3484" s="430"/>
      <c r="V3484" s="430"/>
      <c r="W3484" s="430"/>
      <c r="X3484" s="430"/>
      <c r="Y3484" s="430"/>
      <c r="Z3484" s="430"/>
      <c r="AA3484" s="430"/>
      <c r="AB3484" s="430"/>
      <c r="AC3484" s="430"/>
      <c r="AD3484" s="430"/>
      <c r="AE3484" s="430"/>
      <c r="AF3484" s="430"/>
      <c r="AG3484" s="430"/>
      <c r="AH3484" s="430"/>
      <c r="AI3484" s="431"/>
      <c r="AJ3484" s="431"/>
      <c r="AK3484" s="431"/>
      <c r="AL3484" s="431"/>
      <c r="AM3484" s="431"/>
      <c r="AN3484" s="431"/>
      <c r="AO3484" s="431"/>
      <c r="AP3484" s="431"/>
      <c r="AQ3484" s="431"/>
    </row>
    <row r="3485" spans="1:43" s="83" customFormat="1" ht="7.5" customHeight="1" outlineLevel="5">
      <c r="A3485" s="84"/>
      <c r="B3485" s="86"/>
      <c r="C3485" s="87"/>
      <c r="D3485" s="85"/>
      <c r="E3485" s="88"/>
      <c r="F3485" s="88"/>
      <c r="G3485" s="88"/>
      <c r="H3485" s="89"/>
      <c r="I3485" s="90"/>
      <c r="J3485" s="91"/>
      <c r="K3485" s="91"/>
      <c r="L3485" s="91"/>
      <c r="M3485" s="91"/>
      <c r="N3485" s="90"/>
      <c r="O3485" s="90"/>
      <c r="P3485" s="90"/>
      <c r="Q3485" s="92"/>
      <c r="R3485" s="433"/>
      <c r="S3485" s="433"/>
      <c r="T3485" s="433"/>
      <c r="U3485" s="433"/>
      <c r="V3485" s="433"/>
      <c r="W3485" s="433"/>
      <c r="X3485" s="433"/>
      <c r="Y3485" s="433"/>
      <c r="Z3485" s="433"/>
      <c r="AA3485" s="433"/>
      <c r="AB3485" s="433"/>
      <c r="AC3485" s="433"/>
      <c r="AD3485" s="433"/>
      <c r="AE3485" s="433"/>
      <c r="AF3485" s="433"/>
      <c r="AG3485" s="433"/>
      <c r="AH3485" s="433"/>
      <c r="AI3485" s="434"/>
      <c r="AJ3485" s="434"/>
      <c r="AK3485" s="434"/>
      <c r="AL3485" s="434"/>
      <c r="AM3485" s="434"/>
      <c r="AN3485" s="434"/>
      <c r="AO3485" s="434"/>
      <c r="AP3485" s="434"/>
      <c r="AQ3485" s="434"/>
    </row>
    <row r="3486" spans="1:43" s="421" customFormat="1" ht="12" outlineLevel="4">
      <c r="A3486" s="121">
        <v>9</v>
      </c>
      <c r="B3486" s="69" t="s">
        <v>70</v>
      </c>
      <c r="C3486" s="70" t="s">
        <v>3455</v>
      </c>
      <c r="D3486" s="68" t="s">
        <v>4</v>
      </c>
      <c r="E3486" s="71">
        <v>0.6</v>
      </c>
      <c r="F3486" s="71"/>
      <c r="G3486" s="71">
        <v>0.6</v>
      </c>
      <c r="H3486" s="511"/>
      <c r="I3486" s="74">
        <f>G3486*H3486</f>
        <v>0</v>
      </c>
      <c r="J3486" s="110"/>
      <c r="K3486" s="110">
        <f>G3486*J3486</f>
        <v>0</v>
      </c>
      <c r="L3486" s="110">
        <v>0.56899999999999995</v>
      </c>
      <c r="M3486" s="110">
        <f>G3486*L3486</f>
        <v>0.34139999999999998</v>
      </c>
      <c r="N3486" s="111">
        <v>21</v>
      </c>
      <c r="O3486" s="111">
        <f>I3486*(N3486/100)</f>
        <v>0</v>
      </c>
      <c r="P3486" s="111">
        <f>I3486+O3486</f>
        <v>0</v>
      </c>
      <c r="Q3486" s="184" t="s">
        <v>1881</v>
      </c>
      <c r="R3486" s="419"/>
      <c r="S3486" s="419"/>
      <c r="T3486" s="419"/>
      <c r="U3486" s="419"/>
      <c r="V3486" s="419"/>
      <c r="W3486" s="419"/>
      <c r="X3486" s="419"/>
      <c r="Y3486" s="419"/>
      <c r="Z3486" s="419"/>
      <c r="AA3486" s="419"/>
      <c r="AB3486" s="419"/>
      <c r="AC3486" s="419"/>
      <c r="AD3486" s="419"/>
      <c r="AE3486" s="419"/>
      <c r="AF3486" s="419"/>
      <c r="AG3486" s="419"/>
      <c r="AH3486" s="419"/>
      <c r="AI3486" s="420"/>
      <c r="AJ3486" s="420"/>
      <c r="AK3486" s="420"/>
      <c r="AL3486" s="420"/>
      <c r="AM3486" s="420"/>
      <c r="AN3486" s="420"/>
      <c r="AO3486" s="420"/>
      <c r="AP3486" s="420"/>
      <c r="AQ3486" s="420"/>
    </row>
    <row r="3487" spans="1:43" s="432" customFormat="1" ht="11.25" outlineLevel="5">
      <c r="A3487" s="422"/>
      <c r="B3487" s="423" t="s">
        <v>848</v>
      </c>
      <c r="C3487" s="424" t="s">
        <v>3456</v>
      </c>
      <c r="D3487" s="425"/>
      <c r="E3487" s="426"/>
      <c r="F3487" s="426"/>
      <c r="G3487" s="426">
        <v>0.6</v>
      </c>
      <c r="H3487" s="427"/>
      <c r="I3487" s="428"/>
      <c r="J3487" s="80"/>
      <c r="K3487" s="80"/>
      <c r="L3487" s="80"/>
      <c r="M3487" s="80"/>
      <c r="N3487" s="82"/>
      <c r="O3487" s="82"/>
      <c r="P3487" s="82"/>
      <c r="Q3487" s="429"/>
      <c r="R3487" s="430"/>
      <c r="S3487" s="430"/>
      <c r="T3487" s="430"/>
      <c r="U3487" s="430"/>
      <c r="V3487" s="430"/>
      <c r="W3487" s="430"/>
      <c r="X3487" s="430"/>
      <c r="Y3487" s="430"/>
      <c r="Z3487" s="430"/>
      <c r="AA3487" s="430"/>
      <c r="AB3487" s="430"/>
      <c r="AC3487" s="430"/>
      <c r="AD3487" s="430"/>
      <c r="AE3487" s="430"/>
      <c r="AF3487" s="430"/>
      <c r="AG3487" s="430"/>
      <c r="AH3487" s="430"/>
      <c r="AI3487" s="431"/>
      <c r="AJ3487" s="431"/>
      <c r="AK3487" s="431"/>
      <c r="AL3487" s="431"/>
      <c r="AM3487" s="431"/>
      <c r="AN3487" s="431"/>
      <c r="AO3487" s="431"/>
      <c r="AP3487" s="431"/>
      <c r="AQ3487" s="431"/>
    </row>
    <row r="3488" spans="1:43" s="83" customFormat="1" ht="7.5" customHeight="1" outlineLevel="5">
      <c r="A3488" s="84"/>
      <c r="B3488" s="86"/>
      <c r="C3488" s="87"/>
      <c r="D3488" s="85"/>
      <c r="E3488" s="88"/>
      <c r="F3488" s="88"/>
      <c r="G3488" s="88"/>
      <c r="H3488" s="89"/>
      <c r="I3488" s="90"/>
      <c r="J3488" s="91"/>
      <c r="K3488" s="91"/>
      <c r="L3488" s="91"/>
      <c r="M3488" s="91"/>
      <c r="N3488" s="90"/>
      <c r="O3488" s="90"/>
      <c r="P3488" s="90"/>
      <c r="Q3488" s="92"/>
      <c r="R3488" s="433"/>
      <c r="S3488" s="433"/>
      <c r="T3488" s="433"/>
      <c r="U3488" s="433"/>
      <c r="V3488" s="433"/>
      <c r="W3488" s="433"/>
      <c r="X3488" s="433"/>
      <c r="Y3488" s="433"/>
      <c r="Z3488" s="433"/>
      <c r="AA3488" s="433"/>
      <c r="AB3488" s="433"/>
      <c r="AC3488" s="433"/>
      <c r="AD3488" s="433"/>
      <c r="AE3488" s="433"/>
      <c r="AF3488" s="433"/>
      <c r="AG3488" s="433"/>
      <c r="AH3488" s="433"/>
      <c r="AI3488" s="434"/>
      <c r="AJ3488" s="434"/>
      <c r="AK3488" s="434"/>
      <c r="AL3488" s="434"/>
      <c r="AM3488" s="434"/>
      <c r="AN3488" s="434"/>
      <c r="AO3488" s="434"/>
      <c r="AP3488" s="434"/>
      <c r="AQ3488" s="434"/>
    </row>
    <row r="3489" spans="1:43" s="421" customFormat="1" ht="12" outlineLevel="4">
      <c r="A3489" s="121">
        <v>10</v>
      </c>
      <c r="B3489" s="69" t="s">
        <v>132</v>
      </c>
      <c r="C3489" s="70" t="s">
        <v>517</v>
      </c>
      <c r="D3489" s="68" t="s">
        <v>5</v>
      </c>
      <c r="E3489" s="71">
        <v>0.34139999999999998</v>
      </c>
      <c r="F3489" s="71"/>
      <c r="G3489" s="71">
        <v>0.34139999999999998</v>
      </c>
      <c r="H3489" s="511"/>
      <c r="I3489" s="74">
        <f>G3489*H3489</f>
        <v>0</v>
      </c>
      <c r="J3489" s="110"/>
      <c r="K3489" s="110">
        <f>G3489*J3489</f>
        <v>0</v>
      </c>
      <c r="L3489" s="110"/>
      <c r="M3489" s="110">
        <f>G3489*L3489</f>
        <v>0</v>
      </c>
      <c r="N3489" s="111">
        <v>21</v>
      </c>
      <c r="O3489" s="111">
        <f>I3489*(N3489/100)</f>
        <v>0</v>
      </c>
      <c r="P3489" s="111">
        <f>I3489+O3489</f>
        <v>0</v>
      </c>
      <c r="Q3489" s="184" t="s">
        <v>1881</v>
      </c>
      <c r="R3489" s="419"/>
      <c r="S3489" s="419"/>
      <c r="T3489" s="419"/>
      <c r="U3489" s="419"/>
      <c r="V3489" s="419"/>
      <c r="W3489" s="419"/>
      <c r="X3489" s="419"/>
      <c r="Y3489" s="419"/>
      <c r="Z3489" s="419"/>
      <c r="AA3489" s="419"/>
      <c r="AB3489" s="419"/>
      <c r="AC3489" s="419"/>
      <c r="AD3489" s="419"/>
      <c r="AE3489" s="419"/>
      <c r="AF3489" s="419"/>
      <c r="AG3489" s="419"/>
      <c r="AH3489" s="419"/>
      <c r="AI3489" s="420"/>
      <c r="AJ3489" s="420"/>
      <c r="AK3489" s="420"/>
      <c r="AL3489" s="420"/>
      <c r="AM3489" s="420"/>
      <c r="AN3489" s="420"/>
      <c r="AO3489" s="420"/>
      <c r="AP3489" s="420"/>
      <c r="AQ3489" s="420"/>
    </row>
    <row r="3490" spans="1:43" s="421" customFormat="1" ht="12" outlineLevel="4">
      <c r="A3490" s="121">
        <v>11</v>
      </c>
      <c r="B3490" s="69" t="s">
        <v>133</v>
      </c>
      <c r="C3490" s="70" t="s">
        <v>512</v>
      </c>
      <c r="D3490" s="68" t="s">
        <v>5</v>
      </c>
      <c r="E3490" s="71">
        <v>6.4790000000000001</v>
      </c>
      <c r="F3490" s="71"/>
      <c r="G3490" s="71">
        <v>6.4790000000000001</v>
      </c>
      <c r="H3490" s="511"/>
      <c r="I3490" s="74">
        <f>G3490*H3490</f>
        <v>0</v>
      </c>
      <c r="J3490" s="110"/>
      <c r="K3490" s="110">
        <f>G3490*J3490</f>
        <v>0</v>
      </c>
      <c r="L3490" s="110"/>
      <c r="M3490" s="110">
        <f>G3490*L3490</f>
        <v>0</v>
      </c>
      <c r="N3490" s="111">
        <v>21</v>
      </c>
      <c r="O3490" s="111">
        <f>I3490*(N3490/100)</f>
        <v>0</v>
      </c>
      <c r="P3490" s="111">
        <f>I3490+O3490</f>
        <v>0</v>
      </c>
      <c r="Q3490" s="184" t="s">
        <v>1881</v>
      </c>
      <c r="R3490" s="419"/>
      <c r="S3490" s="419"/>
      <c r="T3490" s="419"/>
      <c r="U3490" s="419"/>
      <c r="V3490" s="419"/>
      <c r="W3490" s="419"/>
      <c r="X3490" s="419"/>
      <c r="Y3490" s="419"/>
      <c r="Z3490" s="419"/>
      <c r="AA3490" s="419"/>
      <c r="AB3490" s="419"/>
      <c r="AC3490" s="419"/>
      <c r="AD3490" s="419"/>
      <c r="AE3490" s="419"/>
      <c r="AF3490" s="419"/>
      <c r="AG3490" s="419"/>
      <c r="AH3490" s="419"/>
      <c r="AI3490" s="420"/>
      <c r="AJ3490" s="420"/>
      <c r="AK3490" s="420"/>
      <c r="AL3490" s="420"/>
      <c r="AM3490" s="420"/>
      <c r="AN3490" s="420"/>
      <c r="AO3490" s="420"/>
      <c r="AP3490" s="420"/>
      <c r="AQ3490" s="420"/>
    </row>
    <row r="3491" spans="1:43" s="432" customFormat="1" ht="11.25" outlineLevel="5">
      <c r="A3491" s="422"/>
      <c r="B3491" s="423" t="s">
        <v>848</v>
      </c>
      <c r="C3491" s="424" t="s">
        <v>3457</v>
      </c>
      <c r="D3491" s="425"/>
      <c r="E3491" s="426"/>
      <c r="F3491" s="426"/>
      <c r="G3491" s="426">
        <v>6.4790000000000001</v>
      </c>
      <c r="H3491" s="427"/>
      <c r="I3491" s="428"/>
      <c r="J3491" s="80"/>
      <c r="K3491" s="80"/>
      <c r="L3491" s="80"/>
      <c r="M3491" s="80"/>
      <c r="N3491" s="82"/>
      <c r="O3491" s="82"/>
      <c r="P3491" s="82"/>
      <c r="Q3491" s="429"/>
      <c r="R3491" s="430"/>
      <c r="S3491" s="430"/>
      <c r="T3491" s="430"/>
      <c r="U3491" s="430"/>
      <c r="V3491" s="430"/>
      <c r="W3491" s="430"/>
      <c r="X3491" s="430"/>
      <c r="Y3491" s="430"/>
      <c r="Z3491" s="430"/>
      <c r="AA3491" s="430"/>
      <c r="AB3491" s="430"/>
      <c r="AC3491" s="430"/>
      <c r="AD3491" s="430"/>
      <c r="AE3491" s="430"/>
      <c r="AF3491" s="430"/>
      <c r="AG3491" s="430"/>
      <c r="AH3491" s="430"/>
      <c r="AI3491" s="431"/>
      <c r="AJ3491" s="431"/>
      <c r="AK3491" s="431"/>
      <c r="AL3491" s="431"/>
      <c r="AM3491" s="431"/>
      <c r="AN3491" s="431"/>
      <c r="AO3491" s="431"/>
      <c r="AP3491" s="431"/>
      <c r="AQ3491" s="431"/>
    </row>
    <row r="3492" spans="1:43" s="83" customFormat="1" ht="7.5" customHeight="1" outlineLevel="5">
      <c r="A3492" s="84"/>
      <c r="B3492" s="86"/>
      <c r="C3492" s="87"/>
      <c r="D3492" s="85"/>
      <c r="E3492" s="88"/>
      <c r="F3492" s="88"/>
      <c r="G3492" s="88"/>
      <c r="H3492" s="89"/>
      <c r="I3492" s="90"/>
      <c r="J3492" s="91"/>
      <c r="K3492" s="91"/>
      <c r="L3492" s="91"/>
      <c r="M3492" s="91"/>
      <c r="N3492" s="90"/>
      <c r="O3492" s="90"/>
      <c r="P3492" s="90"/>
      <c r="Q3492" s="92"/>
      <c r="R3492" s="433"/>
      <c r="S3492" s="433"/>
      <c r="T3492" s="433"/>
      <c r="U3492" s="433"/>
      <c r="V3492" s="433"/>
      <c r="W3492" s="433"/>
      <c r="X3492" s="433"/>
      <c r="Y3492" s="433"/>
      <c r="Z3492" s="433"/>
      <c r="AA3492" s="433"/>
      <c r="AB3492" s="433"/>
      <c r="AC3492" s="433"/>
      <c r="AD3492" s="433"/>
      <c r="AE3492" s="433"/>
      <c r="AF3492" s="433"/>
      <c r="AG3492" s="433"/>
      <c r="AH3492" s="433"/>
      <c r="AI3492" s="434"/>
      <c r="AJ3492" s="434"/>
      <c r="AK3492" s="434"/>
      <c r="AL3492" s="434"/>
      <c r="AM3492" s="434"/>
      <c r="AN3492" s="434"/>
      <c r="AO3492" s="434"/>
      <c r="AP3492" s="434"/>
      <c r="AQ3492" s="434"/>
    </row>
    <row r="3493" spans="1:43" s="421" customFormat="1" ht="24" outlineLevel="4">
      <c r="A3493" s="121">
        <v>12</v>
      </c>
      <c r="B3493" s="69" t="s">
        <v>134</v>
      </c>
      <c r="C3493" s="70" t="s">
        <v>3458</v>
      </c>
      <c r="D3493" s="68" t="s">
        <v>5</v>
      </c>
      <c r="E3493" s="71">
        <v>0.34100000000000003</v>
      </c>
      <c r="F3493" s="71"/>
      <c r="G3493" s="71">
        <v>0.34100000000000003</v>
      </c>
      <c r="H3493" s="511"/>
      <c r="I3493" s="74">
        <f>G3493*H3493</f>
        <v>0</v>
      </c>
      <c r="J3493" s="110"/>
      <c r="K3493" s="110">
        <f>G3493*J3493</f>
        <v>0</v>
      </c>
      <c r="L3493" s="110"/>
      <c r="M3493" s="110">
        <f>G3493*L3493</f>
        <v>0</v>
      </c>
      <c r="N3493" s="111">
        <v>21</v>
      </c>
      <c r="O3493" s="111">
        <f>I3493*(N3493/100)</f>
        <v>0</v>
      </c>
      <c r="P3493" s="111">
        <f>I3493+O3493</f>
        <v>0</v>
      </c>
      <c r="Q3493" s="184" t="s">
        <v>1881</v>
      </c>
      <c r="R3493" s="419"/>
      <c r="S3493" s="419"/>
      <c r="T3493" s="419"/>
      <c r="U3493" s="419"/>
      <c r="V3493" s="419"/>
      <c r="W3493" s="419"/>
      <c r="X3493" s="419"/>
      <c r="Y3493" s="419"/>
      <c r="Z3493" s="419"/>
      <c r="AA3493" s="419"/>
      <c r="AB3493" s="419"/>
      <c r="AC3493" s="419"/>
      <c r="AD3493" s="419"/>
      <c r="AE3493" s="419"/>
      <c r="AF3493" s="419"/>
      <c r="AG3493" s="419"/>
      <c r="AH3493" s="419"/>
      <c r="AI3493" s="420"/>
      <c r="AJ3493" s="420"/>
      <c r="AK3493" s="420"/>
      <c r="AL3493" s="420"/>
      <c r="AM3493" s="420"/>
      <c r="AN3493" s="420"/>
      <c r="AO3493" s="420"/>
      <c r="AP3493" s="420"/>
      <c r="AQ3493" s="420"/>
    </row>
    <row r="3494" spans="1:43" s="83" customFormat="1" ht="8.25" outlineLevel="4">
      <c r="A3494" s="92"/>
      <c r="B3494" s="93"/>
      <c r="C3494" s="92"/>
      <c r="D3494" s="92"/>
      <c r="E3494" s="92"/>
      <c r="F3494" s="92"/>
      <c r="G3494" s="92"/>
      <c r="H3494" s="94"/>
      <c r="I3494" s="94"/>
      <c r="J3494" s="92"/>
      <c r="K3494" s="92"/>
      <c r="L3494" s="92"/>
      <c r="M3494" s="92"/>
      <c r="N3494" s="92"/>
      <c r="O3494" s="94"/>
      <c r="P3494" s="94"/>
      <c r="R3494" s="433"/>
      <c r="S3494" s="433"/>
      <c r="T3494" s="433"/>
      <c r="U3494" s="433"/>
      <c r="V3494" s="433"/>
      <c r="W3494" s="433"/>
      <c r="X3494" s="433"/>
      <c r="Y3494" s="433"/>
      <c r="Z3494" s="433"/>
      <c r="AA3494" s="433"/>
      <c r="AB3494" s="433"/>
      <c r="AC3494" s="433"/>
      <c r="AD3494" s="433"/>
      <c r="AE3494" s="433"/>
      <c r="AF3494" s="433"/>
      <c r="AG3494" s="433"/>
      <c r="AH3494" s="433"/>
      <c r="AI3494" s="434"/>
      <c r="AJ3494" s="434"/>
      <c r="AK3494" s="434"/>
      <c r="AL3494" s="434"/>
      <c r="AM3494" s="434"/>
      <c r="AN3494" s="434"/>
      <c r="AO3494" s="434"/>
      <c r="AP3494" s="434"/>
      <c r="AQ3494" s="434"/>
    </row>
    <row r="3495" spans="1:43" s="20" customFormat="1" ht="16.5" customHeight="1" outlineLevel="3">
      <c r="A3495" s="22"/>
      <c r="B3495" s="18"/>
      <c r="C3495" s="23" t="s">
        <v>3459</v>
      </c>
      <c r="D3495" s="24"/>
      <c r="E3495" s="23"/>
      <c r="F3495" s="24"/>
      <c r="G3495" s="23"/>
      <c r="H3495" s="24"/>
      <c r="I3495" s="25">
        <f>SUBTOTAL(9,I3496:I3510)</f>
        <v>0</v>
      </c>
      <c r="J3495" s="26"/>
      <c r="K3495" s="27">
        <f>SUBTOTAL(9,K3496:K3510)</f>
        <v>5.7509137005058122</v>
      </c>
      <c r="L3495" s="24"/>
      <c r="M3495" s="27">
        <f>SUBTOTAL(9,M3496:M3510)</f>
        <v>0</v>
      </c>
      <c r="N3495" s="43"/>
      <c r="O3495" s="25">
        <f>SUBTOTAL(9,O3496:O3510)</f>
        <v>0</v>
      </c>
      <c r="P3495" s="25">
        <f>SUBTOTAL(9,P3496:P3510)</f>
        <v>0</v>
      </c>
      <c r="Q3495" s="22"/>
      <c r="R3495" s="417"/>
      <c r="S3495" s="417"/>
      <c r="T3495" s="417"/>
      <c r="U3495" s="417"/>
      <c r="V3495" s="417"/>
      <c r="W3495" s="417"/>
      <c r="X3495" s="417"/>
      <c r="Y3495" s="417"/>
      <c r="Z3495" s="417"/>
      <c r="AA3495" s="417"/>
      <c r="AB3495" s="417"/>
      <c r="AC3495" s="417"/>
      <c r="AD3495" s="417"/>
      <c r="AE3495" s="417"/>
      <c r="AF3495" s="417"/>
      <c r="AG3495" s="417"/>
      <c r="AH3495" s="417"/>
      <c r="AI3495" s="418"/>
      <c r="AJ3495" s="418"/>
      <c r="AK3495" s="418"/>
      <c r="AL3495" s="418"/>
      <c r="AM3495" s="418"/>
      <c r="AN3495" s="418"/>
      <c r="AO3495" s="418"/>
      <c r="AP3495" s="418"/>
      <c r="AQ3495" s="418"/>
    </row>
    <row r="3496" spans="1:43" s="421" customFormat="1" ht="12" outlineLevel="4">
      <c r="A3496" s="121">
        <v>1</v>
      </c>
      <c r="B3496" s="69" t="s">
        <v>3460</v>
      </c>
      <c r="C3496" s="70" t="s">
        <v>3461</v>
      </c>
      <c r="D3496" s="68" t="s">
        <v>9</v>
      </c>
      <c r="E3496" s="71">
        <v>2.1598449493429825</v>
      </c>
      <c r="F3496" s="71"/>
      <c r="G3496" s="71">
        <v>2.1598449493429825</v>
      </c>
      <c r="H3496" s="511"/>
      <c r="I3496" s="74">
        <f>G3496*H3496</f>
        <v>0</v>
      </c>
      <c r="J3496" s="110">
        <v>2.5018699999999998</v>
      </c>
      <c r="K3496" s="110">
        <f>G3496*J3496</f>
        <v>5.403651283412727</v>
      </c>
      <c r="L3496" s="110"/>
      <c r="M3496" s="110">
        <f>G3496*L3496</f>
        <v>0</v>
      </c>
      <c r="N3496" s="111">
        <v>21</v>
      </c>
      <c r="O3496" s="111">
        <f>I3496*(N3496/100)</f>
        <v>0</v>
      </c>
      <c r="P3496" s="111">
        <f>I3496+O3496</f>
        <v>0</v>
      </c>
      <c r="Q3496" s="184" t="s">
        <v>1881</v>
      </c>
      <c r="R3496" s="419"/>
      <c r="S3496" s="419"/>
      <c r="T3496" s="419"/>
      <c r="U3496" s="419"/>
      <c r="V3496" s="419"/>
      <c r="W3496" s="419"/>
      <c r="X3496" s="419"/>
      <c r="Y3496" s="419"/>
      <c r="Z3496" s="419"/>
      <c r="AA3496" s="419"/>
      <c r="AB3496" s="419"/>
      <c r="AC3496" s="419"/>
      <c r="AD3496" s="419"/>
      <c r="AE3496" s="419"/>
      <c r="AF3496" s="419"/>
      <c r="AG3496" s="419"/>
      <c r="AH3496" s="419"/>
      <c r="AI3496" s="420"/>
      <c r="AJ3496" s="420"/>
      <c r="AK3496" s="420"/>
      <c r="AL3496" s="420"/>
      <c r="AM3496" s="420"/>
      <c r="AN3496" s="420"/>
      <c r="AO3496" s="420"/>
      <c r="AP3496" s="420"/>
      <c r="AQ3496" s="420"/>
    </row>
    <row r="3497" spans="1:43" s="432" customFormat="1" ht="11.25" outlineLevel="5">
      <c r="A3497" s="422"/>
      <c r="B3497" s="423" t="s">
        <v>848</v>
      </c>
      <c r="C3497" s="424" t="s">
        <v>3462</v>
      </c>
      <c r="D3497" s="425"/>
      <c r="E3497" s="426"/>
      <c r="F3497" s="426"/>
      <c r="G3497" s="426">
        <v>0</v>
      </c>
      <c r="H3497" s="427"/>
      <c r="I3497" s="428"/>
      <c r="J3497" s="80"/>
      <c r="K3497" s="80"/>
      <c r="L3497" s="80"/>
      <c r="M3497" s="80"/>
      <c r="N3497" s="82"/>
      <c r="O3497" s="82"/>
      <c r="P3497" s="82"/>
      <c r="Q3497" s="429"/>
      <c r="R3497" s="430"/>
      <c r="S3497" s="430"/>
      <c r="T3497" s="430"/>
      <c r="U3497" s="430"/>
      <c r="V3497" s="430"/>
      <c r="W3497" s="430"/>
      <c r="X3497" s="430"/>
      <c r="Y3497" s="430"/>
      <c r="Z3497" s="430"/>
      <c r="AA3497" s="430"/>
      <c r="AB3497" s="430"/>
      <c r="AC3497" s="430"/>
      <c r="AD3497" s="430"/>
      <c r="AE3497" s="430"/>
      <c r="AF3497" s="430"/>
      <c r="AG3497" s="430"/>
      <c r="AH3497" s="430"/>
      <c r="AI3497" s="431"/>
      <c r="AJ3497" s="431"/>
      <c r="AK3497" s="431"/>
      <c r="AL3497" s="431"/>
      <c r="AM3497" s="431"/>
      <c r="AN3497" s="431"/>
      <c r="AO3497" s="431"/>
      <c r="AP3497" s="431"/>
      <c r="AQ3497" s="431"/>
    </row>
    <row r="3498" spans="1:43" s="432" customFormat="1" ht="11.25" outlineLevel="5">
      <c r="A3498" s="422"/>
      <c r="B3498" s="423"/>
      <c r="C3498" s="424" t="s">
        <v>3463</v>
      </c>
      <c r="D3498" s="425"/>
      <c r="E3498" s="426"/>
      <c r="F3498" s="426"/>
      <c r="G3498" s="426">
        <v>2.5446900494077322</v>
      </c>
      <c r="H3498" s="427"/>
      <c r="I3498" s="428"/>
      <c r="J3498" s="80"/>
      <c r="K3498" s="80"/>
      <c r="L3498" s="80"/>
      <c r="M3498" s="80"/>
      <c r="N3498" s="82"/>
      <c r="O3498" s="82"/>
      <c r="P3498" s="82"/>
      <c r="Q3498" s="429"/>
      <c r="R3498" s="430"/>
      <c r="S3498" s="430"/>
      <c r="T3498" s="430"/>
      <c r="U3498" s="430"/>
      <c r="V3498" s="430"/>
      <c r="W3498" s="430"/>
      <c r="X3498" s="430"/>
      <c r="Y3498" s="430"/>
      <c r="Z3498" s="430"/>
      <c r="AA3498" s="430"/>
      <c r="AB3498" s="430"/>
      <c r="AC3498" s="430"/>
      <c r="AD3498" s="430"/>
      <c r="AE3498" s="430"/>
      <c r="AF3498" s="430"/>
      <c r="AG3498" s="430"/>
      <c r="AH3498" s="430"/>
      <c r="AI3498" s="431"/>
      <c r="AJ3498" s="431"/>
      <c r="AK3498" s="431"/>
      <c r="AL3498" s="431"/>
      <c r="AM3498" s="431"/>
      <c r="AN3498" s="431"/>
      <c r="AO3498" s="431"/>
      <c r="AP3498" s="431"/>
      <c r="AQ3498" s="431"/>
    </row>
    <row r="3499" spans="1:43" s="432" customFormat="1" ht="11.25" outlineLevel="5">
      <c r="A3499" s="422"/>
      <c r="B3499" s="423"/>
      <c r="C3499" s="424" t="s">
        <v>3464</v>
      </c>
      <c r="D3499" s="425"/>
      <c r="E3499" s="426"/>
      <c r="F3499" s="426"/>
      <c r="G3499" s="426">
        <v>-0.38484510006474965</v>
      </c>
      <c r="H3499" s="427"/>
      <c r="I3499" s="428"/>
      <c r="J3499" s="80"/>
      <c r="K3499" s="80"/>
      <c r="L3499" s="80"/>
      <c r="M3499" s="80"/>
      <c r="N3499" s="82"/>
      <c r="O3499" s="82"/>
      <c r="P3499" s="82"/>
      <c r="Q3499" s="429"/>
      <c r="R3499" s="430"/>
      <c r="S3499" s="430"/>
      <c r="T3499" s="430"/>
      <c r="U3499" s="430"/>
      <c r="V3499" s="430"/>
      <c r="W3499" s="430"/>
      <c r="X3499" s="430"/>
      <c r="Y3499" s="430"/>
      <c r="Z3499" s="430"/>
      <c r="AA3499" s="430"/>
      <c r="AB3499" s="430"/>
      <c r="AC3499" s="430"/>
      <c r="AD3499" s="430"/>
      <c r="AE3499" s="430"/>
      <c r="AF3499" s="430"/>
      <c r="AG3499" s="430"/>
      <c r="AH3499" s="430"/>
      <c r="AI3499" s="431"/>
      <c r="AJ3499" s="431"/>
      <c r="AK3499" s="431"/>
      <c r="AL3499" s="431"/>
      <c r="AM3499" s="431"/>
      <c r="AN3499" s="431"/>
      <c r="AO3499" s="431"/>
      <c r="AP3499" s="431"/>
      <c r="AQ3499" s="431"/>
    </row>
    <row r="3500" spans="1:43" s="83" customFormat="1" ht="7.5" customHeight="1" outlineLevel="5">
      <c r="A3500" s="84"/>
      <c r="B3500" s="86"/>
      <c r="C3500" s="87"/>
      <c r="D3500" s="85"/>
      <c r="E3500" s="88"/>
      <c r="F3500" s="88"/>
      <c r="G3500" s="88"/>
      <c r="H3500" s="89"/>
      <c r="I3500" s="90"/>
      <c r="J3500" s="91"/>
      <c r="K3500" s="91"/>
      <c r="L3500" s="91"/>
      <c r="M3500" s="91"/>
      <c r="N3500" s="90"/>
      <c r="O3500" s="90"/>
      <c r="P3500" s="90"/>
      <c r="Q3500" s="92"/>
      <c r="R3500" s="433"/>
      <c r="S3500" s="433"/>
      <c r="T3500" s="433"/>
      <c r="U3500" s="433"/>
      <c r="V3500" s="433"/>
      <c r="W3500" s="433"/>
      <c r="X3500" s="433"/>
      <c r="Y3500" s="433"/>
      <c r="Z3500" s="433"/>
      <c r="AA3500" s="433"/>
      <c r="AB3500" s="433"/>
      <c r="AC3500" s="433"/>
      <c r="AD3500" s="433"/>
      <c r="AE3500" s="433"/>
      <c r="AF3500" s="433"/>
      <c r="AG3500" s="433"/>
      <c r="AH3500" s="433"/>
      <c r="AI3500" s="434"/>
      <c r="AJ3500" s="434"/>
      <c r="AK3500" s="434"/>
      <c r="AL3500" s="434"/>
      <c r="AM3500" s="434"/>
      <c r="AN3500" s="434"/>
      <c r="AO3500" s="434"/>
      <c r="AP3500" s="434"/>
      <c r="AQ3500" s="434"/>
    </row>
    <row r="3501" spans="1:43" s="421" customFormat="1" ht="12" outlineLevel="4">
      <c r="A3501" s="121">
        <v>2</v>
      </c>
      <c r="B3501" s="69" t="s">
        <v>3465</v>
      </c>
      <c r="C3501" s="70" t="s">
        <v>3466</v>
      </c>
      <c r="D3501" s="68" t="s">
        <v>8</v>
      </c>
      <c r="E3501" s="71">
        <v>14.388494353441253</v>
      </c>
      <c r="F3501" s="71"/>
      <c r="G3501" s="71">
        <v>14.388494353441253</v>
      </c>
      <c r="H3501" s="511"/>
      <c r="I3501" s="74">
        <f>G3501*H3501</f>
        <v>0</v>
      </c>
      <c r="J3501" s="110">
        <v>2.64E-3</v>
      </c>
      <c r="K3501" s="110">
        <f>G3501*J3501</f>
        <v>3.798562509308491E-2</v>
      </c>
      <c r="L3501" s="110"/>
      <c r="M3501" s="110">
        <f>G3501*L3501</f>
        <v>0</v>
      </c>
      <c r="N3501" s="111">
        <v>21</v>
      </c>
      <c r="O3501" s="111">
        <f>I3501*(N3501/100)</f>
        <v>0</v>
      </c>
      <c r="P3501" s="111">
        <f>I3501+O3501</f>
        <v>0</v>
      </c>
      <c r="Q3501" s="184" t="s">
        <v>1881</v>
      </c>
      <c r="R3501" s="419"/>
      <c r="S3501" s="419"/>
      <c r="T3501" s="419"/>
      <c r="U3501" s="419"/>
      <c r="V3501" s="419"/>
      <c r="W3501" s="419"/>
      <c r="X3501" s="419"/>
      <c r="Y3501" s="419"/>
      <c r="Z3501" s="419"/>
      <c r="AA3501" s="419"/>
      <c r="AB3501" s="419"/>
      <c r="AC3501" s="419"/>
      <c r="AD3501" s="419"/>
      <c r="AE3501" s="419"/>
      <c r="AF3501" s="419"/>
      <c r="AG3501" s="419"/>
      <c r="AH3501" s="419"/>
      <c r="AI3501" s="420"/>
      <c r="AJ3501" s="420"/>
      <c r="AK3501" s="420"/>
      <c r="AL3501" s="420"/>
      <c r="AM3501" s="420"/>
      <c r="AN3501" s="420"/>
      <c r="AO3501" s="420"/>
      <c r="AP3501" s="420"/>
      <c r="AQ3501" s="420"/>
    </row>
    <row r="3502" spans="1:43" s="432" customFormat="1" ht="11.25" outlineLevel="5">
      <c r="A3502" s="422"/>
      <c r="B3502" s="423" t="s">
        <v>848</v>
      </c>
      <c r="C3502" s="424" t="s">
        <v>3462</v>
      </c>
      <c r="D3502" s="425"/>
      <c r="E3502" s="426"/>
      <c r="F3502" s="426"/>
      <c r="G3502" s="426">
        <v>0</v>
      </c>
      <c r="H3502" s="427"/>
      <c r="I3502" s="428"/>
      <c r="J3502" s="80"/>
      <c r="K3502" s="80"/>
      <c r="L3502" s="80"/>
      <c r="M3502" s="80"/>
      <c r="N3502" s="82"/>
      <c r="O3502" s="82"/>
      <c r="P3502" s="82"/>
      <c r="Q3502" s="429"/>
      <c r="R3502" s="430"/>
      <c r="S3502" s="430"/>
      <c r="T3502" s="430"/>
      <c r="U3502" s="430"/>
      <c r="V3502" s="430"/>
      <c r="W3502" s="430"/>
      <c r="X3502" s="430"/>
      <c r="Y3502" s="430"/>
      <c r="Z3502" s="430"/>
      <c r="AA3502" s="430"/>
      <c r="AB3502" s="430"/>
      <c r="AC3502" s="430"/>
      <c r="AD3502" s="430"/>
      <c r="AE3502" s="430"/>
      <c r="AF3502" s="430"/>
      <c r="AG3502" s="430"/>
      <c r="AH3502" s="430"/>
      <c r="AI3502" s="431"/>
      <c r="AJ3502" s="431"/>
      <c r="AK3502" s="431"/>
      <c r="AL3502" s="431"/>
      <c r="AM3502" s="431"/>
      <c r="AN3502" s="431"/>
      <c r="AO3502" s="431"/>
      <c r="AP3502" s="431"/>
      <c r="AQ3502" s="431"/>
    </row>
    <row r="3503" spans="1:43" s="432" customFormat="1" ht="11.25" outlineLevel="5">
      <c r="A3503" s="422"/>
      <c r="B3503" s="423"/>
      <c r="C3503" s="424" t="s">
        <v>3467</v>
      </c>
      <c r="D3503" s="425"/>
      <c r="E3503" s="426"/>
      <c r="F3503" s="426"/>
      <c r="G3503" s="426">
        <v>11.309733552923255</v>
      </c>
      <c r="H3503" s="427"/>
      <c r="I3503" s="428"/>
      <c r="J3503" s="80"/>
      <c r="K3503" s="80"/>
      <c r="L3503" s="80"/>
      <c r="M3503" s="80"/>
      <c r="N3503" s="82"/>
      <c r="O3503" s="82"/>
      <c r="P3503" s="82"/>
      <c r="Q3503" s="429"/>
      <c r="R3503" s="430"/>
      <c r="S3503" s="430"/>
      <c r="T3503" s="430"/>
      <c r="U3503" s="430"/>
      <c r="V3503" s="430"/>
      <c r="W3503" s="430"/>
      <c r="X3503" s="430"/>
      <c r="Y3503" s="430"/>
      <c r="Z3503" s="430"/>
      <c r="AA3503" s="430"/>
      <c r="AB3503" s="430"/>
      <c r="AC3503" s="430"/>
      <c r="AD3503" s="430"/>
      <c r="AE3503" s="430"/>
      <c r="AF3503" s="430"/>
      <c r="AG3503" s="430"/>
      <c r="AH3503" s="430"/>
      <c r="AI3503" s="431"/>
      <c r="AJ3503" s="431"/>
      <c r="AK3503" s="431"/>
      <c r="AL3503" s="431"/>
      <c r="AM3503" s="431"/>
      <c r="AN3503" s="431"/>
      <c r="AO3503" s="431"/>
      <c r="AP3503" s="431"/>
      <c r="AQ3503" s="431"/>
    </row>
    <row r="3504" spans="1:43" s="432" customFormat="1" ht="11.25" outlineLevel="5">
      <c r="A3504" s="422"/>
      <c r="B3504" s="423"/>
      <c r="C3504" s="424" t="s">
        <v>3468</v>
      </c>
      <c r="D3504" s="425"/>
      <c r="E3504" s="426"/>
      <c r="F3504" s="426"/>
      <c r="G3504" s="426">
        <v>3.0787608005179972</v>
      </c>
      <c r="H3504" s="427"/>
      <c r="I3504" s="428"/>
      <c r="J3504" s="80"/>
      <c r="K3504" s="80"/>
      <c r="L3504" s="80"/>
      <c r="M3504" s="80"/>
      <c r="N3504" s="82"/>
      <c r="O3504" s="82"/>
      <c r="P3504" s="82"/>
      <c r="Q3504" s="429"/>
      <c r="R3504" s="430"/>
      <c r="S3504" s="430"/>
      <c r="T3504" s="430"/>
      <c r="U3504" s="430"/>
      <c r="V3504" s="430"/>
      <c r="W3504" s="430"/>
      <c r="X3504" s="430"/>
      <c r="Y3504" s="430"/>
      <c r="Z3504" s="430"/>
      <c r="AA3504" s="430"/>
      <c r="AB3504" s="430"/>
      <c r="AC3504" s="430"/>
      <c r="AD3504" s="430"/>
      <c r="AE3504" s="430"/>
      <c r="AF3504" s="430"/>
      <c r="AG3504" s="430"/>
      <c r="AH3504" s="430"/>
      <c r="AI3504" s="431"/>
      <c r="AJ3504" s="431"/>
      <c r="AK3504" s="431"/>
      <c r="AL3504" s="431"/>
      <c r="AM3504" s="431"/>
      <c r="AN3504" s="431"/>
      <c r="AO3504" s="431"/>
      <c r="AP3504" s="431"/>
      <c r="AQ3504" s="431"/>
    </row>
    <row r="3505" spans="1:43" s="83" customFormat="1" ht="7.5" customHeight="1" outlineLevel="5">
      <c r="A3505" s="84"/>
      <c r="B3505" s="86"/>
      <c r="C3505" s="87"/>
      <c r="D3505" s="85"/>
      <c r="E3505" s="88"/>
      <c r="F3505" s="88"/>
      <c r="G3505" s="88"/>
      <c r="H3505" s="89"/>
      <c r="I3505" s="90"/>
      <c r="J3505" s="91"/>
      <c r="K3505" s="91"/>
      <c r="L3505" s="91"/>
      <c r="M3505" s="91"/>
      <c r="N3505" s="90"/>
      <c r="O3505" s="90"/>
      <c r="P3505" s="90"/>
      <c r="Q3505" s="92"/>
      <c r="R3505" s="433"/>
      <c r="S3505" s="433"/>
      <c r="T3505" s="433"/>
      <c r="U3505" s="433"/>
      <c r="V3505" s="433"/>
      <c r="W3505" s="433"/>
      <c r="X3505" s="433"/>
      <c r="Y3505" s="433"/>
      <c r="Z3505" s="433"/>
      <c r="AA3505" s="433"/>
      <c r="AB3505" s="433"/>
      <c r="AC3505" s="433"/>
      <c r="AD3505" s="433"/>
      <c r="AE3505" s="433"/>
      <c r="AF3505" s="433"/>
      <c r="AG3505" s="433"/>
      <c r="AH3505" s="433"/>
      <c r="AI3505" s="434"/>
      <c r="AJ3505" s="434"/>
      <c r="AK3505" s="434"/>
      <c r="AL3505" s="434"/>
      <c r="AM3505" s="434"/>
      <c r="AN3505" s="434"/>
      <c r="AO3505" s="434"/>
      <c r="AP3505" s="434"/>
      <c r="AQ3505" s="434"/>
    </row>
    <row r="3506" spans="1:43" s="421" customFormat="1" ht="12" outlineLevel="4">
      <c r="A3506" s="121">
        <v>3</v>
      </c>
      <c r="B3506" s="69" t="s">
        <v>3469</v>
      </c>
      <c r="C3506" s="70" t="s">
        <v>3470</v>
      </c>
      <c r="D3506" s="68" t="s">
        <v>8</v>
      </c>
      <c r="E3506" s="71">
        <v>21.582999999999998</v>
      </c>
      <c r="F3506" s="71"/>
      <c r="G3506" s="71">
        <v>21.582999999999998</v>
      </c>
      <c r="H3506" s="511"/>
      <c r="I3506" s="74">
        <f>G3506*H3506</f>
        <v>0</v>
      </c>
      <c r="J3506" s="110"/>
      <c r="K3506" s="110">
        <f>G3506*J3506</f>
        <v>0</v>
      </c>
      <c r="L3506" s="110"/>
      <c r="M3506" s="110">
        <f>G3506*L3506</f>
        <v>0</v>
      </c>
      <c r="N3506" s="111">
        <v>21</v>
      </c>
      <c r="O3506" s="111">
        <f>I3506*(N3506/100)</f>
        <v>0</v>
      </c>
      <c r="P3506" s="111">
        <f>I3506+O3506</f>
        <v>0</v>
      </c>
      <c r="Q3506" s="184" t="s">
        <v>1881</v>
      </c>
      <c r="R3506" s="419"/>
      <c r="S3506" s="419"/>
      <c r="T3506" s="419"/>
      <c r="U3506" s="419"/>
      <c r="V3506" s="419"/>
      <c r="W3506" s="419"/>
      <c r="X3506" s="419"/>
      <c r="Y3506" s="419"/>
      <c r="Z3506" s="419"/>
      <c r="AA3506" s="419"/>
      <c r="AB3506" s="419"/>
      <c r="AC3506" s="419"/>
      <c r="AD3506" s="419"/>
      <c r="AE3506" s="419"/>
      <c r="AF3506" s="419"/>
      <c r="AG3506" s="419"/>
      <c r="AH3506" s="419"/>
      <c r="AI3506" s="420"/>
      <c r="AJ3506" s="420"/>
      <c r="AK3506" s="420"/>
      <c r="AL3506" s="420"/>
      <c r="AM3506" s="420"/>
      <c r="AN3506" s="420"/>
      <c r="AO3506" s="420"/>
      <c r="AP3506" s="420"/>
      <c r="AQ3506" s="420"/>
    </row>
    <row r="3507" spans="1:43" s="421" customFormat="1" ht="12" outlineLevel="4">
      <c r="A3507" s="121">
        <v>4</v>
      </c>
      <c r="B3507" s="69" t="s">
        <v>3471</v>
      </c>
      <c r="C3507" s="70" t="s">
        <v>3472</v>
      </c>
      <c r="D3507" s="68" t="s">
        <v>5</v>
      </c>
      <c r="E3507" s="71">
        <v>0.29160000000000003</v>
      </c>
      <c r="F3507" s="71"/>
      <c r="G3507" s="71">
        <v>0.29160000000000003</v>
      </c>
      <c r="H3507" s="511"/>
      <c r="I3507" s="74">
        <f>G3507*H3507</f>
        <v>0</v>
      </c>
      <c r="J3507" s="110">
        <v>1.0606199999999999</v>
      </c>
      <c r="K3507" s="110">
        <f>G3507*J3507</f>
        <v>0.30927679200000002</v>
      </c>
      <c r="L3507" s="110"/>
      <c r="M3507" s="110">
        <f>G3507*L3507</f>
        <v>0</v>
      </c>
      <c r="N3507" s="111">
        <v>21</v>
      </c>
      <c r="O3507" s="111">
        <f>I3507*(N3507/100)</f>
        <v>0</v>
      </c>
      <c r="P3507" s="111">
        <f>I3507+O3507</f>
        <v>0</v>
      </c>
      <c r="Q3507" s="184" t="s">
        <v>1881</v>
      </c>
      <c r="R3507" s="419"/>
      <c r="S3507" s="419"/>
      <c r="T3507" s="419"/>
      <c r="U3507" s="419"/>
      <c r="V3507" s="419"/>
      <c r="W3507" s="419"/>
      <c r="X3507" s="419"/>
      <c r="Y3507" s="419"/>
      <c r="Z3507" s="419"/>
      <c r="AA3507" s="419"/>
      <c r="AB3507" s="419"/>
      <c r="AC3507" s="419"/>
      <c r="AD3507" s="419"/>
      <c r="AE3507" s="419"/>
      <c r="AF3507" s="419"/>
      <c r="AG3507" s="419"/>
      <c r="AH3507" s="419"/>
      <c r="AI3507" s="420"/>
      <c r="AJ3507" s="420"/>
      <c r="AK3507" s="420"/>
      <c r="AL3507" s="420"/>
      <c r="AM3507" s="420"/>
      <c r="AN3507" s="420"/>
      <c r="AO3507" s="420"/>
      <c r="AP3507" s="420"/>
      <c r="AQ3507" s="420"/>
    </row>
    <row r="3508" spans="1:43" s="432" customFormat="1" ht="11.25" outlineLevel="5">
      <c r="A3508" s="422"/>
      <c r="B3508" s="423" t="s">
        <v>848</v>
      </c>
      <c r="C3508" s="424" t="s">
        <v>3473</v>
      </c>
      <c r="D3508" s="425"/>
      <c r="E3508" s="426"/>
      <c r="F3508" s="426"/>
      <c r="G3508" s="426">
        <v>0.29160000000000003</v>
      </c>
      <c r="H3508" s="427"/>
      <c r="I3508" s="428"/>
      <c r="J3508" s="80"/>
      <c r="K3508" s="80"/>
      <c r="L3508" s="80"/>
      <c r="M3508" s="80"/>
      <c r="N3508" s="82"/>
      <c r="O3508" s="82"/>
      <c r="P3508" s="82"/>
      <c r="Q3508" s="429"/>
      <c r="R3508" s="430"/>
      <c r="S3508" s="430"/>
      <c r="T3508" s="430"/>
      <c r="U3508" s="430"/>
      <c r="V3508" s="430"/>
      <c r="W3508" s="430"/>
      <c r="X3508" s="430"/>
      <c r="Y3508" s="430"/>
      <c r="Z3508" s="430"/>
      <c r="AA3508" s="430"/>
      <c r="AB3508" s="430"/>
      <c r="AC3508" s="430"/>
      <c r="AD3508" s="430"/>
      <c r="AE3508" s="430"/>
      <c r="AF3508" s="430"/>
      <c r="AG3508" s="430"/>
      <c r="AH3508" s="430"/>
      <c r="AI3508" s="431"/>
      <c r="AJ3508" s="431"/>
      <c r="AK3508" s="431"/>
      <c r="AL3508" s="431"/>
      <c r="AM3508" s="431"/>
      <c r="AN3508" s="431"/>
      <c r="AO3508" s="431"/>
      <c r="AP3508" s="431"/>
      <c r="AQ3508" s="431"/>
    </row>
    <row r="3509" spans="1:43" s="83" customFormat="1" ht="7.5" customHeight="1" outlineLevel="5">
      <c r="A3509" s="84"/>
      <c r="B3509" s="86"/>
      <c r="C3509" s="87"/>
      <c r="D3509" s="85"/>
      <c r="E3509" s="88"/>
      <c r="F3509" s="88"/>
      <c r="G3509" s="88"/>
      <c r="H3509" s="89"/>
      <c r="I3509" s="90"/>
      <c r="J3509" s="91"/>
      <c r="K3509" s="91"/>
      <c r="L3509" s="91"/>
      <c r="M3509" s="91"/>
      <c r="N3509" s="90"/>
      <c r="O3509" s="90"/>
      <c r="P3509" s="90"/>
      <c r="Q3509" s="92"/>
      <c r="R3509" s="433"/>
      <c r="S3509" s="433"/>
      <c r="T3509" s="433"/>
      <c r="U3509" s="433"/>
      <c r="V3509" s="433"/>
      <c r="W3509" s="433"/>
      <c r="X3509" s="433"/>
      <c r="Y3509" s="433"/>
      <c r="Z3509" s="433"/>
      <c r="AA3509" s="433"/>
      <c r="AB3509" s="433"/>
      <c r="AC3509" s="433"/>
      <c r="AD3509" s="433"/>
      <c r="AE3509" s="433"/>
      <c r="AF3509" s="433"/>
      <c r="AG3509" s="433"/>
      <c r="AH3509" s="433"/>
      <c r="AI3509" s="434"/>
      <c r="AJ3509" s="434"/>
      <c r="AK3509" s="434"/>
      <c r="AL3509" s="434"/>
      <c r="AM3509" s="434"/>
      <c r="AN3509" s="434"/>
      <c r="AO3509" s="434"/>
      <c r="AP3509" s="434"/>
      <c r="AQ3509" s="434"/>
    </row>
    <row r="3510" spans="1:43" s="83" customFormat="1" ht="8.25" outlineLevel="4">
      <c r="A3510" s="92"/>
      <c r="B3510" s="93"/>
      <c r="C3510" s="92"/>
      <c r="D3510" s="92"/>
      <c r="E3510" s="92"/>
      <c r="F3510" s="92"/>
      <c r="G3510" s="92"/>
      <c r="H3510" s="94"/>
      <c r="I3510" s="94"/>
      <c r="J3510" s="92"/>
      <c r="K3510" s="92"/>
      <c r="L3510" s="92"/>
      <c r="M3510" s="92"/>
      <c r="N3510" s="92"/>
      <c r="O3510" s="94"/>
      <c r="P3510" s="94"/>
      <c r="R3510" s="433"/>
      <c r="S3510" s="433"/>
      <c r="T3510" s="433"/>
      <c r="U3510" s="433"/>
      <c r="V3510" s="433"/>
      <c r="W3510" s="433"/>
      <c r="X3510" s="433"/>
      <c r="Y3510" s="433"/>
      <c r="Z3510" s="433"/>
      <c r="AA3510" s="433"/>
      <c r="AB3510" s="433"/>
      <c r="AC3510" s="433"/>
      <c r="AD3510" s="433"/>
      <c r="AE3510" s="433"/>
      <c r="AF3510" s="433"/>
      <c r="AG3510" s="433"/>
      <c r="AH3510" s="433"/>
      <c r="AI3510" s="434"/>
      <c r="AJ3510" s="434"/>
      <c r="AK3510" s="434"/>
      <c r="AL3510" s="434"/>
      <c r="AM3510" s="434"/>
      <c r="AN3510" s="434"/>
      <c r="AO3510" s="434"/>
      <c r="AP3510" s="434"/>
      <c r="AQ3510" s="434"/>
    </row>
    <row r="3511" spans="1:43" s="20" customFormat="1" ht="16.5" customHeight="1" outlineLevel="3">
      <c r="A3511" s="22"/>
      <c r="B3511" s="18"/>
      <c r="C3511" s="23" t="s">
        <v>3474</v>
      </c>
      <c r="D3511" s="24"/>
      <c r="E3511" s="23"/>
      <c r="F3511" s="24"/>
      <c r="G3511" s="23"/>
      <c r="H3511" s="24"/>
      <c r="I3511" s="25">
        <f>SUBTOTAL(9,I3512:I3520)</f>
        <v>0</v>
      </c>
      <c r="J3511" s="26"/>
      <c r="K3511" s="27">
        <f>SUBTOTAL(9,K3512:K3520)</f>
        <v>1.5140598604019795</v>
      </c>
      <c r="L3511" s="24"/>
      <c r="M3511" s="27">
        <f>SUBTOTAL(9,M3512:M3520)</f>
        <v>0</v>
      </c>
      <c r="N3511" s="43"/>
      <c r="O3511" s="25">
        <f>SUBTOTAL(9,O3512:O3520)</f>
        <v>0</v>
      </c>
      <c r="P3511" s="25">
        <f>SUBTOTAL(9,P3512:P3520)</f>
        <v>0</v>
      </c>
      <c r="Q3511" s="22"/>
      <c r="R3511" s="417"/>
      <c r="S3511" s="417"/>
      <c r="T3511" s="417"/>
      <c r="U3511" s="417"/>
      <c r="V3511" s="417"/>
      <c r="W3511" s="417"/>
      <c r="X3511" s="417"/>
      <c r="Y3511" s="417"/>
      <c r="Z3511" s="417"/>
      <c r="AA3511" s="417"/>
      <c r="AB3511" s="417"/>
      <c r="AC3511" s="417"/>
      <c r="AD3511" s="417"/>
      <c r="AE3511" s="417"/>
      <c r="AF3511" s="417"/>
      <c r="AG3511" s="417"/>
      <c r="AH3511" s="417"/>
      <c r="AI3511" s="418"/>
      <c r="AJ3511" s="418"/>
      <c r="AK3511" s="418"/>
      <c r="AL3511" s="418"/>
      <c r="AM3511" s="418"/>
      <c r="AN3511" s="418"/>
      <c r="AO3511" s="418"/>
      <c r="AP3511" s="418"/>
      <c r="AQ3511" s="418"/>
    </row>
    <row r="3512" spans="1:43" s="421" customFormat="1" ht="36" outlineLevel="4">
      <c r="A3512" s="121">
        <v>1</v>
      </c>
      <c r="B3512" s="69" t="s">
        <v>3475</v>
      </c>
      <c r="C3512" s="70" t="s">
        <v>3476</v>
      </c>
      <c r="D3512" s="68" t="s">
        <v>14</v>
      </c>
      <c r="E3512" s="71">
        <v>4</v>
      </c>
      <c r="F3512" s="71"/>
      <c r="G3512" s="71">
        <v>4</v>
      </c>
      <c r="H3512" s="511"/>
      <c r="I3512" s="74">
        <f>G3512*H3512</f>
        <v>0</v>
      </c>
      <c r="J3512" s="110"/>
      <c r="K3512" s="110">
        <f>G3512*J3512</f>
        <v>0</v>
      </c>
      <c r="L3512" s="110"/>
      <c r="M3512" s="110">
        <f>G3512*L3512</f>
        <v>0</v>
      </c>
      <c r="N3512" s="111">
        <v>21</v>
      </c>
      <c r="O3512" s="111">
        <f>I3512*(N3512/100)</f>
        <v>0</v>
      </c>
      <c r="P3512" s="111">
        <f>I3512+O3512</f>
        <v>0</v>
      </c>
      <c r="Q3512" s="184"/>
      <c r="R3512" s="419"/>
      <c r="S3512" s="419"/>
      <c r="T3512" s="419"/>
      <c r="U3512" s="419"/>
      <c r="V3512" s="419"/>
      <c r="W3512" s="419"/>
      <c r="X3512" s="419"/>
      <c r="Y3512" s="419"/>
      <c r="Z3512" s="419"/>
      <c r="AA3512" s="419"/>
      <c r="AB3512" s="419"/>
      <c r="AC3512" s="419"/>
      <c r="AD3512" s="419"/>
      <c r="AE3512" s="419"/>
      <c r="AF3512" s="419"/>
      <c r="AG3512" s="419"/>
      <c r="AH3512" s="419"/>
      <c r="AI3512" s="420"/>
      <c r="AJ3512" s="420"/>
      <c r="AK3512" s="420"/>
      <c r="AL3512" s="420"/>
      <c r="AM3512" s="420"/>
      <c r="AN3512" s="420"/>
      <c r="AO3512" s="420"/>
      <c r="AP3512" s="420"/>
      <c r="AQ3512" s="420"/>
    </row>
    <row r="3513" spans="1:43" s="432" customFormat="1" ht="11.25" outlineLevel="5">
      <c r="A3513" s="422"/>
      <c r="B3513" s="423" t="s">
        <v>848</v>
      </c>
      <c r="C3513" s="424" t="s">
        <v>3477</v>
      </c>
      <c r="D3513" s="425"/>
      <c r="E3513" s="426"/>
      <c r="F3513" s="426"/>
      <c r="G3513" s="426">
        <v>0</v>
      </c>
      <c r="H3513" s="427"/>
      <c r="I3513" s="428"/>
      <c r="J3513" s="80"/>
      <c r="K3513" s="80"/>
      <c r="L3513" s="80"/>
      <c r="M3513" s="80"/>
      <c r="N3513" s="82"/>
      <c r="O3513" s="82"/>
      <c r="P3513" s="82"/>
      <c r="Q3513" s="429"/>
      <c r="R3513" s="430"/>
      <c r="S3513" s="430"/>
      <c r="T3513" s="430"/>
      <c r="U3513" s="430"/>
      <c r="V3513" s="430"/>
      <c r="W3513" s="430"/>
      <c r="X3513" s="430"/>
      <c r="Y3513" s="430"/>
      <c r="Z3513" s="430"/>
      <c r="AA3513" s="430"/>
      <c r="AB3513" s="430"/>
      <c r="AC3513" s="430"/>
      <c r="AD3513" s="430"/>
      <c r="AE3513" s="430"/>
      <c r="AF3513" s="430"/>
      <c r="AG3513" s="430"/>
      <c r="AH3513" s="430"/>
      <c r="AI3513" s="431"/>
      <c r="AJ3513" s="431"/>
      <c r="AK3513" s="431"/>
      <c r="AL3513" s="431"/>
      <c r="AM3513" s="431"/>
      <c r="AN3513" s="431"/>
      <c r="AO3513" s="431"/>
      <c r="AP3513" s="431"/>
      <c r="AQ3513" s="431"/>
    </row>
    <row r="3514" spans="1:43" s="432" customFormat="1" ht="11.25" outlineLevel="5">
      <c r="A3514" s="422"/>
      <c r="B3514" s="423"/>
      <c r="C3514" s="424" t="s">
        <v>2168</v>
      </c>
      <c r="D3514" s="425"/>
      <c r="E3514" s="426"/>
      <c r="F3514" s="426"/>
      <c r="G3514" s="426">
        <v>4</v>
      </c>
      <c r="H3514" s="427"/>
      <c r="I3514" s="428"/>
      <c r="J3514" s="80"/>
      <c r="K3514" s="80"/>
      <c r="L3514" s="80"/>
      <c r="M3514" s="80"/>
      <c r="N3514" s="82"/>
      <c r="O3514" s="82"/>
      <c r="P3514" s="82"/>
      <c r="Q3514" s="429"/>
      <c r="R3514" s="430"/>
      <c r="S3514" s="430"/>
      <c r="T3514" s="430"/>
      <c r="U3514" s="430"/>
      <c r="V3514" s="430"/>
      <c r="W3514" s="430"/>
      <c r="X3514" s="430"/>
      <c r="Y3514" s="430"/>
      <c r="Z3514" s="430"/>
      <c r="AA3514" s="430"/>
      <c r="AB3514" s="430"/>
      <c r="AC3514" s="430"/>
      <c r="AD3514" s="430"/>
      <c r="AE3514" s="430"/>
      <c r="AF3514" s="430"/>
      <c r="AG3514" s="430"/>
      <c r="AH3514" s="430"/>
      <c r="AI3514" s="431"/>
      <c r="AJ3514" s="431"/>
      <c r="AK3514" s="431"/>
      <c r="AL3514" s="431"/>
      <c r="AM3514" s="431"/>
      <c r="AN3514" s="431"/>
      <c r="AO3514" s="431"/>
      <c r="AP3514" s="431"/>
      <c r="AQ3514" s="431"/>
    </row>
    <row r="3515" spans="1:43" s="83" customFormat="1" ht="7.5" customHeight="1" outlineLevel="5">
      <c r="A3515" s="84"/>
      <c r="B3515" s="86"/>
      <c r="C3515" s="87"/>
      <c r="D3515" s="85"/>
      <c r="E3515" s="88"/>
      <c r="F3515" s="88"/>
      <c r="G3515" s="88"/>
      <c r="H3515" s="89"/>
      <c r="I3515" s="90"/>
      <c r="J3515" s="91"/>
      <c r="K3515" s="91"/>
      <c r="L3515" s="91"/>
      <c r="M3515" s="91"/>
      <c r="N3515" s="90"/>
      <c r="O3515" s="90"/>
      <c r="P3515" s="90"/>
      <c r="Q3515" s="92"/>
      <c r="R3515" s="433"/>
      <c r="S3515" s="433"/>
      <c r="T3515" s="433"/>
      <c r="U3515" s="433"/>
      <c r="V3515" s="433"/>
      <c r="W3515" s="433"/>
      <c r="X3515" s="433"/>
      <c r="Y3515" s="433"/>
      <c r="Z3515" s="433"/>
      <c r="AA3515" s="433"/>
      <c r="AB3515" s="433"/>
      <c r="AC3515" s="433"/>
      <c r="AD3515" s="433"/>
      <c r="AE3515" s="433"/>
      <c r="AF3515" s="433"/>
      <c r="AG3515" s="433"/>
      <c r="AH3515" s="433"/>
      <c r="AI3515" s="434"/>
      <c r="AJ3515" s="434"/>
      <c r="AK3515" s="434"/>
      <c r="AL3515" s="434"/>
      <c r="AM3515" s="434"/>
      <c r="AN3515" s="434"/>
      <c r="AO3515" s="434"/>
      <c r="AP3515" s="434"/>
      <c r="AQ3515" s="434"/>
    </row>
    <row r="3516" spans="1:43" s="421" customFormat="1" ht="12" outlineLevel="4">
      <c r="A3516" s="121">
        <v>2</v>
      </c>
      <c r="B3516" s="69" t="s">
        <v>3478</v>
      </c>
      <c r="C3516" s="70" t="s">
        <v>3479</v>
      </c>
      <c r="D3516" s="68" t="s">
        <v>9</v>
      </c>
      <c r="E3516" s="71">
        <v>0.60517127604630916</v>
      </c>
      <c r="F3516" s="71"/>
      <c r="G3516" s="71">
        <v>0.60517127604630916</v>
      </c>
      <c r="H3516" s="511"/>
      <c r="I3516" s="74">
        <f>G3516*H3516</f>
        <v>0</v>
      </c>
      <c r="J3516" s="110">
        <v>2.5018699999999998</v>
      </c>
      <c r="K3516" s="110">
        <f>G3516*J3516</f>
        <v>1.5140598604019795</v>
      </c>
      <c r="L3516" s="110"/>
      <c r="M3516" s="110">
        <f>G3516*L3516</f>
        <v>0</v>
      </c>
      <c r="N3516" s="111">
        <v>21</v>
      </c>
      <c r="O3516" s="111">
        <f>I3516*(N3516/100)</f>
        <v>0</v>
      </c>
      <c r="P3516" s="111">
        <f>I3516+O3516</f>
        <v>0</v>
      </c>
      <c r="Q3516" s="184" t="s">
        <v>1881</v>
      </c>
      <c r="R3516" s="419"/>
      <c r="S3516" s="419"/>
      <c r="T3516" s="419"/>
      <c r="U3516" s="419"/>
      <c r="V3516" s="419"/>
      <c r="W3516" s="419"/>
      <c r="X3516" s="419"/>
      <c r="Y3516" s="419"/>
      <c r="Z3516" s="419"/>
      <c r="AA3516" s="419"/>
      <c r="AB3516" s="419"/>
      <c r="AC3516" s="419"/>
      <c r="AD3516" s="419"/>
      <c r="AE3516" s="419"/>
      <c r="AF3516" s="419"/>
      <c r="AG3516" s="419"/>
      <c r="AH3516" s="419"/>
      <c r="AI3516" s="420"/>
      <c r="AJ3516" s="420"/>
      <c r="AK3516" s="420"/>
      <c r="AL3516" s="420"/>
      <c r="AM3516" s="420"/>
      <c r="AN3516" s="420"/>
      <c r="AO3516" s="420"/>
      <c r="AP3516" s="420"/>
      <c r="AQ3516" s="420"/>
    </row>
    <row r="3517" spans="1:43" s="432" customFormat="1" ht="11.25" outlineLevel="5">
      <c r="A3517" s="422"/>
      <c r="B3517" s="423" t="s">
        <v>848</v>
      </c>
      <c r="C3517" s="424" t="s">
        <v>3480</v>
      </c>
      <c r="D3517" s="425"/>
      <c r="E3517" s="426"/>
      <c r="F3517" s="426"/>
      <c r="G3517" s="426">
        <v>0</v>
      </c>
      <c r="H3517" s="427"/>
      <c r="I3517" s="428"/>
      <c r="J3517" s="80"/>
      <c r="K3517" s="80"/>
      <c r="L3517" s="80"/>
      <c r="M3517" s="80"/>
      <c r="N3517" s="82"/>
      <c r="O3517" s="82"/>
      <c r="P3517" s="82"/>
      <c r="Q3517" s="429"/>
      <c r="R3517" s="430"/>
      <c r="S3517" s="430"/>
      <c r="T3517" s="430"/>
      <c r="U3517" s="430"/>
      <c r="V3517" s="430"/>
      <c r="W3517" s="430"/>
      <c r="X3517" s="430"/>
      <c r="Y3517" s="430"/>
      <c r="Z3517" s="430"/>
      <c r="AA3517" s="430"/>
      <c r="AB3517" s="430"/>
      <c r="AC3517" s="430"/>
      <c r="AD3517" s="430"/>
      <c r="AE3517" s="430"/>
      <c r="AF3517" s="430"/>
      <c r="AG3517" s="430"/>
      <c r="AH3517" s="430"/>
      <c r="AI3517" s="431"/>
      <c r="AJ3517" s="431"/>
      <c r="AK3517" s="431"/>
      <c r="AL3517" s="431"/>
      <c r="AM3517" s="431"/>
      <c r="AN3517" s="431"/>
      <c r="AO3517" s="431"/>
      <c r="AP3517" s="431"/>
      <c r="AQ3517" s="431"/>
    </row>
    <row r="3518" spans="1:43" s="432" customFormat="1" ht="11.25" outlineLevel="5">
      <c r="A3518" s="422"/>
      <c r="B3518" s="423"/>
      <c r="C3518" s="424" t="s">
        <v>3481</v>
      </c>
      <c r="D3518" s="425"/>
      <c r="E3518" s="426"/>
      <c r="F3518" s="426"/>
      <c r="G3518" s="426">
        <v>0.60517127604630916</v>
      </c>
      <c r="H3518" s="427"/>
      <c r="I3518" s="428"/>
      <c r="J3518" s="80"/>
      <c r="K3518" s="80"/>
      <c r="L3518" s="80"/>
      <c r="M3518" s="80"/>
      <c r="N3518" s="82"/>
      <c r="O3518" s="82"/>
      <c r="P3518" s="82"/>
      <c r="Q3518" s="429"/>
      <c r="R3518" s="430"/>
      <c r="S3518" s="430"/>
      <c r="T3518" s="430"/>
      <c r="U3518" s="430"/>
      <c r="V3518" s="430"/>
      <c r="W3518" s="430"/>
      <c r="X3518" s="430"/>
      <c r="Y3518" s="430"/>
      <c r="Z3518" s="430"/>
      <c r="AA3518" s="430"/>
      <c r="AB3518" s="430"/>
      <c r="AC3518" s="430"/>
      <c r="AD3518" s="430"/>
      <c r="AE3518" s="430"/>
      <c r="AF3518" s="430"/>
      <c r="AG3518" s="430"/>
      <c r="AH3518" s="430"/>
      <c r="AI3518" s="431"/>
      <c r="AJ3518" s="431"/>
      <c r="AK3518" s="431"/>
      <c r="AL3518" s="431"/>
      <c r="AM3518" s="431"/>
      <c r="AN3518" s="431"/>
      <c r="AO3518" s="431"/>
      <c r="AP3518" s="431"/>
      <c r="AQ3518" s="431"/>
    </row>
    <row r="3519" spans="1:43" s="83" customFormat="1" ht="7.5" customHeight="1" outlineLevel="5">
      <c r="A3519" s="84"/>
      <c r="B3519" s="86"/>
      <c r="C3519" s="87"/>
      <c r="D3519" s="85"/>
      <c r="E3519" s="88"/>
      <c r="F3519" s="88"/>
      <c r="G3519" s="88"/>
      <c r="H3519" s="89"/>
      <c r="I3519" s="90"/>
      <c r="J3519" s="91"/>
      <c r="K3519" s="91"/>
      <c r="L3519" s="91"/>
      <c r="M3519" s="91"/>
      <c r="N3519" s="90"/>
      <c r="O3519" s="90"/>
      <c r="P3519" s="90"/>
      <c r="Q3519" s="92"/>
      <c r="R3519" s="433"/>
      <c r="S3519" s="433"/>
      <c r="T3519" s="433"/>
      <c r="U3519" s="433"/>
      <c r="V3519" s="433"/>
      <c r="W3519" s="433"/>
      <c r="X3519" s="433"/>
      <c r="Y3519" s="433"/>
      <c r="Z3519" s="433"/>
      <c r="AA3519" s="433"/>
      <c r="AB3519" s="433"/>
      <c r="AC3519" s="433"/>
      <c r="AD3519" s="433"/>
      <c r="AE3519" s="433"/>
      <c r="AF3519" s="433"/>
      <c r="AG3519" s="433"/>
      <c r="AH3519" s="433"/>
      <c r="AI3519" s="434"/>
      <c r="AJ3519" s="434"/>
      <c r="AK3519" s="434"/>
      <c r="AL3519" s="434"/>
      <c r="AM3519" s="434"/>
      <c r="AN3519" s="434"/>
      <c r="AO3519" s="434"/>
      <c r="AP3519" s="434"/>
      <c r="AQ3519" s="434"/>
    </row>
    <row r="3520" spans="1:43" s="83" customFormat="1" ht="8.25" outlineLevel="4">
      <c r="A3520" s="92"/>
      <c r="B3520" s="93"/>
      <c r="C3520" s="92"/>
      <c r="D3520" s="92"/>
      <c r="E3520" s="92"/>
      <c r="F3520" s="92"/>
      <c r="G3520" s="92"/>
      <c r="H3520" s="94"/>
      <c r="I3520" s="94"/>
      <c r="J3520" s="92"/>
      <c r="K3520" s="92"/>
      <c r="L3520" s="92"/>
      <c r="M3520" s="92"/>
      <c r="N3520" s="92"/>
      <c r="O3520" s="94"/>
      <c r="P3520" s="94"/>
      <c r="R3520" s="433"/>
      <c r="S3520" s="433"/>
      <c r="T3520" s="433"/>
      <c r="U3520" s="433"/>
      <c r="V3520" s="433"/>
      <c r="W3520" s="433"/>
      <c r="X3520" s="433"/>
      <c r="Y3520" s="433"/>
      <c r="Z3520" s="433"/>
      <c r="AA3520" s="433"/>
      <c r="AB3520" s="433"/>
      <c r="AC3520" s="433"/>
      <c r="AD3520" s="433"/>
      <c r="AE3520" s="433"/>
      <c r="AF3520" s="433"/>
      <c r="AG3520" s="433"/>
      <c r="AH3520" s="433"/>
      <c r="AI3520" s="434"/>
      <c r="AJ3520" s="434"/>
      <c r="AK3520" s="434"/>
      <c r="AL3520" s="434"/>
      <c r="AM3520" s="434"/>
      <c r="AN3520" s="434"/>
      <c r="AO3520" s="434"/>
      <c r="AP3520" s="434"/>
      <c r="AQ3520" s="434"/>
    </row>
    <row r="3521" spans="1:43" s="20" customFormat="1" ht="16.5" customHeight="1" outlineLevel="3">
      <c r="A3521" s="22"/>
      <c r="B3521" s="18"/>
      <c r="C3521" s="23" t="s">
        <v>306</v>
      </c>
      <c r="D3521" s="24"/>
      <c r="E3521" s="23"/>
      <c r="F3521" s="24"/>
      <c r="G3521" s="23"/>
      <c r="H3521" s="24"/>
      <c r="I3521" s="25">
        <f>SUBTOTAL(9,I3522:I3552)</f>
        <v>0</v>
      </c>
      <c r="J3521" s="26"/>
      <c r="K3521" s="27">
        <f>SUBTOTAL(9,K3522:K3552)</f>
        <v>26.3985113506</v>
      </c>
      <c r="L3521" s="24"/>
      <c r="M3521" s="27">
        <f>SUBTOTAL(9,M3522:M3552)</f>
        <v>0</v>
      </c>
      <c r="N3521" s="43"/>
      <c r="O3521" s="25">
        <f>SUBTOTAL(9,O3522:O3552)</f>
        <v>0</v>
      </c>
      <c r="P3521" s="25">
        <f>SUBTOTAL(9,P3522:P3552)</f>
        <v>0</v>
      </c>
      <c r="Q3521" s="22"/>
      <c r="R3521" s="417"/>
      <c r="S3521" s="417"/>
      <c r="T3521" s="417"/>
      <c r="U3521" s="417"/>
      <c r="V3521" s="417"/>
      <c r="W3521" s="417"/>
      <c r="X3521" s="417"/>
      <c r="Y3521" s="417"/>
      <c r="Z3521" s="417"/>
      <c r="AA3521" s="417"/>
      <c r="AB3521" s="417"/>
      <c r="AC3521" s="417"/>
      <c r="AD3521" s="417"/>
      <c r="AE3521" s="417"/>
      <c r="AF3521" s="417"/>
      <c r="AG3521" s="417"/>
      <c r="AH3521" s="417"/>
      <c r="AI3521" s="418"/>
      <c r="AJ3521" s="418"/>
      <c r="AK3521" s="418"/>
      <c r="AL3521" s="418"/>
      <c r="AM3521" s="418"/>
      <c r="AN3521" s="418"/>
      <c r="AO3521" s="418"/>
      <c r="AP3521" s="418"/>
      <c r="AQ3521" s="418"/>
    </row>
    <row r="3522" spans="1:43" s="421" customFormat="1" ht="12" outlineLevel="4">
      <c r="A3522" s="121">
        <v>1</v>
      </c>
      <c r="B3522" s="69" t="s">
        <v>3482</v>
      </c>
      <c r="C3522" s="70" t="s">
        <v>3483</v>
      </c>
      <c r="D3522" s="68" t="s">
        <v>9</v>
      </c>
      <c r="E3522" s="71">
        <v>9.7786000000000008</v>
      </c>
      <c r="F3522" s="71"/>
      <c r="G3522" s="71">
        <v>9.7786000000000008</v>
      </c>
      <c r="H3522" s="511"/>
      <c r="I3522" s="74">
        <f>G3522*H3522</f>
        <v>0</v>
      </c>
      <c r="J3522" s="110">
        <v>2.5020099999999998</v>
      </c>
      <c r="K3522" s="110">
        <f>G3522*J3522</f>
        <v>24.466154985999999</v>
      </c>
      <c r="L3522" s="110"/>
      <c r="M3522" s="110">
        <f>G3522*L3522</f>
        <v>0</v>
      </c>
      <c r="N3522" s="111">
        <v>21</v>
      </c>
      <c r="O3522" s="111">
        <f>I3522*(N3522/100)</f>
        <v>0</v>
      </c>
      <c r="P3522" s="111">
        <f>I3522+O3522</f>
        <v>0</v>
      </c>
      <c r="Q3522" s="184" t="s">
        <v>1881</v>
      </c>
      <c r="R3522" s="419"/>
      <c r="S3522" s="419"/>
      <c r="T3522" s="419"/>
      <c r="U3522" s="419"/>
      <c r="V3522" s="419"/>
      <c r="W3522" s="419"/>
      <c r="X3522" s="419"/>
      <c r="Y3522" s="419"/>
      <c r="Z3522" s="419"/>
      <c r="AA3522" s="419"/>
      <c r="AB3522" s="419"/>
      <c r="AC3522" s="419"/>
      <c r="AD3522" s="419"/>
      <c r="AE3522" s="419"/>
      <c r="AF3522" s="419"/>
      <c r="AG3522" s="419"/>
      <c r="AH3522" s="419"/>
      <c r="AI3522" s="420"/>
      <c r="AJ3522" s="420"/>
      <c r="AK3522" s="420"/>
      <c r="AL3522" s="420"/>
      <c r="AM3522" s="420"/>
      <c r="AN3522" s="420"/>
      <c r="AO3522" s="420"/>
      <c r="AP3522" s="420"/>
      <c r="AQ3522" s="420"/>
    </row>
    <row r="3523" spans="1:43" s="432" customFormat="1" ht="11.25" outlineLevel="5">
      <c r="A3523" s="422"/>
      <c r="B3523" s="423" t="s">
        <v>848</v>
      </c>
      <c r="C3523" s="424" t="s">
        <v>3484</v>
      </c>
      <c r="D3523" s="425"/>
      <c r="E3523" s="426"/>
      <c r="F3523" s="426"/>
      <c r="G3523" s="426">
        <v>0</v>
      </c>
      <c r="H3523" s="427"/>
      <c r="I3523" s="428"/>
      <c r="J3523" s="80"/>
      <c r="K3523" s="80"/>
      <c r="L3523" s="80"/>
      <c r="M3523" s="80"/>
      <c r="N3523" s="82"/>
      <c r="O3523" s="82"/>
      <c r="P3523" s="82"/>
      <c r="Q3523" s="429"/>
      <c r="R3523" s="430"/>
      <c r="S3523" s="430"/>
      <c r="T3523" s="430"/>
      <c r="U3523" s="430"/>
      <c r="V3523" s="430"/>
      <c r="W3523" s="430"/>
      <c r="X3523" s="430"/>
      <c r="Y3523" s="430"/>
      <c r="Z3523" s="430"/>
      <c r="AA3523" s="430"/>
      <c r="AB3523" s="430"/>
      <c r="AC3523" s="430"/>
      <c r="AD3523" s="430"/>
      <c r="AE3523" s="430"/>
      <c r="AF3523" s="430"/>
      <c r="AG3523" s="430"/>
      <c r="AH3523" s="430"/>
      <c r="AI3523" s="431"/>
      <c r="AJ3523" s="431"/>
      <c r="AK3523" s="431"/>
      <c r="AL3523" s="431"/>
      <c r="AM3523" s="431"/>
      <c r="AN3523" s="431"/>
      <c r="AO3523" s="431"/>
      <c r="AP3523" s="431"/>
      <c r="AQ3523" s="431"/>
    </row>
    <row r="3524" spans="1:43" s="432" customFormat="1" ht="11.25" outlineLevel="5">
      <c r="A3524" s="422"/>
      <c r="B3524" s="423"/>
      <c r="C3524" s="424" t="s">
        <v>3485</v>
      </c>
      <c r="D3524" s="425"/>
      <c r="E3524" s="426"/>
      <c r="F3524" s="426"/>
      <c r="G3524" s="426">
        <v>6.5360000000000005</v>
      </c>
      <c r="H3524" s="427"/>
      <c r="I3524" s="428"/>
      <c r="J3524" s="80"/>
      <c r="K3524" s="80"/>
      <c r="L3524" s="80"/>
      <c r="M3524" s="80"/>
      <c r="N3524" s="82"/>
      <c r="O3524" s="82"/>
      <c r="P3524" s="82"/>
      <c r="Q3524" s="429"/>
      <c r="R3524" s="430"/>
      <c r="S3524" s="430"/>
      <c r="T3524" s="430"/>
      <c r="U3524" s="430"/>
      <c r="V3524" s="430"/>
      <c r="W3524" s="430"/>
      <c r="X3524" s="430"/>
      <c r="Y3524" s="430"/>
      <c r="Z3524" s="430"/>
      <c r="AA3524" s="430"/>
      <c r="AB3524" s="430"/>
      <c r="AC3524" s="430"/>
      <c r="AD3524" s="430"/>
      <c r="AE3524" s="430"/>
      <c r="AF3524" s="430"/>
      <c r="AG3524" s="430"/>
      <c r="AH3524" s="430"/>
      <c r="AI3524" s="431"/>
      <c r="AJ3524" s="431"/>
      <c r="AK3524" s="431"/>
      <c r="AL3524" s="431"/>
      <c r="AM3524" s="431"/>
      <c r="AN3524" s="431"/>
      <c r="AO3524" s="431"/>
      <c r="AP3524" s="431"/>
      <c r="AQ3524" s="431"/>
    </row>
    <row r="3525" spans="1:43" s="432" customFormat="1" ht="11.25" outlineLevel="5">
      <c r="A3525" s="422"/>
      <c r="B3525" s="423"/>
      <c r="C3525" s="424" t="s">
        <v>3486</v>
      </c>
      <c r="D3525" s="425"/>
      <c r="E3525" s="426"/>
      <c r="F3525" s="426"/>
      <c r="G3525" s="426">
        <v>1.9753999999999998</v>
      </c>
      <c r="H3525" s="427"/>
      <c r="I3525" s="428"/>
      <c r="J3525" s="80"/>
      <c r="K3525" s="80"/>
      <c r="L3525" s="80"/>
      <c r="M3525" s="80"/>
      <c r="N3525" s="82"/>
      <c r="O3525" s="82"/>
      <c r="P3525" s="82"/>
      <c r="Q3525" s="429"/>
      <c r="R3525" s="430"/>
      <c r="S3525" s="430"/>
      <c r="T3525" s="430"/>
      <c r="U3525" s="430"/>
      <c r="V3525" s="430"/>
      <c r="W3525" s="430"/>
      <c r="X3525" s="430"/>
      <c r="Y3525" s="430"/>
      <c r="Z3525" s="430"/>
      <c r="AA3525" s="430"/>
      <c r="AB3525" s="430"/>
      <c r="AC3525" s="430"/>
      <c r="AD3525" s="430"/>
      <c r="AE3525" s="430"/>
      <c r="AF3525" s="430"/>
      <c r="AG3525" s="430"/>
      <c r="AH3525" s="430"/>
      <c r="AI3525" s="431"/>
      <c r="AJ3525" s="431"/>
      <c r="AK3525" s="431"/>
      <c r="AL3525" s="431"/>
      <c r="AM3525" s="431"/>
      <c r="AN3525" s="431"/>
      <c r="AO3525" s="431"/>
      <c r="AP3525" s="431"/>
      <c r="AQ3525" s="431"/>
    </row>
    <row r="3526" spans="1:43" s="432" customFormat="1" ht="11.25" outlineLevel="5">
      <c r="A3526" s="422"/>
      <c r="B3526" s="423"/>
      <c r="C3526" s="424" t="s">
        <v>3487</v>
      </c>
      <c r="D3526" s="425"/>
      <c r="E3526" s="426"/>
      <c r="F3526" s="426"/>
      <c r="G3526" s="426">
        <v>1.2672000000000001</v>
      </c>
      <c r="H3526" s="427"/>
      <c r="I3526" s="428"/>
      <c r="J3526" s="80"/>
      <c r="K3526" s="80"/>
      <c r="L3526" s="80"/>
      <c r="M3526" s="80"/>
      <c r="N3526" s="82"/>
      <c r="O3526" s="82"/>
      <c r="P3526" s="82"/>
      <c r="Q3526" s="429"/>
      <c r="R3526" s="430"/>
      <c r="S3526" s="430"/>
      <c r="T3526" s="430"/>
      <c r="U3526" s="430"/>
      <c r="V3526" s="430"/>
      <c r="W3526" s="430"/>
      <c r="X3526" s="430"/>
      <c r="Y3526" s="430"/>
      <c r="Z3526" s="430"/>
      <c r="AA3526" s="430"/>
      <c r="AB3526" s="430"/>
      <c r="AC3526" s="430"/>
      <c r="AD3526" s="430"/>
      <c r="AE3526" s="430"/>
      <c r="AF3526" s="430"/>
      <c r="AG3526" s="430"/>
      <c r="AH3526" s="430"/>
      <c r="AI3526" s="431"/>
      <c r="AJ3526" s="431"/>
      <c r="AK3526" s="431"/>
      <c r="AL3526" s="431"/>
      <c r="AM3526" s="431"/>
      <c r="AN3526" s="431"/>
      <c r="AO3526" s="431"/>
      <c r="AP3526" s="431"/>
      <c r="AQ3526" s="431"/>
    </row>
    <row r="3527" spans="1:43" s="83" customFormat="1" ht="7.5" customHeight="1" outlineLevel="5">
      <c r="A3527" s="84"/>
      <c r="B3527" s="86"/>
      <c r="C3527" s="87"/>
      <c r="D3527" s="85"/>
      <c r="E3527" s="88"/>
      <c r="F3527" s="88"/>
      <c r="G3527" s="88"/>
      <c r="H3527" s="89"/>
      <c r="I3527" s="90"/>
      <c r="J3527" s="91"/>
      <c r="K3527" s="91"/>
      <c r="L3527" s="91"/>
      <c r="M3527" s="91"/>
      <c r="N3527" s="90"/>
      <c r="O3527" s="90"/>
      <c r="P3527" s="90"/>
      <c r="Q3527" s="92"/>
      <c r="R3527" s="433"/>
      <c r="S3527" s="433"/>
      <c r="T3527" s="433"/>
      <c r="U3527" s="433"/>
      <c r="V3527" s="433"/>
      <c r="W3527" s="433"/>
      <c r="X3527" s="433"/>
      <c r="Y3527" s="433"/>
      <c r="Z3527" s="433"/>
      <c r="AA3527" s="433"/>
      <c r="AB3527" s="433"/>
      <c r="AC3527" s="433"/>
      <c r="AD3527" s="433"/>
      <c r="AE3527" s="433"/>
      <c r="AF3527" s="433"/>
      <c r="AG3527" s="433"/>
      <c r="AH3527" s="433"/>
      <c r="AI3527" s="434"/>
      <c r="AJ3527" s="434"/>
      <c r="AK3527" s="434"/>
      <c r="AL3527" s="434"/>
      <c r="AM3527" s="434"/>
      <c r="AN3527" s="434"/>
      <c r="AO3527" s="434"/>
      <c r="AP3527" s="434"/>
      <c r="AQ3527" s="434"/>
    </row>
    <row r="3528" spans="1:43" s="421" customFormat="1" ht="12" outlineLevel="4">
      <c r="A3528" s="121">
        <v>2</v>
      </c>
      <c r="B3528" s="69" t="s">
        <v>3488</v>
      </c>
      <c r="C3528" s="70" t="s">
        <v>3489</v>
      </c>
      <c r="D3528" s="68" t="s">
        <v>8</v>
      </c>
      <c r="E3528" s="71">
        <v>54.235199999999999</v>
      </c>
      <c r="F3528" s="71"/>
      <c r="G3528" s="71">
        <v>54.235199999999999</v>
      </c>
      <c r="H3528" s="511"/>
      <c r="I3528" s="74">
        <f>G3528*H3528</f>
        <v>0</v>
      </c>
      <c r="J3528" s="110">
        <v>5.3299999999999997E-3</v>
      </c>
      <c r="K3528" s="110">
        <f>G3528*J3528</f>
        <v>0.28907361599999998</v>
      </c>
      <c r="L3528" s="110"/>
      <c r="M3528" s="110">
        <f>G3528*L3528</f>
        <v>0</v>
      </c>
      <c r="N3528" s="111">
        <v>21</v>
      </c>
      <c r="O3528" s="111">
        <f>I3528*(N3528/100)</f>
        <v>0</v>
      </c>
      <c r="P3528" s="111">
        <f>I3528+O3528</f>
        <v>0</v>
      </c>
      <c r="Q3528" s="184" t="s">
        <v>1881</v>
      </c>
      <c r="R3528" s="419"/>
      <c r="S3528" s="419"/>
      <c r="T3528" s="419"/>
      <c r="U3528" s="419"/>
      <c r="V3528" s="419"/>
      <c r="W3528" s="419"/>
      <c r="X3528" s="419"/>
      <c r="Y3528" s="419"/>
      <c r="Z3528" s="419"/>
      <c r="AA3528" s="419"/>
      <c r="AB3528" s="419"/>
      <c r="AC3528" s="419"/>
      <c r="AD3528" s="419"/>
      <c r="AE3528" s="419"/>
      <c r="AF3528" s="419"/>
      <c r="AG3528" s="419"/>
      <c r="AH3528" s="419"/>
      <c r="AI3528" s="420"/>
      <c r="AJ3528" s="420"/>
      <c r="AK3528" s="420"/>
      <c r="AL3528" s="420"/>
      <c r="AM3528" s="420"/>
      <c r="AN3528" s="420"/>
      <c r="AO3528" s="420"/>
      <c r="AP3528" s="420"/>
      <c r="AQ3528" s="420"/>
    </row>
    <row r="3529" spans="1:43" s="432" customFormat="1" ht="11.25" outlineLevel="5">
      <c r="A3529" s="422"/>
      <c r="B3529" s="423" t="s">
        <v>848</v>
      </c>
      <c r="C3529" s="424" t="s">
        <v>3484</v>
      </c>
      <c r="D3529" s="425"/>
      <c r="E3529" s="426"/>
      <c r="F3529" s="426"/>
      <c r="G3529" s="426">
        <v>0</v>
      </c>
      <c r="H3529" s="427"/>
      <c r="I3529" s="428"/>
      <c r="J3529" s="80"/>
      <c r="K3529" s="80"/>
      <c r="L3529" s="80"/>
      <c r="M3529" s="80"/>
      <c r="N3529" s="82"/>
      <c r="O3529" s="82"/>
      <c r="P3529" s="82"/>
      <c r="Q3529" s="429"/>
      <c r="R3529" s="430"/>
      <c r="S3529" s="430"/>
      <c r="T3529" s="430"/>
      <c r="U3529" s="430"/>
      <c r="V3529" s="430"/>
      <c r="W3529" s="430"/>
      <c r="X3529" s="430"/>
      <c r="Y3529" s="430"/>
      <c r="Z3529" s="430"/>
      <c r="AA3529" s="430"/>
      <c r="AB3529" s="430"/>
      <c r="AC3529" s="430"/>
      <c r="AD3529" s="430"/>
      <c r="AE3529" s="430"/>
      <c r="AF3529" s="430"/>
      <c r="AG3529" s="430"/>
      <c r="AH3529" s="430"/>
      <c r="AI3529" s="431"/>
      <c r="AJ3529" s="431"/>
      <c r="AK3529" s="431"/>
      <c r="AL3529" s="431"/>
      <c r="AM3529" s="431"/>
      <c r="AN3529" s="431"/>
      <c r="AO3529" s="431"/>
      <c r="AP3529" s="431"/>
      <c r="AQ3529" s="431"/>
    </row>
    <row r="3530" spans="1:43" s="432" customFormat="1" ht="11.25" outlineLevel="5">
      <c r="A3530" s="422"/>
      <c r="B3530" s="423"/>
      <c r="C3530" s="424" t="s">
        <v>3414</v>
      </c>
      <c r="D3530" s="425"/>
      <c r="E3530" s="426"/>
      <c r="F3530" s="426"/>
      <c r="G3530" s="426">
        <v>32.68</v>
      </c>
      <c r="H3530" s="427"/>
      <c r="I3530" s="428"/>
      <c r="J3530" s="80"/>
      <c r="K3530" s="80"/>
      <c r="L3530" s="80"/>
      <c r="M3530" s="80"/>
      <c r="N3530" s="82"/>
      <c r="O3530" s="82"/>
      <c r="P3530" s="82"/>
      <c r="Q3530" s="429"/>
      <c r="R3530" s="430"/>
      <c r="S3530" s="430"/>
      <c r="T3530" s="430"/>
      <c r="U3530" s="430"/>
      <c r="V3530" s="430"/>
      <c r="W3530" s="430"/>
      <c r="X3530" s="430"/>
      <c r="Y3530" s="430"/>
      <c r="Z3530" s="430"/>
      <c r="AA3530" s="430"/>
      <c r="AB3530" s="430"/>
      <c r="AC3530" s="430"/>
      <c r="AD3530" s="430"/>
      <c r="AE3530" s="430"/>
      <c r="AF3530" s="430"/>
      <c r="AG3530" s="430"/>
      <c r="AH3530" s="430"/>
      <c r="AI3530" s="431"/>
      <c r="AJ3530" s="431"/>
      <c r="AK3530" s="431"/>
      <c r="AL3530" s="431"/>
      <c r="AM3530" s="431"/>
      <c r="AN3530" s="431"/>
      <c r="AO3530" s="431"/>
      <c r="AP3530" s="431"/>
      <c r="AQ3530" s="431"/>
    </row>
    <row r="3531" spans="1:43" s="432" customFormat="1" ht="11.25" outlineLevel="5">
      <c r="A3531" s="422"/>
      <c r="B3531" s="423"/>
      <c r="C3531" s="424" t="s">
        <v>3490</v>
      </c>
      <c r="D3531" s="425"/>
      <c r="E3531" s="426"/>
      <c r="F3531" s="426"/>
      <c r="G3531" s="426">
        <v>4.96</v>
      </c>
      <c r="H3531" s="427"/>
      <c r="I3531" s="428"/>
      <c r="J3531" s="80"/>
      <c r="K3531" s="80"/>
      <c r="L3531" s="80"/>
      <c r="M3531" s="80"/>
      <c r="N3531" s="82"/>
      <c r="O3531" s="82"/>
      <c r="P3531" s="82"/>
      <c r="Q3531" s="429"/>
      <c r="R3531" s="430"/>
      <c r="S3531" s="430"/>
      <c r="T3531" s="430"/>
      <c r="U3531" s="430"/>
      <c r="V3531" s="430"/>
      <c r="W3531" s="430"/>
      <c r="X3531" s="430"/>
      <c r="Y3531" s="430"/>
      <c r="Z3531" s="430"/>
      <c r="AA3531" s="430"/>
      <c r="AB3531" s="430"/>
      <c r="AC3531" s="430"/>
      <c r="AD3531" s="430"/>
      <c r="AE3531" s="430"/>
      <c r="AF3531" s="430"/>
      <c r="AG3531" s="430"/>
      <c r="AH3531" s="430"/>
      <c r="AI3531" s="431"/>
      <c r="AJ3531" s="431"/>
      <c r="AK3531" s="431"/>
      <c r="AL3531" s="431"/>
      <c r="AM3531" s="431"/>
      <c r="AN3531" s="431"/>
      <c r="AO3531" s="431"/>
      <c r="AP3531" s="431"/>
      <c r="AQ3531" s="431"/>
    </row>
    <row r="3532" spans="1:43" s="432" customFormat="1" ht="11.25" outlineLevel="5">
      <c r="A3532" s="422"/>
      <c r="B3532" s="423"/>
      <c r="C3532" s="424" t="s">
        <v>3491</v>
      </c>
      <c r="D3532" s="425"/>
      <c r="E3532" s="426"/>
      <c r="F3532" s="426"/>
      <c r="G3532" s="426">
        <v>15.803199999999999</v>
      </c>
      <c r="H3532" s="427"/>
      <c r="I3532" s="428"/>
      <c r="J3532" s="80"/>
      <c r="K3532" s="80"/>
      <c r="L3532" s="80"/>
      <c r="M3532" s="80"/>
      <c r="N3532" s="82"/>
      <c r="O3532" s="82"/>
      <c r="P3532" s="82"/>
      <c r="Q3532" s="429"/>
      <c r="R3532" s="430"/>
      <c r="S3532" s="430"/>
      <c r="T3532" s="430"/>
      <c r="U3532" s="430"/>
      <c r="V3532" s="430"/>
      <c r="W3532" s="430"/>
      <c r="X3532" s="430"/>
      <c r="Y3532" s="430"/>
      <c r="Z3532" s="430"/>
      <c r="AA3532" s="430"/>
      <c r="AB3532" s="430"/>
      <c r="AC3532" s="430"/>
      <c r="AD3532" s="430"/>
      <c r="AE3532" s="430"/>
      <c r="AF3532" s="430"/>
      <c r="AG3532" s="430"/>
      <c r="AH3532" s="430"/>
      <c r="AI3532" s="431"/>
      <c r="AJ3532" s="431"/>
      <c r="AK3532" s="431"/>
      <c r="AL3532" s="431"/>
      <c r="AM3532" s="431"/>
      <c r="AN3532" s="431"/>
      <c r="AO3532" s="431"/>
      <c r="AP3532" s="431"/>
      <c r="AQ3532" s="431"/>
    </row>
    <row r="3533" spans="1:43" s="432" customFormat="1" ht="11.25" outlineLevel="5">
      <c r="A3533" s="422"/>
      <c r="B3533" s="423"/>
      <c r="C3533" s="424" t="s">
        <v>3492</v>
      </c>
      <c r="D3533" s="425"/>
      <c r="E3533" s="426"/>
      <c r="F3533" s="426"/>
      <c r="G3533" s="426">
        <v>0.79199999999999993</v>
      </c>
      <c r="H3533" s="427"/>
      <c r="I3533" s="428"/>
      <c r="J3533" s="80"/>
      <c r="K3533" s="80"/>
      <c r="L3533" s="80"/>
      <c r="M3533" s="80"/>
      <c r="N3533" s="82"/>
      <c r="O3533" s="82"/>
      <c r="P3533" s="82"/>
      <c r="Q3533" s="429"/>
      <c r="R3533" s="430"/>
      <c r="S3533" s="430"/>
      <c r="T3533" s="430"/>
      <c r="U3533" s="430"/>
      <c r="V3533" s="430"/>
      <c r="W3533" s="430"/>
      <c r="X3533" s="430"/>
      <c r="Y3533" s="430"/>
      <c r="Z3533" s="430"/>
      <c r="AA3533" s="430"/>
      <c r="AB3533" s="430"/>
      <c r="AC3533" s="430"/>
      <c r="AD3533" s="430"/>
      <c r="AE3533" s="430"/>
      <c r="AF3533" s="430"/>
      <c r="AG3533" s="430"/>
      <c r="AH3533" s="430"/>
      <c r="AI3533" s="431"/>
      <c r="AJ3533" s="431"/>
      <c r="AK3533" s="431"/>
      <c r="AL3533" s="431"/>
      <c r="AM3533" s="431"/>
      <c r="AN3533" s="431"/>
      <c r="AO3533" s="431"/>
      <c r="AP3533" s="431"/>
      <c r="AQ3533" s="431"/>
    </row>
    <row r="3534" spans="1:43" s="83" customFormat="1" ht="7.5" customHeight="1" outlineLevel="5">
      <c r="A3534" s="84"/>
      <c r="B3534" s="86"/>
      <c r="C3534" s="87"/>
      <c r="D3534" s="85"/>
      <c r="E3534" s="88"/>
      <c r="F3534" s="88"/>
      <c r="G3534" s="88"/>
      <c r="H3534" s="89"/>
      <c r="I3534" s="90"/>
      <c r="J3534" s="91"/>
      <c r="K3534" s="91"/>
      <c r="L3534" s="91"/>
      <c r="M3534" s="91"/>
      <c r="N3534" s="90"/>
      <c r="O3534" s="90"/>
      <c r="P3534" s="90"/>
      <c r="Q3534" s="92"/>
      <c r="R3534" s="433"/>
      <c r="S3534" s="433"/>
      <c r="T3534" s="433"/>
      <c r="U3534" s="433"/>
      <c r="V3534" s="433"/>
      <c r="W3534" s="433"/>
      <c r="X3534" s="433"/>
      <c r="Y3534" s="433"/>
      <c r="Z3534" s="433"/>
      <c r="AA3534" s="433"/>
      <c r="AB3534" s="433"/>
      <c r="AC3534" s="433"/>
      <c r="AD3534" s="433"/>
      <c r="AE3534" s="433"/>
      <c r="AF3534" s="433"/>
      <c r="AG3534" s="433"/>
      <c r="AH3534" s="433"/>
      <c r="AI3534" s="434"/>
      <c r="AJ3534" s="434"/>
      <c r="AK3534" s="434"/>
      <c r="AL3534" s="434"/>
      <c r="AM3534" s="434"/>
      <c r="AN3534" s="434"/>
      <c r="AO3534" s="434"/>
      <c r="AP3534" s="434"/>
      <c r="AQ3534" s="434"/>
    </row>
    <row r="3535" spans="1:43" s="421" customFormat="1" ht="12" outlineLevel="4">
      <c r="A3535" s="121">
        <v>3</v>
      </c>
      <c r="B3535" s="69" t="s">
        <v>3493</v>
      </c>
      <c r="C3535" s="70" t="s">
        <v>3494</v>
      </c>
      <c r="D3535" s="68" t="s">
        <v>8</v>
      </c>
      <c r="E3535" s="71">
        <v>54.234999999999999</v>
      </c>
      <c r="F3535" s="71"/>
      <c r="G3535" s="71">
        <v>54.234999999999999</v>
      </c>
      <c r="H3535" s="511"/>
      <c r="I3535" s="74">
        <f>G3535*H3535</f>
        <v>0</v>
      </c>
      <c r="J3535" s="110"/>
      <c r="K3535" s="110">
        <f>G3535*J3535</f>
        <v>0</v>
      </c>
      <c r="L3535" s="110"/>
      <c r="M3535" s="110">
        <f>G3535*L3535</f>
        <v>0</v>
      </c>
      <c r="N3535" s="111">
        <v>21</v>
      </c>
      <c r="O3535" s="111">
        <f>I3535*(N3535/100)</f>
        <v>0</v>
      </c>
      <c r="P3535" s="111">
        <f>I3535+O3535</f>
        <v>0</v>
      </c>
      <c r="Q3535" s="184" t="s">
        <v>1881</v>
      </c>
      <c r="R3535" s="419"/>
      <c r="S3535" s="419"/>
      <c r="T3535" s="419"/>
      <c r="U3535" s="419"/>
      <c r="V3535" s="419"/>
      <c r="W3535" s="419"/>
      <c r="X3535" s="419"/>
      <c r="Y3535" s="419"/>
      <c r="Z3535" s="419"/>
      <c r="AA3535" s="419"/>
      <c r="AB3535" s="419"/>
      <c r="AC3535" s="419"/>
      <c r="AD3535" s="419"/>
      <c r="AE3535" s="419"/>
      <c r="AF3535" s="419"/>
      <c r="AG3535" s="419"/>
      <c r="AH3535" s="419"/>
      <c r="AI3535" s="420"/>
      <c r="AJ3535" s="420"/>
      <c r="AK3535" s="420"/>
      <c r="AL3535" s="420"/>
      <c r="AM3535" s="420"/>
      <c r="AN3535" s="420"/>
      <c r="AO3535" s="420"/>
      <c r="AP3535" s="420"/>
      <c r="AQ3535" s="420"/>
    </row>
    <row r="3536" spans="1:43" s="421" customFormat="1" ht="12" outlineLevel="4">
      <c r="A3536" s="121">
        <v>4</v>
      </c>
      <c r="B3536" s="69" t="s">
        <v>3495</v>
      </c>
      <c r="C3536" s="70" t="s">
        <v>3496</v>
      </c>
      <c r="D3536" s="68" t="s">
        <v>8</v>
      </c>
      <c r="E3536" s="71">
        <v>32.68</v>
      </c>
      <c r="F3536" s="71"/>
      <c r="G3536" s="71">
        <v>32.68</v>
      </c>
      <c r="H3536" s="511"/>
      <c r="I3536" s="74">
        <f>G3536*H3536</f>
        <v>0</v>
      </c>
      <c r="J3536" s="110">
        <v>8.8000000000000003E-4</v>
      </c>
      <c r="K3536" s="110">
        <f>G3536*J3536</f>
        <v>2.87584E-2</v>
      </c>
      <c r="L3536" s="110"/>
      <c r="M3536" s="110">
        <f>G3536*L3536</f>
        <v>0</v>
      </c>
      <c r="N3536" s="111">
        <v>21</v>
      </c>
      <c r="O3536" s="111">
        <f>I3536*(N3536/100)</f>
        <v>0</v>
      </c>
      <c r="P3536" s="111">
        <f>I3536+O3536</f>
        <v>0</v>
      </c>
      <c r="Q3536" s="184" t="s">
        <v>1881</v>
      </c>
      <c r="R3536" s="419"/>
      <c r="S3536" s="419"/>
      <c r="T3536" s="419"/>
      <c r="U3536" s="419"/>
      <c r="V3536" s="419"/>
      <c r="W3536" s="419"/>
      <c r="X3536" s="419"/>
      <c r="Y3536" s="419"/>
      <c r="Z3536" s="419"/>
      <c r="AA3536" s="419"/>
      <c r="AB3536" s="419"/>
      <c r="AC3536" s="419"/>
      <c r="AD3536" s="419"/>
      <c r="AE3536" s="419"/>
      <c r="AF3536" s="419"/>
      <c r="AG3536" s="419"/>
      <c r="AH3536" s="419"/>
      <c r="AI3536" s="420"/>
      <c r="AJ3536" s="420"/>
      <c r="AK3536" s="420"/>
      <c r="AL3536" s="420"/>
      <c r="AM3536" s="420"/>
      <c r="AN3536" s="420"/>
      <c r="AO3536" s="420"/>
      <c r="AP3536" s="420"/>
      <c r="AQ3536" s="420"/>
    </row>
    <row r="3537" spans="1:43" s="432" customFormat="1" ht="11.25" outlineLevel="5">
      <c r="A3537" s="422"/>
      <c r="B3537" s="423" t="s">
        <v>848</v>
      </c>
      <c r="C3537" s="424" t="s">
        <v>3497</v>
      </c>
      <c r="D3537" s="425"/>
      <c r="E3537" s="426"/>
      <c r="F3537" s="426"/>
      <c r="G3537" s="426">
        <v>0</v>
      </c>
      <c r="H3537" s="427"/>
      <c r="I3537" s="428"/>
      <c r="J3537" s="80"/>
      <c r="K3537" s="80"/>
      <c r="L3537" s="80"/>
      <c r="M3537" s="80"/>
      <c r="N3537" s="82"/>
      <c r="O3537" s="82"/>
      <c r="P3537" s="82"/>
      <c r="Q3537" s="429"/>
      <c r="R3537" s="430"/>
      <c r="S3537" s="430"/>
      <c r="T3537" s="430"/>
      <c r="U3537" s="430"/>
      <c r="V3537" s="430"/>
      <c r="W3537" s="430"/>
      <c r="X3537" s="430"/>
      <c r="Y3537" s="430"/>
      <c r="Z3537" s="430"/>
      <c r="AA3537" s="430"/>
      <c r="AB3537" s="430"/>
      <c r="AC3537" s="430"/>
      <c r="AD3537" s="430"/>
      <c r="AE3537" s="430"/>
      <c r="AF3537" s="430"/>
      <c r="AG3537" s="430"/>
      <c r="AH3537" s="430"/>
      <c r="AI3537" s="431"/>
      <c r="AJ3537" s="431"/>
      <c r="AK3537" s="431"/>
      <c r="AL3537" s="431"/>
      <c r="AM3537" s="431"/>
      <c r="AN3537" s="431"/>
      <c r="AO3537" s="431"/>
      <c r="AP3537" s="431"/>
      <c r="AQ3537" s="431"/>
    </row>
    <row r="3538" spans="1:43" s="432" customFormat="1" ht="11.25" outlineLevel="5">
      <c r="A3538" s="422"/>
      <c r="B3538" s="423"/>
      <c r="C3538" s="424" t="s">
        <v>3498</v>
      </c>
      <c r="D3538" s="425"/>
      <c r="E3538" s="426"/>
      <c r="F3538" s="426"/>
      <c r="G3538" s="426">
        <v>32.68</v>
      </c>
      <c r="H3538" s="427"/>
      <c r="I3538" s="428"/>
      <c r="J3538" s="80"/>
      <c r="K3538" s="80"/>
      <c r="L3538" s="80"/>
      <c r="M3538" s="80"/>
      <c r="N3538" s="82"/>
      <c r="O3538" s="82"/>
      <c r="P3538" s="82"/>
      <c r="Q3538" s="429"/>
      <c r="R3538" s="430"/>
      <c r="S3538" s="430"/>
      <c r="T3538" s="430"/>
      <c r="U3538" s="430"/>
      <c r="V3538" s="430"/>
      <c r="W3538" s="430"/>
      <c r="X3538" s="430"/>
      <c r="Y3538" s="430"/>
      <c r="Z3538" s="430"/>
      <c r="AA3538" s="430"/>
      <c r="AB3538" s="430"/>
      <c r="AC3538" s="430"/>
      <c r="AD3538" s="430"/>
      <c r="AE3538" s="430"/>
      <c r="AF3538" s="430"/>
      <c r="AG3538" s="430"/>
      <c r="AH3538" s="430"/>
      <c r="AI3538" s="431"/>
      <c r="AJ3538" s="431"/>
      <c r="AK3538" s="431"/>
      <c r="AL3538" s="431"/>
      <c r="AM3538" s="431"/>
      <c r="AN3538" s="431"/>
      <c r="AO3538" s="431"/>
      <c r="AP3538" s="431"/>
      <c r="AQ3538" s="431"/>
    </row>
    <row r="3539" spans="1:43" s="83" customFormat="1" ht="7.5" customHeight="1" outlineLevel="5">
      <c r="A3539" s="84"/>
      <c r="B3539" s="86"/>
      <c r="C3539" s="87"/>
      <c r="D3539" s="85"/>
      <c r="E3539" s="88"/>
      <c r="F3539" s="88"/>
      <c r="G3539" s="88"/>
      <c r="H3539" s="89"/>
      <c r="I3539" s="90"/>
      <c r="J3539" s="91"/>
      <c r="K3539" s="91"/>
      <c r="L3539" s="91"/>
      <c r="M3539" s="91"/>
      <c r="N3539" s="90"/>
      <c r="O3539" s="90"/>
      <c r="P3539" s="90"/>
      <c r="Q3539" s="92"/>
      <c r="R3539" s="433"/>
      <c r="S3539" s="433"/>
      <c r="T3539" s="433"/>
      <c r="U3539" s="433"/>
      <c r="V3539" s="433"/>
      <c r="W3539" s="433"/>
      <c r="X3539" s="433"/>
      <c r="Y3539" s="433"/>
      <c r="Z3539" s="433"/>
      <c r="AA3539" s="433"/>
      <c r="AB3539" s="433"/>
      <c r="AC3539" s="433"/>
      <c r="AD3539" s="433"/>
      <c r="AE3539" s="433"/>
      <c r="AF3539" s="433"/>
      <c r="AG3539" s="433"/>
      <c r="AH3539" s="433"/>
      <c r="AI3539" s="434"/>
      <c r="AJ3539" s="434"/>
      <c r="AK3539" s="434"/>
      <c r="AL3539" s="434"/>
      <c r="AM3539" s="434"/>
      <c r="AN3539" s="434"/>
      <c r="AO3539" s="434"/>
      <c r="AP3539" s="434"/>
      <c r="AQ3539" s="434"/>
    </row>
    <row r="3540" spans="1:43" s="421" customFormat="1" ht="12" outlineLevel="4">
      <c r="A3540" s="121">
        <v>5</v>
      </c>
      <c r="B3540" s="69" t="s">
        <v>3499</v>
      </c>
      <c r="C3540" s="70" t="s">
        <v>3500</v>
      </c>
      <c r="D3540" s="68" t="s">
        <v>8</v>
      </c>
      <c r="E3540" s="71">
        <v>32.68</v>
      </c>
      <c r="F3540" s="71"/>
      <c r="G3540" s="71">
        <v>32.68</v>
      </c>
      <c r="H3540" s="511"/>
      <c r="I3540" s="74">
        <f>G3540*H3540</f>
        <v>0</v>
      </c>
      <c r="J3540" s="110"/>
      <c r="K3540" s="110">
        <f>G3540*J3540</f>
        <v>0</v>
      </c>
      <c r="L3540" s="110"/>
      <c r="M3540" s="110">
        <f>G3540*L3540</f>
        <v>0</v>
      </c>
      <c r="N3540" s="111">
        <v>21</v>
      </c>
      <c r="O3540" s="111">
        <f>I3540*(N3540/100)</f>
        <v>0</v>
      </c>
      <c r="P3540" s="111">
        <f>I3540+O3540</f>
        <v>0</v>
      </c>
      <c r="Q3540" s="184" t="s">
        <v>1881</v>
      </c>
      <c r="R3540" s="419"/>
      <c r="S3540" s="419"/>
      <c r="T3540" s="419"/>
      <c r="U3540" s="419"/>
      <c r="V3540" s="419"/>
      <c r="W3540" s="419"/>
      <c r="X3540" s="419"/>
      <c r="Y3540" s="419"/>
      <c r="Z3540" s="419"/>
      <c r="AA3540" s="419"/>
      <c r="AB3540" s="419"/>
      <c r="AC3540" s="419"/>
      <c r="AD3540" s="419"/>
      <c r="AE3540" s="419"/>
      <c r="AF3540" s="419"/>
      <c r="AG3540" s="419"/>
      <c r="AH3540" s="419"/>
      <c r="AI3540" s="420"/>
      <c r="AJ3540" s="420"/>
      <c r="AK3540" s="420"/>
      <c r="AL3540" s="420"/>
      <c r="AM3540" s="420"/>
      <c r="AN3540" s="420"/>
      <c r="AO3540" s="420"/>
      <c r="AP3540" s="420"/>
      <c r="AQ3540" s="420"/>
    </row>
    <row r="3541" spans="1:43" s="421" customFormat="1" ht="12" outlineLevel="4">
      <c r="A3541" s="121">
        <v>6</v>
      </c>
      <c r="B3541" s="69" t="s">
        <v>102</v>
      </c>
      <c r="C3541" s="70" t="s">
        <v>3501</v>
      </c>
      <c r="D3541" s="68" t="s">
        <v>5</v>
      </c>
      <c r="E3541" s="71">
        <v>1.526052</v>
      </c>
      <c r="F3541" s="71"/>
      <c r="G3541" s="71">
        <v>1.526052</v>
      </c>
      <c r="H3541" s="511"/>
      <c r="I3541" s="74">
        <f>G3541*H3541</f>
        <v>0</v>
      </c>
      <c r="J3541" s="110">
        <v>1.05555</v>
      </c>
      <c r="K3541" s="110">
        <f>G3541*J3541</f>
        <v>1.6108241885999999</v>
      </c>
      <c r="L3541" s="110"/>
      <c r="M3541" s="110">
        <f>G3541*L3541</f>
        <v>0</v>
      </c>
      <c r="N3541" s="111">
        <v>21</v>
      </c>
      <c r="O3541" s="111">
        <f>I3541*(N3541/100)</f>
        <v>0</v>
      </c>
      <c r="P3541" s="111">
        <f>I3541+O3541</f>
        <v>0</v>
      </c>
      <c r="Q3541" s="184" t="s">
        <v>1881</v>
      </c>
      <c r="R3541" s="419"/>
      <c r="S3541" s="419"/>
      <c r="T3541" s="419"/>
      <c r="U3541" s="419"/>
      <c r="V3541" s="419"/>
      <c r="W3541" s="419"/>
      <c r="X3541" s="419"/>
      <c r="Y3541" s="419"/>
      <c r="Z3541" s="419"/>
      <c r="AA3541" s="419"/>
      <c r="AB3541" s="419"/>
      <c r="AC3541" s="419"/>
      <c r="AD3541" s="419"/>
      <c r="AE3541" s="419"/>
      <c r="AF3541" s="419"/>
      <c r="AG3541" s="419"/>
      <c r="AH3541" s="419"/>
      <c r="AI3541" s="420"/>
      <c r="AJ3541" s="420"/>
      <c r="AK3541" s="420"/>
      <c r="AL3541" s="420"/>
      <c r="AM3541" s="420"/>
      <c r="AN3541" s="420"/>
      <c r="AO3541" s="420"/>
      <c r="AP3541" s="420"/>
      <c r="AQ3541" s="420"/>
    </row>
    <row r="3542" spans="1:43" s="432" customFormat="1" ht="11.25" outlineLevel="5">
      <c r="A3542" s="422"/>
      <c r="B3542" s="423" t="s">
        <v>848</v>
      </c>
      <c r="C3542" s="424" t="s">
        <v>3484</v>
      </c>
      <c r="D3542" s="425"/>
      <c r="E3542" s="426"/>
      <c r="F3542" s="426"/>
      <c r="G3542" s="426">
        <v>0</v>
      </c>
      <c r="H3542" s="427"/>
      <c r="I3542" s="428"/>
      <c r="J3542" s="80"/>
      <c r="K3542" s="80"/>
      <c r="L3542" s="80"/>
      <c r="M3542" s="80"/>
      <c r="N3542" s="82"/>
      <c r="O3542" s="82"/>
      <c r="P3542" s="82"/>
      <c r="Q3542" s="429"/>
      <c r="R3542" s="430"/>
      <c r="S3542" s="430"/>
      <c r="T3542" s="430"/>
      <c r="U3542" s="430"/>
      <c r="V3542" s="430"/>
      <c r="W3542" s="430"/>
      <c r="X3542" s="430"/>
      <c r="Y3542" s="430"/>
      <c r="Z3542" s="430"/>
      <c r="AA3542" s="430"/>
      <c r="AB3542" s="430"/>
      <c r="AC3542" s="430"/>
      <c r="AD3542" s="430"/>
      <c r="AE3542" s="430"/>
      <c r="AF3542" s="430"/>
      <c r="AG3542" s="430"/>
      <c r="AH3542" s="430"/>
      <c r="AI3542" s="431"/>
      <c r="AJ3542" s="431"/>
      <c r="AK3542" s="431"/>
      <c r="AL3542" s="431"/>
      <c r="AM3542" s="431"/>
      <c r="AN3542" s="431"/>
      <c r="AO3542" s="431"/>
      <c r="AP3542" s="431"/>
      <c r="AQ3542" s="431"/>
    </row>
    <row r="3543" spans="1:43" s="432" customFormat="1" ht="11.25" outlineLevel="5">
      <c r="A3543" s="422"/>
      <c r="B3543" s="423"/>
      <c r="C3543" s="424" t="s">
        <v>3502</v>
      </c>
      <c r="D3543" s="425"/>
      <c r="E3543" s="426"/>
      <c r="F3543" s="426"/>
      <c r="G3543" s="426">
        <v>0.98040000000000005</v>
      </c>
      <c r="H3543" s="427"/>
      <c r="I3543" s="428"/>
      <c r="J3543" s="80"/>
      <c r="K3543" s="80"/>
      <c r="L3543" s="80"/>
      <c r="M3543" s="80"/>
      <c r="N3543" s="82"/>
      <c r="O3543" s="82"/>
      <c r="P3543" s="82"/>
      <c r="Q3543" s="429"/>
      <c r="R3543" s="430"/>
      <c r="S3543" s="430"/>
      <c r="T3543" s="430"/>
      <c r="U3543" s="430"/>
      <c r="V3543" s="430"/>
      <c r="W3543" s="430"/>
      <c r="X3543" s="430"/>
      <c r="Y3543" s="430"/>
      <c r="Z3543" s="430"/>
      <c r="AA3543" s="430"/>
      <c r="AB3543" s="430"/>
      <c r="AC3543" s="430"/>
      <c r="AD3543" s="430"/>
      <c r="AE3543" s="430"/>
      <c r="AF3543" s="430"/>
      <c r="AG3543" s="430"/>
      <c r="AH3543" s="430"/>
      <c r="AI3543" s="431"/>
      <c r="AJ3543" s="431"/>
      <c r="AK3543" s="431"/>
      <c r="AL3543" s="431"/>
      <c r="AM3543" s="431"/>
      <c r="AN3543" s="431"/>
      <c r="AO3543" s="431"/>
      <c r="AP3543" s="431"/>
      <c r="AQ3543" s="431"/>
    </row>
    <row r="3544" spans="1:43" s="432" customFormat="1" ht="11.25" outlineLevel="5">
      <c r="A3544" s="422"/>
      <c r="B3544" s="423"/>
      <c r="C3544" s="424" t="s">
        <v>3503</v>
      </c>
      <c r="D3544" s="425"/>
      <c r="E3544" s="426"/>
      <c r="F3544" s="426"/>
      <c r="G3544" s="426">
        <v>0.35557199999999994</v>
      </c>
      <c r="H3544" s="427"/>
      <c r="I3544" s="428"/>
      <c r="J3544" s="80"/>
      <c r="K3544" s="80"/>
      <c r="L3544" s="80"/>
      <c r="M3544" s="80"/>
      <c r="N3544" s="82"/>
      <c r="O3544" s="82"/>
      <c r="P3544" s="82"/>
      <c r="Q3544" s="429"/>
      <c r="R3544" s="430"/>
      <c r="S3544" s="430"/>
      <c r="T3544" s="430"/>
      <c r="U3544" s="430"/>
      <c r="V3544" s="430"/>
      <c r="W3544" s="430"/>
      <c r="X3544" s="430"/>
      <c r="Y3544" s="430"/>
      <c r="Z3544" s="430"/>
      <c r="AA3544" s="430"/>
      <c r="AB3544" s="430"/>
      <c r="AC3544" s="430"/>
      <c r="AD3544" s="430"/>
      <c r="AE3544" s="430"/>
      <c r="AF3544" s="430"/>
      <c r="AG3544" s="430"/>
      <c r="AH3544" s="430"/>
      <c r="AI3544" s="431"/>
      <c r="AJ3544" s="431"/>
      <c r="AK3544" s="431"/>
      <c r="AL3544" s="431"/>
      <c r="AM3544" s="431"/>
      <c r="AN3544" s="431"/>
      <c r="AO3544" s="431"/>
      <c r="AP3544" s="431"/>
      <c r="AQ3544" s="431"/>
    </row>
    <row r="3545" spans="1:43" s="432" customFormat="1" ht="11.25" outlineLevel="5">
      <c r="A3545" s="422"/>
      <c r="B3545" s="423"/>
      <c r="C3545" s="424" t="s">
        <v>3504</v>
      </c>
      <c r="D3545" s="425"/>
      <c r="E3545" s="426"/>
      <c r="F3545" s="426"/>
      <c r="G3545" s="426">
        <v>0.19008</v>
      </c>
      <c r="H3545" s="427"/>
      <c r="I3545" s="428"/>
      <c r="J3545" s="80"/>
      <c r="K3545" s="80"/>
      <c r="L3545" s="80"/>
      <c r="M3545" s="80"/>
      <c r="N3545" s="82"/>
      <c r="O3545" s="82"/>
      <c r="P3545" s="82"/>
      <c r="Q3545" s="429"/>
      <c r="R3545" s="430"/>
      <c r="S3545" s="430"/>
      <c r="T3545" s="430"/>
      <c r="U3545" s="430"/>
      <c r="V3545" s="430"/>
      <c r="W3545" s="430"/>
      <c r="X3545" s="430"/>
      <c r="Y3545" s="430"/>
      <c r="Z3545" s="430"/>
      <c r="AA3545" s="430"/>
      <c r="AB3545" s="430"/>
      <c r="AC3545" s="430"/>
      <c r="AD3545" s="430"/>
      <c r="AE3545" s="430"/>
      <c r="AF3545" s="430"/>
      <c r="AG3545" s="430"/>
      <c r="AH3545" s="430"/>
      <c r="AI3545" s="431"/>
      <c r="AJ3545" s="431"/>
      <c r="AK3545" s="431"/>
      <c r="AL3545" s="431"/>
      <c r="AM3545" s="431"/>
      <c r="AN3545" s="431"/>
      <c r="AO3545" s="431"/>
      <c r="AP3545" s="431"/>
      <c r="AQ3545" s="431"/>
    </row>
    <row r="3546" spans="1:43" s="83" customFormat="1" ht="7.5" customHeight="1" outlineLevel="5">
      <c r="A3546" s="84"/>
      <c r="B3546" s="86"/>
      <c r="C3546" s="87"/>
      <c r="D3546" s="85"/>
      <c r="E3546" s="88"/>
      <c r="F3546" s="88"/>
      <c r="G3546" s="88"/>
      <c r="H3546" s="89"/>
      <c r="I3546" s="90"/>
      <c r="J3546" s="91"/>
      <c r="K3546" s="91"/>
      <c r="L3546" s="91"/>
      <c r="M3546" s="91"/>
      <c r="N3546" s="90"/>
      <c r="O3546" s="90"/>
      <c r="P3546" s="90"/>
      <c r="Q3546" s="92"/>
      <c r="R3546" s="433"/>
      <c r="S3546" s="433"/>
      <c r="T3546" s="433"/>
      <c r="U3546" s="433"/>
      <c r="V3546" s="433"/>
      <c r="W3546" s="433"/>
      <c r="X3546" s="433"/>
      <c r="Y3546" s="433"/>
      <c r="Z3546" s="433"/>
      <c r="AA3546" s="433"/>
      <c r="AB3546" s="433"/>
      <c r="AC3546" s="433"/>
      <c r="AD3546" s="433"/>
      <c r="AE3546" s="433"/>
      <c r="AF3546" s="433"/>
      <c r="AG3546" s="433"/>
      <c r="AH3546" s="433"/>
      <c r="AI3546" s="434"/>
      <c r="AJ3546" s="434"/>
      <c r="AK3546" s="434"/>
      <c r="AL3546" s="434"/>
      <c r="AM3546" s="434"/>
      <c r="AN3546" s="434"/>
      <c r="AO3546" s="434"/>
      <c r="AP3546" s="434"/>
      <c r="AQ3546" s="434"/>
    </row>
    <row r="3547" spans="1:43" s="421" customFormat="1" ht="24" outlineLevel="4">
      <c r="A3547" s="121">
        <v>7</v>
      </c>
      <c r="B3547" s="69" t="s">
        <v>3505</v>
      </c>
      <c r="C3547" s="70" t="s">
        <v>3506</v>
      </c>
      <c r="D3547" s="68" t="s">
        <v>8</v>
      </c>
      <c r="E3547" s="71">
        <v>37.001599999999996</v>
      </c>
      <c r="F3547" s="71"/>
      <c r="G3547" s="71">
        <v>37.001599999999996</v>
      </c>
      <c r="H3547" s="511"/>
      <c r="I3547" s="74">
        <f>G3547*H3547</f>
        <v>0</v>
      </c>
      <c r="J3547" s="110">
        <v>1E-4</v>
      </c>
      <c r="K3547" s="110">
        <f>G3547*J3547</f>
        <v>3.7001599999999996E-3</v>
      </c>
      <c r="L3547" s="110"/>
      <c r="M3547" s="110">
        <f>G3547*L3547</f>
        <v>0</v>
      </c>
      <c r="N3547" s="111">
        <v>21</v>
      </c>
      <c r="O3547" s="111">
        <f>I3547*(N3547/100)</f>
        <v>0</v>
      </c>
      <c r="P3547" s="111">
        <f>I3547+O3547</f>
        <v>0</v>
      </c>
      <c r="Q3547" s="184" t="s">
        <v>1881</v>
      </c>
      <c r="R3547" s="419"/>
      <c r="S3547" s="419"/>
      <c r="T3547" s="419"/>
      <c r="U3547" s="419"/>
      <c r="V3547" s="419"/>
      <c r="W3547" s="419"/>
      <c r="X3547" s="419"/>
      <c r="Y3547" s="419"/>
      <c r="Z3547" s="419"/>
      <c r="AA3547" s="419"/>
      <c r="AB3547" s="419"/>
      <c r="AC3547" s="419"/>
      <c r="AD3547" s="419"/>
      <c r="AE3547" s="419"/>
      <c r="AF3547" s="419"/>
      <c r="AG3547" s="419"/>
      <c r="AH3547" s="419"/>
      <c r="AI3547" s="420"/>
      <c r="AJ3547" s="420"/>
      <c r="AK3547" s="420"/>
      <c r="AL3547" s="420"/>
      <c r="AM3547" s="420"/>
      <c r="AN3547" s="420"/>
      <c r="AO3547" s="420"/>
      <c r="AP3547" s="420"/>
      <c r="AQ3547" s="420"/>
    </row>
    <row r="3548" spans="1:43" s="432" customFormat="1" ht="11.25" outlineLevel="5">
      <c r="A3548" s="422"/>
      <c r="B3548" s="423" t="s">
        <v>848</v>
      </c>
      <c r="C3548" s="424" t="s">
        <v>3497</v>
      </c>
      <c r="D3548" s="425"/>
      <c r="E3548" s="426"/>
      <c r="F3548" s="426"/>
      <c r="G3548" s="426">
        <v>0</v>
      </c>
      <c r="H3548" s="427"/>
      <c r="I3548" s="428"/>
      <c r="J3548" s="80"/>
      <c r="K3548" s="80"/>
      <c r="L3548" s="80"/>
      <c r="M3548" s="80"/>
      <c r="N3548" s="82"/>
      <c r="O3548" s="82"/>
      <c r="P3548" s="82"/>
      <c r="Q3548" s="429"/>
      <c r="R3548" s="430"/>
      <c r="S3548" s="430"/>
      <c r="T3548" s="430"/>
      <c r="U3548" s="430"/>
      <c r="V3548" s="430"/>
      <c r="W3548" s="430"/>
      <c r="X3548" s="430"/>
      <c r="Y3548" s="430"/>
      <c r="Z3548" s="430"/>
      <c r="AA3548" s="430"/>
      <c r="AB3548" s="430"/>
      <c r="AC3548" s="430"/>
      <c r="AD3548" s="430"/>
      <c r="AE3548" s="430"/>
      <c r="AF3548" s="430"/>
      <c r="AG3548" s="430"/>
      <c r="AH3548" s="430"/>
      <c r="AI3548" s="431"/>
      <c r="AJ3548" s="431"/>
      <c r="AK3548" s="431"/>
      <c r="AL3548" s="431"/>
      <c r="AM3548" s="431"/>
      <c r="AN3548" s="431"/>
      <c r="AO3548" s="431"/>
      <c r="AP3548" s="431"/>
      <c r="AQ3548" s="431"/>
    </row>
    <row r="3549" spans="1:43" s="432" customFormat="1" ht="11.25" outlineLevel="5">
      <c r="A3549" s="422"/>
      <c r="B3549" s="423"/>
      <c r="C3549" s="424" t="s">
        <v>3507</v>
      </c>
      <c r="D3549" s="425"/>
      <c r="E3549" s="426"/>
      <c r="F3549" s="426"/>
      <c r="G3549" s="426">
        <v>12.399999999999999</v>
      </c>
      <c r="H3549" s="427"/>
      <c r="I3549" s="428"/>
      <c r="J3549" s="80"/>
      <c r="K3549" s="80"/>
      <c r="L3549" s="80"/>
      <c r="M3549" s="80"/>
      <c r="N3549" s="82"/>
      <c r="O3549" s="82"/>
      <c r="P3549" s="82"/>
      <c r="Q3549" s="429"/>
      <c r="R3549" s="430"/>
      <c r="S3549" s="430"/>
      <c r="T3549" s="430"/>
      <c r="U3549" s="430"/>
      <c r="V3549" s="430"/>
      <c r="W3549" s="430"/>
      <c r="X3549" s="430"/>
      <c r="Y3549" s="430"/>
      <c r="Z3549" s="430"/>
      <c r="AA3549" s="430"/>
      <c r="AB3549" s="430"/>
      <c r="AC3549" s="430"/>
      <c r="AD3549" s="430"/>
      <c r="AE3549" s="430"/>
      <c r="AF3549" s="430"/>
      <c r="AG3549" s="430"/>
      <c r="AH3549" s="430"/>
      <c r="AI3549" s="431"/>
      <c r="AJ3549" s="431"/>
      <c r="AK3549" s="431"/>
      <c r="AL3549" s="431"/>
      <c r="AM3549" s="431"/>
      <c r="AN3549" s="431"/>
      <c r="AO3549" s="431"/>
      <c r="AP3549" s="431"/>
      <c r="AQ3549" s="431"/>
    </row>
    <row r="3550" spans="1:43" s="432" customFormat="1" ht="11.25" outlineLevel="5">
      <c r="A3550" s="422"/>
      <c r="B3550" s="423"/>
      <c r="C3550" s="424" t="s">
        <v>3508</v>
      </c>
      <c r="D3550" s="425"/>
      <c r="E3550" s="426"/>
      <c r="F3550" s="426"/>
      <c r="G3550" s="426">
        <v>24.601599999999998</v>
      </c>
      <c r="H3550" s="427"/>
      <c r="I3550" s="428"/>
      <c r="J3550" s="80"/>
      <c r="K3550" s="80"/>
      <c r="L3550" s="80"/>
      <c r="M3550" s="80"/>
      <c r="N3550" s="82"/>
      <c r="O3550" s="82"/>
      <c r="P3550" s="82"/>
      <c r="Q3550" s="429"/>
      <c r="R3550" s="430"/>
      <c r="S3550" s="430"/>
      <c r="T3550" s="430"/>
      <c r="U3550" s="430"/>
      <c r="V3550" s="430"/>
      <c r="W3550" s="430"/>
      <c r="X3550" s="430"/>
      <c r="Y3550" s="430"/>
      <c r="Z3550" s="430"/>
      <c r="AA3550" s="430"/>
      <c r="AB3550" s="430"/>
      <c r="AC3550" s="430"/>
      <c r="AD3550" s="430"/>
      <c r="AE3550" s="430"/>
      <c r="AF3550" s="430"/>
      <c r="AG3550" s="430"/>
      <c r="AH3550" s="430"/>
      <c r="AI3550" s="431"/>
      <c r="AJ3550" s="431"/>
      <c r="AK3550" s="431"/>
      <c r="AL3550" s="431"/>
      <c r="AM3550" s="431"/>
      <c r="AN3550" s="431"/>
      <c r="AO3550" s="431"/>
      <c r="AP3550" s="431"/>
      <c r="AQ3550" s="431"/>
    </row>
    <row r="3551" spans="1:43" s="83" customFormat="1" ht="7.5" customHeight="1" outlineLevel="5">
      <c r="A3551" s="84"/>
      <c r="B3551" s="86"/>
      <c r="C3551" s="87"/>
      <c r="D3551" s="85"/>
      <c r="E3551" s="88"/>
      <c r="F3551" s="88"/>
      <c r="G3551" s="88"/>
      <c r="H3551" s="89"/>
      <c r="I3551" s="90"/>
      <c r="J3551" s="91"/>
      <c r="K3551" s="91"/>
      <c r="L3551" s="91"/>
      <c r="M3551" s="91"/>
      <c r="N3551" s="90"/>
      <c r="O3551" s="90"/>
      <c r="P3551" s="90"/>
      <c r="Q3551" s="92"/>
      <c r="R3551" s="433"/>
      <c r="S3551" s="433"/>
      <c r="T3551" s="433"/>
      <c r="U3551" s="433"/>
      <c r="V3551" s="433"/>
      <c r="W3551" s="433"/>
      <c r="X3551" s="433"/>
      <c r="Y3551" s="433"/>
      <c r="Z3551" s="433"/>
      <c r="AA3551" s="433"/>
      <c r="AB3551" s="433"/>
      <c r="AC3551" s="433"/>
      <c r="AD3551" s="433"/>
      <c r="AE3551" s="433"/>
      <c r="AF3551" s="433"/>
      <c r="AG3551" s="433"/>
      <c r="AH3551" s="433"/>
      <c r="AI3551" s="434"/>
      <c r="AJ3551" s="434"/>
      <c r="AK3551" s="434"/>
      <c r="AL3551" s="434"/>
      <c r="AM3551" s="434"/>
      <c r="AN3551" s="434"/>
      <c r="AO3551" s="434"/>
      <c r="AP3551" s="434"/>
      <c r="AQ3551" s="434"/>
    </row>
    <row r="3552" spans="1:43" s="83" customFormat="1" ht="8.25" outlineLevel="4">
      <c r="A3552" s="92"/>
      <c r="B3552" s="93"/>
      <c r="C3552" s="92"/>
      <c r="D3552" s="92"/>
      <c r="E3552" s="92"/>
      <c r="F3552" s="92"/>
      <c r="G3552" s="92"/>
      <c r="H3552" s="94"/>
      <c r="I3552" s="94"/>
      <c r="J3552" s="92"/>
      <c r="K3552" s="92"/>
      <c r="L3552" s="92"/>
      <c r="M3552" s="92"/>
      <c r="N3552" s="92"/>
      <c r="O3552" s="94"/>
      <c r="P3552" s="94"/>
      <c r="R3552" s="433"/>
      <c r="S3552" s="433"/>
      <c r="T3552" s="433"/>
      <c r="U3552" s="433"/>
      <c r="V3552" s="433"/>
      <c r="W3552" s="433"/>
      <c r="X3552" s="433"/>
      <c r="Y3552" s="433"/>
      <c r="Z3552" s="433"/>
      <c r="AA3552" s="433"/>
      <c r="AB3552" s="433"/>
      <c r="AC3552" s="433"/>
      <c r="AD3552" s="433"/>
      <c r="AE3552" s="433"/>
      <c r="AF3552" s="433"/>
      <c r="AG3552" s="433"/>
      <c r="AH3552" s="433"/>
      <c r="AI3552" s="434"/>
      <c r="AJ3552" s="434"/>
      <c r="AK3552" s="434"/>
      <c r="AL3552" s="434"/>
      <c r="AM3552" s="434"/>
      <c r="AN3552" s="434"/>
      <c r="AO3552" s="434"/>
      <c r="AP3552" s="434"/>
      <c r="AQ3552" s="434"/>
    </row>
    <row r="3553" spans="1:43" s="20" customFormat="1" ht="16.5" customHeight="1" outlineLevel="3">
      <c r="A3553" s="22"/>
      <c r="B3553" s="18"/>
      <c r="C3553" s="23" t="s">
        <v>1530</v>
      </c>
      <c r="D3553" s="24"/>
      <c r="E3553" s="23"/>
      <c r="F3553" s="24"/>
      <c r="G3553" s="23"/>
      <c r="H3553" s="24"/>
      <c r="I3553" s="25">
        <f>SUBTOTAL(9,I3554:I3555)</f>
        <v>0</v>
      </c>
      <c r="J3553" s="26"/>
      <c r="K3553" s="27">
        <f>SUBTOTAL(9,K3554:K3555)</f>
        <v>0</v>
      </c>
      <c r="L3553" s="24"/>
      <c r="M3553" s="27">
        <f>SUBTOTAL(9,M3554:M3555)</f>
        <v>0</v>
      </c>
      <c r="N3553" s="43"/>
      <c r="O3553" s="25">
        <f>SUBTOTAL(9,O3554:O3555)</f>
        <v>0</v>
      </c>
      <c r="P3553" s="25">
        <f>SUBTOTAL(9,P3554:P3555)</f>
        <v>0</v>
      </c>
      <c r="Q3553" s="22"/>
      <c r="R3553" s="417"/>
      <c r="S3553" s="417"/>
      <c r="T3553" s="417"/>
      <c r="U3553" s="417"/>
      <c r="V3553" s="417"/>
      <c r="W3553" s="417"/>
      <c r="X3553" s="417"/>
      <c r="Y3553" s="417"/>
      <c r="Z3553" s="417"/>
      <c r="AA3553" s="417"/>
      <c r="AB3553" s="417"/>
      <c r="AC3553" s="417"/>
      <c r="AD3553" s="417"/>
      <c r="AE3553" s="417"/>
      <c r="AF3553" s="417"/>
      <c r="AG3553" s="417"/>
      <c r="AH3553" s="417"/>
      <c r="AI3553" s="418"/>
      <c r="AJ3553" s="418"/>
      <c r="AK3553" s="418"/>
      <c r="AL3553" s="418"/>
      <c r="AM3553" s="418"/>
      <c r="AN3553" s="418"/>
      <c r="AO3553" s="418"/>
      <c r="AP3553" s="418"/>
      <c r="AQ3553" s="418"/>
    </row>
    <row r="3554" spans="1:43" s="421" customFormat="1" ht="12" outlineLevel="4">
      <c r="A3554" s="121">
        <v>1</v>
      </c>
      <c r="B3554" s="69" t="s">
        <v>135</v>
      </c>
      <c r="C3554" s="70" t="s">
        <v>419</v>
      </c>
      <c r="D3554" s="68" t="s">
        <v>5</v>
      </c>
      <c r="E3554" s="71">
        <v>42.170748764622971</v>
      </c>
      <c r="F3554" s="71"/>
      <c r="G3554" s="71">
        <v>42.170748764622971</v>
      </c>
      <c r="H3554" s="511"/>
      <c r="I3554" s="74">
        <f>G3554*H3554</f>
        <v>0</v>
      </c>
      <c r="J3554" s="110"/>
      <c r="K3554" s="110">
        <f>G3554*J3554</f>
        <v>0</v>
      </c>
      <c r="L3554" s="110"/>
      <c r="M3554" s="110">
        <f>G3554*L3554</f>
        <v>0</v>
      </c>
      <c r="N3554" s="111">
        <v>21</v>
      </c>
      <c r="O3554" s="111">
        <f>I3554*(N3554/100)</f>
        <v>0</v>
      </c>
      <c r="P3554" s="111">
        <f>I3554+O3554</f>
        <v>0</v>
      </c>
      <c r="Q3554" s="184" t="s">
        <v>1881</v>
      </c>
      <c r="R3554" s="419"/>
      <c r="S3554" s="419"/>
      <c r="T3554" s="419"/>
      <c r="U3554" s="419"/>
      <c r="V3554" s="419"/>
      <c r="W3554" s="419"/>
      <c r="X3554" s="419"/>
      <c r="Y3554" s="419"/>
      <c r="Z3554" s="419"/>
      <c r="AA3554" s="419"/>
      <c r="AB3554" s="419"/>
      <c r="AC3554" s="419"/>
      <c r="AD3554" s="419"/>
      <c r="AE3554" s="419"/>
      <c r="AF3554" s="419"/>
      <c r="AG3554" s="419"/>
      <c r="AH3554" s="419"/>
      <c r="AI3554" s="420"/>
      <c r="AJ3554" s="420"/>
      <c r="AK3554" s="420"/>
      <c r="AL3554" s="420"/>
      <c r="AM3554" s="420"/>
      <c r="AN3554" s="420"/>
      <c r="AO3554" s="420"/>
      <c r="AP3554" s="420"/>
      <c r="AQ3554" s="420"/>
    </row>
    <row r="3555" spans="1:43" s="83" customFormat="1" ht="8.25" outlineLevel="4">
      <c r="A3555" s="92"/>
      <c r="B3555" s="93"/>
      <c r="C3555" s="92"/>
      <c r="D3555" s="92"/>
      <c r="E3555" s="92"/>
      <c r="F3555" s="92"/>
      <c r="G3555" s="92"/>
      <c r="H3555" s="94"/>
      <c r="I3555" s="94"/>
      <c r="J3555" s="92"/>
      <c r="K3555" s="92"/>
      <c r="L3555" s="92"/>
      <c r="M3555" s="92"/>
      <c r="N3555" s="92"/>
      <c r="O3555" s="94"/>
      <c r="P3555" s="94"/>
      <c r="R3555" s="433"/>
      <c r="S3555" s="433"/>
      <c r="T3555" s="433"/>
      <c r="U3555" s="433"/>
      <c r="V3555" s="433"/>
      <c r="W3555" s="433"/>
      <c r="X3555" s="433"/>
      <c r="Y3555" s="433"/>
      <c r="Z3555" s="433"/>
      <c r="AA3555" s="433"/>
      <c r="AB3555" s="433"/>
      <c r="AC3555" s="433"/>
      <c r="AD3555" s="433"/>
      <c r="AE3555" s="433"/>
      <c r="AF3555" s="433"/>
      <c r="AG3555" s="433"/>
      <c r="AH3555" s="433"/>
      <c r="AI3555" s="434"/>
      <c r="AJ3555" s="434"/>
      <c r="AK3555" s="434"/>
      <c r="AL3555" s="434"/>
      <c r="AM3555" s="434"/>
      <c r="AN3555" s="434"/>
      <c r="AO3555" s="434"/>
      <c r="AP3555" s="434"/>
      <c r="AQ3555" s="434"/>
    </row>
    <row r="3556" spans="1:43" s="83" customFormat="1" ht="8.25">
      <c r="B3556" s="436"/>
      <c r="R3556" s="433"/>
      <c r="S3556" s="433"/>
      <c r="T3556" s="433"/>
      <c r="U3556" s="433"/>
      <c r="V3556" s="433"/>
      <c r="W3556" s="433"/>
      <c r="X3556" s="433"/>
      <c r="Y3556" s="433"/>
      <c r="Z3556" s="433"/>
      <c r="AA3556" s="433"/>
      <c r="AB3556" s="433"/>
      <c r="AC3556" s="433"/>
      <c r="AD3556" s="433"/>
      <c r="AE3556" s="433"/>
      <c r="AF3556" s="433"/>
      <c r="AG3556" s="433"/>
      <c r="AH3556" s="433"/>
      <c r="AI3556" s="434"/>
      <c r="AJ3556" s="434"/>
      <c r="AK3556" s="434"/>
      <c r="AL3556" s="434"/>
      <c r="AM3556" s="434"/>
      <c r="AN3556" s="434"/>
      <c r="AO3556" s="434"/>
      <c r="AP3556" s="434"/>
      <c r="AQ3556" s="434"/>
    </row>
  </sheetData>
  <sheetProtection algorithmName="SHA-512" hashValue="3MQiUfY0rcZ2g0D3JzOEflpXaQ1whKrfBZ4uxKX+VEx4x29I79MSuOkmKN2DwmXKRALStTojYOeuweYutiDcdA==" saltValue="o8hMa8XeI+e08CUWgrp/cw==" spinCount="100000" sheet="1" objects="1" scenarios="1"/>
  <autoFilter ref="A3:Q3236" xr:uid="{00000000-0009-0000-0000-000003000000}"/>
  <phoneticPr fontId="0" type="noConversion"/>
  <pageMargins left="0.39370078740157483" right="0.39370078740157483" top="0.59055118110236227" bottom="0.59055118110236227" header="0.39370078740157483" footer="0.39370078740157483"/>
  <pageSetup paperSize="9" scale="85" fitToHeight="9999" orientation="landscape" horizontalDpi="300" verticalDpi="300" r:id="rId1"/>
  <headerFooter alignWithMargins="0">
    <oddFooter>&amp;L&amp;8www.euroCALC.cz&amp;C&amp;8&amp;P z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M483"/>
  <sheetViews>
    <sheetView showGridLines="0" zoomScale="115" zoomScaleNormal="115" workbookViewId="0">
      <pane ySplit="3" topLeftCell="A4" activePane="bottomLeft" state="frozen"/>
      <selection activeCell="D104" sqref="D104"/>
      <selection pane="bottomLeft" activeCell="G465" sqref="G465:H482"/>
    </sheetView>
  </sheetViews>
  <sheetFormatPr defaultRowHeight="12.75" outlineLevelRow="3" outlineLevelCol="1"/>
  <cols>
    <col min="1" max="1" width="6.7109375" customWidth="1"/>
    <col min="2" max="2" width="5.140625" customWidth="1"/>
    <col min="3" max="3" width="12.7109375" customWidth="1"/>
    <col min="4" max="4" width="58.85546875" customWidth="1"/>
    <col min="5" max="5" width="4.28515625" customWidth="1"/>
    <col min="6" max="6" width="13.28515625" customWidth="1"/>
    <col min="7" max="8" width="15.5703125" customWidth="1"/>
    <col min="9" max="9" width="18.140625" customWidth="1"/>
    <col min="10" max="12" width="13.140625" hidden="1" customWidth="1" outlineLevel="1"/>
    <col min="13" max="13" width="12.5703125" bestFit="1" customWidth="1" collapsed="1"/>
  </cols>
  <sheetData>
    <row r="1" spans="1:13" s="243" customFormat="1" ht="21.6" customHeight="1">
      <c r="A1" s="237"/>
      <c r="B1" s="237"/>
      <c r="C1" s="238"/>
      <c r="D1" s="239" t="s">
        <v>1877</v>
      </c>
      <c r="E1" s="238"/>
      <c r="F1" s="240"/>
      <c r="G1" s="240"/>
      <c r="H1" s="241"/>
      <c r="I1" s="242"/>
    </row>
    <row r="2" spans="1:13" s="246" customFormat="1" ht="21.6" customHeight="1">
      <c r="A2" s="237"/>
      <c r="B2" s="237"/>
      <c r="C2" s="239" t="s">
        <v>1879</v>
      </c>
      <c r="D2" s="244" t="s">
        <v>2143</v>
      </c>
      <c r="E2" s="238"/>
      <c r="F2" s="240"/>
      <c r="G2" s="240"/>
      <c r="H2" s="241"/>
      <c r="I2" s="242"/>
      <c r="J2" s="245"/>
      <c r="K2" s="245"/>
      <c r="L2" s="245"/>
    </row>
    <row r="3" spans="1:13" s="252" customFormat="1" ht="24.75" thickBot="1">
      <c r="A3" s="247" t="s">
        <v>34</v>
      </c>
      <c r="B3" s="247"/>
      <c r="C3" s="248" t="s">
        <v>11</v>
      </c>
      <c r="D3" s="249" t="s">
        <v>21</v>
      </c>
      <c r="E3" s="250" t="s">
        <v>6</v>
      </c>
      <c r="F3" s="247" t="s">
        <v>163</v>
      </c>
      <c r="G3" s="251" t="s">
        <v>2144</v>
      </c>
      <c r="H3" s="251" t="s">
        <v>2145</v>
      </c>
      <c r="I3" s="250" t="s">
        <v>16</v>
      </c>
      <c r="J3" s="250" t="s">
        <v>139</v>
      </c>
      <c r="K3" s="250" t="s">
        <v>10</v>
      </c>
      <c r="L3" s="250" t="s">
        <v>143</v>
      </c>
    </row>
    <row r="4" spans="1:13" ht="13.5" customHeight="1">
      <c r="A4" s="253"/>
      <c r="B4" s="253"/>
      <c r="C4" s="254"/>
      <c r="D4" s="255"/>
      <c r="E4" s="256"/>
      <c r="F4" s="253"/>
      <c r="G4" s="253"/>
      <c r="H4" s="253"/>
      <c r="I4" s="253"/>
      <c r="J4" s="257"/>
      <c r="K4" s="257"/>
      <c r="L4" s="257"/>
    </row>
    <row r="5" spans="1:13" s="263" customFormat="1" ht="20.25" customHeight="1">
      <c r="A5" s="258"/>
      <c r="B5" s="259"/>
      <c r="C5" s="258" t="s">
        <v>2146</v>
      </c>
      <c r="D5" s="258" t="s">
        <v>2147</v>
      </c>
      <c r="E5" s="260"/>
      <c r="F5" s="261"/>
      <c r="G5" s="260"/>
      <c r="H5" s="261"/>
      <c r="I5" s="262">
        <f>SUBTOTAL(9,I6:I483)</f>
        <v>0</v>
      </c>
      <c r="J5" s="262"/>
      <c r="K5" s="262">
        <f>SUBTOTAL(9,K6:K483)</f>
        <v>0</v>
      </c>
      <c r="L5" s="262">
        <f>SUBTOTAL(9,L6:L483)</f>
        <v>0</v>
      </c>
    </row>
    <row r="6" spans="1:13" s="264" customFormat="1" ht="25.9" customHeight="1">
      <c r="B6" s="265" t="s">
        <v>2148</v>
      </c>
      <c r="C6" s="266" t="s">
        <v>2149</v>
      </c>
      <c r="D6" s="265" t="s">
        <v>2150</v>
      </c>
      <c r="I6" s="267">
        <f>SUBTOTAL(9,I7:I235)</f>
        <v>0</v>
      </c>
      <c r="K6" s="267">
        <f>SUBTOTAL(9,K7:K235)</f>
        <v>0</v>
      </c>
      <c r="L6" s="267">
        <f>SUBTOTAL(9,L7:L235)</f>
        <v>0</v>
      </c>
      <c r="M6" s="439"/>
    </row>
    <row r="7" spans="1:13" s="268" customFormat="1" ht="22.9" customHeight="1" outlineLevel="1">
      <c r="B7" s="269" t="s">
        <v>2148</v>
      </c>
      <c r="C7" s="270" t="s">
        <v>2151</v>
      </c>
      <c r="D7" s="270" t="s">
        <v>2152</v>
      </c>
      <c r="I7" s="271">
        <f>SUBTOTAL(9,I8:I43)</f>
        <v>0</v>
      </c>
      <c r="K7" s="271">
        <f>SUBTOTAL(9,K8:K43)</f>
        <v>0</v>
      </c>
      <c r="L7" s="271">
        <f>SUBTOTAL(9,L8:L43)</f>
        <v>0</v>
      </c>
    </row>
    <row r="8" spans="1:13" s="278" customFormat="1" ht="12" outlineLevel="2">
      <c r="A8" s="272" t="s">
        <v>1686</v>
      </c>
      <c r="B8" s="272" t="s">
        <v>2153</v>
      </c>
      <c r="C8" s="273" t="s">
        <v>2154</v>
      </c>
      <c r="D8" s="274" t="s">
        <v>2155</v>
      </c>
      <c r="E8" s="275" t="s">
        <v>14</v>
      </c>
      <c r="F8" s="276">
        <v>1</v>
      </c>
      <c r="G8" s="511"/>
      <c r="H8" s="511"/>
      <c r="I8" s="277">
        <f>F8*(G8+H8)</f>
        <v>0</v>
      </c>
      <c r="J8" s="277">
        <v>21</v>
      </c>
      <c r="K8" s="277">
        <f>I8*(J8/100)</f>
        <v>0</v>
      </c>
      <c r="L8" s="277">
        <f>I8+K8</f>
        <v>0</v>
      </c>
    </row>
    <row r="9" spans="1:13" s="279" customFormat="1" ht="22.5" outlineLevel="3">
      <c r="B9" s="280" t="s">
        <v>2156</v>
      </c>
      <c r="C9" s="281" t="s">
        <v>2157</v>
      </c>
      <c r="D9" s="282" t="s">
        <v>2158</v>
      </c>
      <c r="F9" s="281" t="s">
        <v>2157</v>
      </c>
    </row>
    <row r="10" spans="1:13" s="279" customFormat="1" ht="11.25" outlineLevel="3">
      <c r="B10" s="280" t="s">
        <v>2156</v>
      </c>
      <c r="C10" s="281" t="s">
        <v>2157</v>
      </c>
      <c r="D10" s="282" t="s">
        <v>2159</v>
      </c>
      <c r="F10" s="281" t="s">
        <v>2157</v>
      </c>
    </row>
    <row r="11" spans="1:13" s="283" customFormat="1" ht="11.25" outlineLevel="3">
      <c r="B11" s="280" t="s">
        <v>2156</v>
      </c>
      <c r="C11" s="284" t="s">
        <v>2157</v>
      </c>
      <c r="D11" s="285" t="s">
        <v>1686</v>
      </c>
      <c r="F11" s="286">
        <v>1</v>
      </c>
    </row>
    <row r="12" spans="1:13" s="278" customFormat="1" ht="12" outlineLevel="2">
      <c r="A12" s="272" t="s">
        <v>1357</v>
      </c>
      <c r="B12" s="272" t="s">
        <v>2153</v>
      </c>
      <c r="C12" s="273" t="s">
        <v>2160</v>
      </c>
      <c r="D12" s="274" t="s">
        <v>2161</v>
      </c>
      <c r="E12" s="275" t="s">
        <v>14</v>
      </c>
      <c r="F12" s="276">
        <v>11</v>
      </c>
      <c r="G12" s="511"/>
      <c r="H12" s="511"/>
      <c r="I12" s="277">
        <f>F12*(G12+H12)</f>
        <v>0</v>
      </c>
      <c r="J12" s="277">
        <v>21</v>
      </c>
      <c r="K12" s="277">
        <f>I12*(J12/100)</f>
        <v>0</v>
      </c>
      <c r="L12" s="277">
        <f>I12+K12</f>
        <v>0</v>
      </c>
    </row>
    <row r="13" spans="1:13" s="279" customFormat="1" ht="22.5" outlineLevel="3">
      <c r="B13" s="280" t="s">
        <v>2156</v>
      </c>
      <c r="C13" s="281" t="s">
        <v>2157</v>
      </c>
      <c r="D13" s="282" t="s">
        <v>2162</v>
      </c>
      <c r="F13" s="281" t="s">
        <v>2157</v>
      </c>
    </row>
    <row r="14" spans="1:13" s="279" customFormat="1" ht="11.25" outlineLevel="3">
      <c r="B14" s="280" t="s">
        <v>2156</v>
      </c>
      <c r="C14" s="281" t="s">
        <v>2157</v>
      </c>
      <c r="D14" s="282" t="s">
        <v>2159</v>
      </c>
      <c r="F14" s="281" t="s">
        <v>2157</v>
      </c>
    </row>
    <row r="15" spans="1:13" s="283" customFormat="1" ht="11.25" outlineLevel="3">
      <c r="B15" s="280" t="s">
        <v>2156</v>
      </c>
      <c r="C15" s="284" t="s">
        <v>2157</v>
      </c>
      <c r="D15" s="285" t="s">
        <v>2163</v>
      </c>
      <c r="F15" s="286">
        <v>11</v>
      </c>
    </row>
    <row r="16" spans="1:13" s="278" customFormat="1" ht="12" outlineLevel="2">
      <c r="A16" s="272" t="s">
        <v>2164</v>
      </c>
      <c r="B16" s="272" t="s">
        <v>2153</v>
      </c>
      <c r="C16" s="273" t="s">
        <v>2165</v>
      </c>
      <c r="D16" s="274" t="s">
        <v>2166</v>
      </c>
      <c r="E16" s="275" t="s">
        <v>14</v>
      </c>
      <c r="F16" s="276">
        <v>1</v>
      </c>
      <c r="G16" s="511"/>
      <c r="H16" s="511"/>
      <c r="I16" s="277">
        <f>F16*(G16+H16)</f>
        <v>0</v>
      </c>
      <c r="J16" s="277">
        <v>21</v>
      </c>
      <c r="K16" s="277">
        <f>I16*(J16/100)</f>
        <v>0</v>
      </c>
      <c r="L16" s="277">
        <f>I16+K16</f>
        <v>0</v>
      </c>
    </row>
    <row r="17" spans="1:12" s="279" customFormat="1" ht="11.25" outlineLevel="3">
      <c r="B17" s="280" t="s">
        <v>2156</v>
      </c>
      <c r="C17" s="281" t="s">
        <v>2157</v>
      </c>
      <c r="D17" s="282" t="s">
        <v>2167</v>
      </c>
      <c r="F17" s="281" t="s">
        <v>2157</v>
      </c>
    </row>
    <row r="18" spans="1:12" s="279" customFormat="1" ht="11.25" outlineLevel="3">
      <c r="B18" s="280" t="s">
        <v>2156</v>
      </c>
      <c r="C18" s="281" t="s">
        <v>2157</v>
      </c>
      <c r="D18" s="282" t="s">
        <v>2159</v>
      </c>
      <c r="F18" s="281" t="s">
        <v>2157</v>
      </c>
    </row>
    <row r="19" spans="1:12" s="283" customFormat="1" ht="11.25" outlineLevel="3">
      <c r="B19" s="280" t="s">
        <v>2156</v>
      </c>
      <c r="C19" s="284" t="s">
        <v>2157</v>
      </c>
      <c r="D19" s="285" t="s">
        <v>1686</v>
      </c>
      <c r="F19" s="286">
        <v>1</v>
      </c>
    </row>
    <row r="20" spans="1:12" s="278" customFormat="1" ht="12" outlineLevel="2">
      <c r="A20" s="272" t="s">
        <v>2168</v>
      </c>
      <c r="B20" s="272" t="s">
        <v>2153</v>
      </c>
      <c r="C20" s="273" t="s">
        <v>2169</v>
      </c>
      <c r="D20" s="274" t="s">
        <v>2170</v>
      </c>
      <c r="E20" s="275" t="s">
        <v>14</v>
      </c>
      <c r="F20" s="276">
        <v>9</v>
      </c>
      <c r="G20" s="511"/>
      <c r="H20" s="511"/>
      <c r="I20" s="277">
        <f>F20*(G20+H20)</f>
        <v>0</v>
      </c>
      <c r="J20" s="277">
        <v>21</v>
      </c>
      <c r="K20" s="277">
        <f>I20*(J20/100)</f>
        <v>0</v>
      </c>
      <c r="L20" s="277">
        <f>I20+K20</f>
        <v>0</v>
      </c>
    </row>
    <row r="21" spans="1:12" s="279" customFormat="1" ht="33.75" outlineLevel="3">
      <c r="B21" s="280" t="s">
        <v>2156</v>
      </c>
      <c r="C21" s="281" t="s">
        <v>2157</v>
      </c>
      <c r="D21" s="282" t="s">
        <v>2171</v>
      </c>
      <c r="F21" s="281" t="s">
        <v>2157</v>
      </c>
    </row>
    <row r="22" spans="1:12" s="279" customFormat="1" ht="11.25" outlineLevel="3">
      <c r="B22" s="280" t="s">
        <v>2156</v>
      </c>
      <c r="C22" s="281" t="s">
        <v>2157</v>
      </c>
      <c r="D22" s="282" t="s">
        <v>2159</v>
      </c>
      <c r="F22" s="281" t="s">
        <v>2157</v>
      </c>
    </row>
    <row r="23" spans="1:12" s="283" customFormat="1" ht="11.25" outlineLevel="3">
      <c r="B23" s="280" t="s">
        <v>2156</v>
      </c>
      <c r="C23" s="284" t="s">
        <v>2157</v>
      </c>
      <c r="D23" s="285" t="s">
        <v>1380</v>
      </c>
      <c r="F23" s="286">
        <v>9</v>
      </c>
    </row>
    <row r="24" spans="1:12" s="278" customFormat="1" ht="12" outlineLevel="2">
      <c r="A24" s="272" t="s">
        <v>2172</v>
      </c>
      <c r="B24" s="272" t="s">
        <v>2153</v>
      </c>
      <c r="C24" s="273" t="s">
        <v>2173</v>
      </c>
      <c r="D24" s="274" t="s">
        <v>2174</v>
      </c>
      <c r="E24" s="275" t="s">
        <v>14</v>
      </c>
      <c r="F24" s="276">
        <v>1</v>
      </c>
      <c r="G24" s="511"/>
      <c r="H24" s="511"/>
      <c r="I24" s="277">
        <f>F24*(G24+H24)</f>
        <v>0</v>
      </c>
      <c r="J24" s="277">
        <v>21</v>
      </c>
      <c r="K24" s="277">
        <f>I24*(J24/100)</f>
        <v>0</v>
      </c>
      <c r="L24" s="277">
        <f>I24+K24</f>
        <v>0</v>
      </c>
    </row>
    <row r="25" spans="1:12" s="279" customFormat="1" ht="11.25" outlineLevel="3">
      <c r="B25" s="280" t="s">
        <v>2156</v>
      </c>
      <c r="C25" s="281" t="s">
        <v>2157</v>
      </c>
      <c r="D25" s="282" t="s">
        <v>2175</v>
      </c>
      <c r="F25" s="281" t="s">
        <v>2157</v>
      </c>
    </row>
    <row r="26" spans="1:12" s="279" customFormat="1" ht="11.25" outlineLevel="3">
      <c r="B26" s="280" t="s">
        <v>2156</v>
      </c>
      <c r="C26" s="281" t="s">
        <v>2157</v>
      </c>
      <c r="D26" s="282" t="s">
        <v>2159</v>
      </c>
      <c r="F26" s="281" t="s">
        <v>2157</v>
      </c>
    </row>
    <row r="27" spans="1:12" s="283" customFormat="1" ht="11.25" outlineLevel="3">
      <c r="B27" s="280" t="s">
        <v>2156</v>
      </c>
      <c r="C27" s="284" t="s">
        <v>2157</v>
      </c>
      <c r="D27" s="285" t="s">
        <v>1686</v>
      </c>
      <c r="F27" s="286">
        <v>1</v>
      </c>
    </row>
    <row r="28" spans="1:12" s="278" customFormat="1" ht="12" outlineLevel="2">
      <c r="A28" s="272" t="s">
        <v>1603</v>
      </c>
      <c r="B28" s="272" t="s">
        <v>2153</v>
      </c>
      <c r="C28" s="273" t="s">
        <v>2176</v>
      </c>
      <c r="D28" s="274" t="s">
        <v>2177</v>
      </c>
      <c r="E28" s="275" t="s">
        <v>14</v>
      </c>
      <c r="F28" s="276">
        <v>6</v>
      </c>
      <c r="G28" s="511"/>
      <c r="H28" s="511"/>
      <c r="I28" s="277">
        <f>F28*(G28+H28)</f>
        <v>0</v>
      </c>
      <c r="J28" s="277">
        <v>21</v>
      </c>
      <c r="K28" s="277">
        <f>I28*(J28/100)</f>
        <v>0</v>
      </c>
      <c r="L28" s="277">
        <f>I28+K28</f>
        <v>0</v>
      </c>
    </row>
    <row r="29" spans="1:12" s="279" customFormat="1" ht="22.5" outlineLevel="3">
      <c r="B29" s="280" t="s">
        <v>2156</v>
      </c>
      <c r="C29" s="281" t="s">
        <v>2157</v>
      </c>
      <c r="D29" s="282" t="s">
        <v>2178</v>
      </c>
      <c r="F29" s="281" t="s">
        <v>2157</v>
      </c>
    </row>
    <row r="30" spans="1:12" s="279" customFormat="1" ht="11.25" outlineLevel="3">
      <c r="B30" s="280" t="s">
        <v>2156</v>
      </c>
      <c r="C30" s="281" t="s">
        <v>2157</v>
      </c>
      <c r="D30" s="282" t="s">
        <v>2159</v>
      </c>
      <c r="F30" s="281" t="s">
        <v>2157</v>
      </c>
    </row>
    <row r="31" spans="1:12" s="283" customFormat="1" ht="11.25" outlineLevel="3">
      <c r="B31" s="280" t="s">
        <v>2156</v>
      </c>
      <c r="C31" s="284" t="s">
        <v>2157</v>
      </c>
      <c r="D31" s="285" t="s">
        <v>1603</v>
      </c>
      <c r="F31" s="286">
        <v>6</v>
      </c>
    </row>
    <row r="32" spans="1:12" s="278" customFormat="1" ht="12" outlineLevel="2">
      <c r="A32" s="272" t="s">
        <v>607</v>
      </c>
      <c r="B32" s="272" t="s">
        <v>2153</v>
      </c>
      <c r="C32" s="273" t="s">
        <v>2179</v>
      </c>
      <c r="D32" s="274" t="s">
        <v>2180</v>
      </c>
      <c r="E32" s="275" t="s">
        <v>14</v>
      </c>
      <c r="F32" s="276">
        <v>1</v>
      </c>
      <c r="G32" s="511"/>
      <c r="H32" s="511"/>
      <c r="I32" s="277">
        <f>F32*(G32+H32)</f>
        <v>0</v>
      </c>
      <c r="J32" s="277">
        <v>21</v>
      </c>
      <c r="K32" s="277">
        <f>I32*(J32/100)</f>
        <v>0</v>
      </c>
      <c r="L32" s="277">
        <f>I32+K32</f>
        <v>0</v>
      </c>
    </row>
    <row r="33" spans="1:12" s="279" customFormat="1" ht="22.5" outlineLevel="3">
      <c r="B33" s="280" t="s">
        <v>2156</v>
      </c>
      <c r="C33" s="281" t="s">
        <v>2157</v>
      </c>
      <c r="D33" s="282" t="s">
        <v>2181</v>
      </c>
      <c r="F33" s="281" t="s">
        <v>2157</v>
      </c>
    </row>
    <row r="34" spans="1:12" s="279" customFormat="1" ht="11.25" outlineLevel="3">
      <c r="B34" s="280" t="s">
        <v>2156</v>
      </c>
      <c r="C34" s="281" t="s">
        <v>2157</v>
      </c>
      <c r="D34" s="282" t="s">
        <v>2159</v>
      </c>
      <c r="F34" s="281" t="s">
        <v>2157</v>
      </c>
    </row>
    <row r="35" spans="1:12" s="283" customFormat="1" ht="11.25" outlineLevel="3">
      <c r="B35" s="280" t="s">
        <v>2156</v>
      </c>
      <c r="C35" s="284" t="s">
        <v>2157</v>
      </c>
      <c r="D35" s="285" t="s">
        <v>1686</v>
      </c>
      <c r="F35" s="286">
        <v>1</v>
      </c>
    </row>
    <row r="36" spans="1:12" s="278" customFormat="1" ht="12" outlineLevel="2">
      <c r="A36" s="272" t="s">
        <v>2182</v>
      </c>
      <c r="B36" s="272" t="s">
        <v>2153</v>
      </c>
      <c r="C36" s="273" t="s">
        <v>2183</v>
      </c>
      <c r="D36" s="274" t="s">
        <v>2184</v>
      </c>
      <c r="E36" s="275" t="s">
        <v>14</v>
      </c>
      <c r="F36" s="276">
        <v>3</v>
      </c>
      <c r="G36" s="511"/>
      <c r="H36" s="511"/>
      <c r="I36" s="277">
        <f>F36*(G36+H36)</f>
        <v>0</v>
      </c>
      <c r="J36" s="277">
        <v>21</v>
      </c>
      <c r="K36" s="277">
        <f>I36*(J36/100)</f>
        <v>0</v>
      </c>
      <c r="L36" s="277">
        <f>I36+K36</f>
        <v>0</v>
      </c>
    </row>
    <row r="37" spans="1:12" s="279" customFormat="1" ht="22.5" outlineLevel="3">
      <c r="B37" s="280" t="s">
        <v>2156</v>
      </c>
      <c r="C37" s="281" t="s">
        <v>2157</v>
      </c>
      <c r="D37" s="282" t="s">
        <v>2185</v>
      </c>
      <c r="F37" s="281" t="s">
        <v>2157</v>
      </c>
    </row>
    <row r="38" spans="1:12" s="279" customFormat="1" ht="11.25" outlineLevel="3">
      <c r="B38" s="280" t="s">
        <v>2156</v>
      </c>
      <c r="C38" s="281" t="s">
        <v>2157</v>
      </c>
      <c r="D38" s="282" t="s">
        <v>2159</v>
      </c>
      <c r="F38" s="281" t="s">
        <v>2157</v>
      </c>
    </row>
    <row r="39" spans="1:12" s="283" customFormat="1" ht="11.25" outlineLevel="3">
      <c r="B39" s="280" t="s">
        <v>2156</v>
      </c>
      <c r="C39" s="284" t="s">
        <v>2157</v>
      </c>
      <c r="D39" s="285" t="s">
        <v>2164</v>
      </c>
      <c r="F39" s="286">
        <v>3</v>
      </c>
    </row>
    <row r="40" spans="1:12" s="278" customFormat="1" ht="12" outlineLevel="2">
      <c r="A40" s="272" t="s">
        <v>1380</v>
      </c>
      <c r="B40" s="272" t="s">
        <v>2153</v>
      </c>
      <c r="C40" s="273" t="s">
        <v>2186</v>
      </c>
      <c r="D40" s="274" t="s">
        <v>2187</v>
      </c>
      <c r="E40" s="275" t="s">
        <v>14</v>
      </c>
      <c r="F40" s="276">
        <v>38</v>
      </c>
      <c r="G40" s="511"/>
      <c r="H40" s="511"/>
      <c r="I40" s="277">
        <f t="shared" ref="I40:I43" si="0">F40*(G40+H40)</f>
        <v>0</v>
      </c>
      <c r="J40" s="277">
        <v>21</v>
      </c>
      <c r="K40" s="277">
        <f t="shared" ref="K40:K43" si="1">I40*(J40/100)</f>
        <v>0</v>
      </c>
      <c r="L40" s="277">
        <f t="shared" ref="L40:L43" si="2">I40+K40</f>
        <v>0</v>
      </c>
    </row>
    <row r="41" spans="1:12" s="278" customFormat="1" ht="12" outlineLevel="2">
      <c r="A41" s="272" t="s">
        <v>2188</v>
      </c>
      <c r="B41" s="272" t="s">
        <v>2153</v>
      </c>
      <c r="C41" s="273" t="s">
        <v>2189</v>
      </c>
      <c r="D41" s="274" t="s">
        <v>2190</v>
      </c>
      <c r="E41" s="275" t="s">
        <v>14</v>
      </c>
      <c r="F41" s="276">
        <v>1</v>
      </c>
      <c r="G41" s="511"/>
      <c r="H41" s="511"/>
      <c r="I41" s="277">
        <f t="shared" si="0"/>
        <v>0</v>
      </c>
      <c r="J41" s="277">
        <v>21</v>
      </c>
      <c r="K41" s="277">
        <f t="shared" si="1"/>
        <v>0</v>
      </c>
      <c r="L41" s="277">
        <f t="shared" si="2"/>
        <v>0</v>
      </c>
    </row>
    <row r="42" spans="1:12" s="278" customFormat="1" ht="12" outlineLevel="2">
      <c r="A42" s="272" t="s">
        <v>2163</v>
      </c>
      <c r="B42" s="272" t="s">
        <v>2153</v>
      </c>
      <c r="C42" s="273" t="s">
        <v>2191</v>
      </c>
      <c r="D42" s="274" t="s">
        <v>2192</v>
      </c>
      <c r="E42" s="275" t="s">
        <v>14</v>
      </c>
      <c r="F42" s="276">
        <v>1</v>
      </c>
      <c r="G42" s="511"/>
      <c r="H42" s="511"/>
      <c r="I42" s="277">
        <f t="shared" si="0"/>
        <v>0</v>
      </c>
      <c r="J42" s="277">
        <v>21</v>
      </c>
      <c r="K42" s="277">
        <f t="shared" si="1"/>
        <v>0</v>
      </c>
      <c r="L42" s="277">
        <f t="shared" si="2"/>
        <v>0</v>
      </c>
    </row>
    <row r="43" spans="1:12" s="278" customFormat="1" ht="12" outlineLevel="2">
      <c r="A43" s="272" t="s">
        <v>1607</v>
      </c>
      <c r="B43" s="272" t="s">
        <v>2153</v>
      </c>
      <c r="C43" s="273" t="s">
        <v>2193</v>
      </c>
      <c r="D43" s="274" t="s">
        <v>2194</v>
      </c>
      <c r="E43" s="275" t="s">
        <v>14</v>
      </c>
      <c r="F43" s="276">
        <v>3</v>
      </c>
      <c r="G43" s="511"/>
      <c r="H43" s="511"/>
      <c r="I43" s="277">
        <f t="shared" si="0"/>
        <v>0</v>
      </c>
      <c r="J43" s="277">
        <v>21</v>
      </c>
      <c r="K43" s="277">
        <f t="shared" si="1"/>
        <v>0</v>
      </c>
      <c r="L43" s="277">
        <f t="shared" si="2"/>
        <v>0</v>
      </c>
    </row>
    <row r="44" spans="1:12" s="268" customFormat="1" ht="22.9" customHeight="1" outlineLevel="1">
      <c r="B44" s="269" t="s">
        <v>2148</v>
      </c>
      <c r="C44" s="270" t="s">
        <v>2195</v>
      </c>
      <c r="D44" s="270" t="s">
        <v>2196</v>
      </c>
      <c r="I44" s="271">
        <f>SUBTOTAL(9,I45:I75)</f>
        <v>0</v>
      </c>
      <c r="K44" s="271">
        <f>SUBTOTAL(9,K45:K75)</f>
        <v>0</v>
      </c>
      <c r="L44" s="271">
        <f>SUBTOTAL(9,L45:L75)</f>
        <v>0</v>
      </c>
    </row>
    <row r="45" spans="1:12" s="278" customFormat="1" ht="12" outlineLevel="2">
      <c r="A45" s="272" t="s">
        <v>1610</v>
      </c>
      <c r="B45" s="272" t="s">
        <v>2153</v>
      </c>
      <c r="C45" s="273" t="s">
        <v>2197</v>
      </c>
      <c r="D45" s="274" t="s">
        <v>2198</v>
      </c>
      <c r="E45" s="275" t="s">
        <v>4</v>
      </c>
      <c r="F45" s="276">
        <v>7</v>
      </c>
      <c r="G45" s="511"/>
      <c r="H45" s="511"/>
      <c r="I45" s="277">
        <f>F45*(G45+H45)</f>
        <v>0</v>
      </c>
      <c r="J45" s="277">
        <v>21</v>
      </c>
      <c r="K45" s="277">
        <f>I45*(J45/100)</f>
        <v>0</v>
      </c>
      <c r="L45" s="277">
        <f>I45+K45</f>
        <v>0</v>
      </c>
    </row>
    <row r="46" spans="1:12" s="279" customFormat="1" ht="11.25" outlineLevel="3">
      <c r="B46" s="280" t="s">
        <v>2156</v>
      </c>
      <c r="C46" s="281" t="s">
        <v>2157</v>
      </c>
      <c r="D46" s="282" t="s">
        <v>2199</v>
      </c>
      <c r="F46" s="281" t="s">
        <v>2157</v>
      </c>
    </row>
    <row r="47" spans="1:12" s="283" customFormat="1" ht="11.25" outlineLevel="3">
      <c r="B47" s="280" t="s">
        <v>2156</v>
      </c>
      <c r="C47" s="284" t="s">
        <v>2157</v>
      </c>
      <c r="D47" s="285" t="s">
        <v>607</v>
      </c>
      <c r="F47" s="286">
        <v>7</v>
      </c>
    </row>
    <row r="48" spans="1:12" s="278" customFormat="1" ht="12" outlineLevel="2">
      <c r="A48" s="272" t="s">
        <v>2200</v>
      </c>
      <c r="B48" s="272" t="s">
        <v>2153</v>
      </c>
      <c r="C48" s="273" t="s">
        <v>2201</v>
      </c>
      <c r="D48" s="274" t="s">
        <v>2202</v>
      </c>
      <c r="E48" s="275" t="s">
        <v>4</v>
      </c>
      <c r="F48" s="276">
        <v>3</v>
      </c>
      <c r="G48" s="511"/>
      <c r="H48" s="511"/>
      <c r="I48" s="277">
        <f t="shared" ref="I48:I49" si="3">F48*(G48+H48)</f>
        <v>0</v>
      </c>
      <c r="J48" s="277">
        <v>21</v>
      </c>
      <c r="K48" s="277">
        <f t="shared" ref="K48:K49" si="4">I48*(J48/100)</f>
        <v>0</v>
      </c>
      <c r="L48" s="277">
        <f t="shared" ref="L48:L49" si="5">I48+K48</f>
        <v>0</v>
      </c>
    </row>
    <row r="49" spans="1:12" s="278" customFormat="1" ht="12" outlineLevel="2">
      <c r="A49" s="272" t="s">
        <v>2203</v>
      </c>
      <c r="B49" s="272" t="s">
        <v>2153</v>
      </c>
      <c r="C49" s="273" t="s">
        <v>2204</v>
      </c>
      <c r="D49" s="274" t="s">
        <v>2205</v>
      </c>
      <c r="E49" s="275" t="s">
        <v>14</v>
      </c>
      <c r="F49" s="276">
        <v>1</v>
      </c>
      <c r="G49" s="511"/>
      <c r="H49" s="511"/>
      <c r="I49" s="277">
        <f t="shared" si="3"/>
        <v>0</v>
      </c>
      <c r="J49" s="277">
        <v>21</v>
      </c>
      <c r="K49" s="277">
        <f t="shared" si="4"/>
        <v>0</v>
      </c>
      <c r="L49" s="277">
        <f t="shared" si="5"/>
        <v>0</v>
      </c>
    </row>
    <row r="50" spans="1:12" s="279" customFormat="1" ht="11.25" outlineLevel="3">
      <c r="B50" s="280" t="s">
        <v>2156</v>
      </c>
      <c r="C50" s="281" t="s">
        <v>2157</v>
      </c>
      <c r="D50" s="282" t="s">
        <v>2206</v>
      </c>
      <c r="F50" s="281" t="s">
        <v>2157</v>
      </c>
    </row>
    <row r="51" spans="1:12" s="283" customFormat="1" ht="11.25" outlineLevel="3">
      <c r="B51" s="280" t="s">
        <v>2156</v>
      </c>
      <c r="C51" s="284" t="s">
        <v>2157</v>
      </c>
      <c r="D51" s="285" t="s">
        <v>1357</v>
      </c>
      <c r="F51" s="286">
        <v>2</v>
      </c>
    </row>
    <row r="52" spans="1:12" s="278" customFormat="1" ht="12" outlineLevel="2">
      <c r="A52" s="272">
        <v>16</v>
      </c>
      <c r="B52" s="272" t="s">
        <v>2153</v>
      </c>
      <c r="C52" s="273" t="s">
        <v>2207</v>
      </c>
      <c r="D52" s="274" t="s">
        <v>2208</v>
      </c>
      <c r="E52" s="275" t="s">
        <v>14</v>
      </c>
      <c r="F52" s="276">
        <v>1</v>
      </c>
      <c r="G52" s="511"/>
      <c r="H52" s="511"/>
      <c r="I52" s="277">
        <f>F52*(G52+H52)</f>
        <v>0</v>
      </c>
      <c r="J52" s="277">
        <v>21</v>
      </c>
      <c r="K52" s="277">
        <f>I52*(J52/100)</f>
        <v>0</v>
      </c>
      <c r="L52" s="277">
        <f>I52+K52</f>
        <v>0</v>
      </c>
    </row>
    <row r="53" spans="1:12" s="287" customFormat="1" ht="11.25" outlineLevel="3">
      <c r="A53" s="279"/>
      <c r="B53" s="280" t="s">
        <v>2156</v>
      </c>
      <c r="C53" s="281" t="s">
        <v>2157</v>
      </c>
      <c r="D53" s="282" t="s">
        <v>2209</v>
      </c>
      <c r="E53" s="279"/>
      <c r="F53" s="281" t="s">
        <v>2157</v>
      </c>
      <c r="G53" s="279"/>
      <c r="H53" s="279"/>
      <c r="I53" s="279"/>
      <c r="J53" s="279"/>
    </row>
    <row r="54" spans="1:12" s="287" customFormat="1" ht="11.25" outlineLevel="3">
      <c r="A54" s="283"/>
      <c r="B54" s="280" t="s">
        <v>2156</v>
      </c>
      <c r="C54" s="284" t="s">
        <v>2157</v>
      </c>
      <c r="D54" s="285" t="s">
        <v>1686</v>
      </c>
      <c r="E54" s="283"/>
      <c r="F54" s="286">
        <v>1</v>
      </c>
      <c r="G54" s="283"/>
      <c r="H54" s="283"/>
      <c r="I54" s="283"/>
      <c r="J54" s="283"/>
    </row>
    <row r="55" spans="1:12" s="278" customFormat="1" ht="12" outlineLevel="2">
      <c r="A55" s="272" t="s">
        <v>1523</v>
      </c>
      <c r="B55" s="272" t="s">
        <v>2153</v>
      </c>
      <c r="C55" s="273" t="s">
        <v>2210</v>
      </c>
      <c r="D55" s="274" t="s">
        <v>2211</v>
      </c>
      <c r="E55" s="275" t="s">
        <v>14</v>
      </c>
      <c r="F55" s="276">
        <v>1</v>
      </c>
      <c r="G55" s="511"/>
      <c r="H55" s="511"/>
      <c r="I55" s="277">
        <f>F55*(G55+H55)</f>
        <v>0</v>
      </c>
      <c r="J55" s="277">
        <v>21</v>
      </c>
      <c r="K55" s="277">
        <f>I55*(J55/100)</f>
        <v>0</v>
      </c>
      <c r="L55" s="277">
        <f>I55+K55</f>
        <v>0</v>
      </c>
    </row>
    <row r="56" spans="1:12" s="279" customFormat="1" ht="11.25" outlineLevel="3">
      <c r="B56" s="280" t="s">
        <v>2156</v>
      </c>
      <c r="C56" s="281" t="s">
        <v>2157</v>
      </c>
      <c r="D56" s="282" t="s">
        <v>2212</v>
      </c>
      <c r="F56" s="281" t="s">
        <v>2157</v>
      </c>
    </row>
    <row r="57" spans="1:12" s="283" customFormat="1" ht="11.25" outlineLevel="3">
      <c r="B57" s="280" t="s">
        <v>2156</v>
      </c>
      <c r="C57" s="284" t="s">
        <v>2157</v>
      </c>
      <c r="D57" s="285">
        <v>1</v>
      </c>
      <c r="F57" s="286">
        <v>1</v>
      </c>
    </row>
    <row r="58" spans="1:12" s="278" customFormat="1" ht="12" outlineLevel="2">
      <c r="A58" s="272" t="s">
        <v>2213</v>
      </c>
      <c r="B58" s="272" t="s">
        <v>2153</v>
      </c>
      <c r="C58" s="273" t="s">
        <v>2214</v>
      </c>
      <c r="D58" s="274" t="s">
        <v>2215</v>
      </c>
      <c r="E58" s="275" t="s">
        <v>14</v>
      </c>
      <c r="F58" s="276">
        <v>1</v>
      </c>
      <c r="G58" s="511"/>
      <c r="H58" s="511"/>
      <c r="I58" s="277">
        <f>F58*(G58+H58)</f>
        <v>0</v>
      </c>
      <c r="J58" s="277">
        <v>21</v>
      </c>
      <c r="K58" s="277">
        <f>I58*(J58/100)</f>
        <v>0</v>
      </c>
      <c r="L58" s="277">
        <f>I58+K58</f>
        <v>0</v>
      </c>
    </row>
    <row r="59" spans="1:12" s="279" customFormat="1" ht="11.25" outlineLevel="3">
      <c r="B59" s="280" t="s">
        <v>2156</v>
      </c>
      <c r="C59" s="281" t="s">
        <v>2157</v>
      </c>
      <c r="D59" s="282" t="s">
        <v>2216</v>
      </c>
      <c r="F59" s="281" t="s">
        <v>2157</v>
      </c>
    </row>
    <row r="60" spans="1:12" s="283" customFormat="1" ht="11.25" outlineLevel="3">
      <c r="B60" s="280" t="s">
        <v>2156</v>
      </c>
      <c r="C60" s="284" t="s">
        <v>2157</v>
      </c>
      <c r="D60" s="285" t="s">
        <v>1686</v>
      </c>
      <c r="F60" s="286">
        <v>1</v>
      </c>
    </row>
    <row r="61" spans="1:12" s="278" customFormat="1" ht="12" outlineLevel="2">
      <c r="A61" s="272" t="s">
        <v>1609</v>
      </c>
      <c r="B61" s="272" t="s">
        <v>2153</v>
      </c>
      <c r="C61" s="273" t="s">
        <v>2217</v>
      </c>
      <c r="D61" s="274" t="s">
        <v>2218</v>
      </c>
      <c r="E61" s="275" t="s">
        <v>14</v>
      </c>
      <c r="F61" s="276">
        <v>2</v>
      </c>
      <c r="G61" s="511"/>
      <c r="H61" s="511"/>
      <c r="I61" s="277">
        <f>F61*(G61+H61)</f>
        <v>0</v>
      </c>
      <c r="J61" s="277">
        <v>21</v>
      </c>
      <c r="K61" s="277">
        <f>I61*(J61/100)</f>
        <v>0</v>
      </c>
      <c r="L61" s="277">
        <f>I61+K61</f>
        <v>0</v>
      </c>
    </row>
    <row r="62" spans="1:12" s="279" customFormat="1" ht="11.25" outlineLevel="3">
      <c r="B62" s="280" t="s">
        <v>2156</v>
      </c>
      <c r="C62" s="281" t="s">
        <v>2157</v>
      </c>
      <c r="D62" s="282" t="s">
        <v>2212</v>
      </c>
      <c r="F62" s="281" t="s">
        <v>2157</v>
      </c>
    </row>
    <row r="63" spans="1:12" s="283" customFormat="1" ht="11.25" outlineLevel="3">
      <c r="B63" s="280" t="s">
        <v>2156</v>
      </c>
      <c r="C63" s="284" t="s">
        <v>2157</v>
      </c>
      <c r="D63" s="285" t="s">
        <v>1686</v>
      </c>
      <c r="F63" s="286">
        <v>1</v>
      </c>
    </row>
    <row r="64" spans="1:12" s="278" customFormat="1" ht="12" outlineLevel="2">
      <c r="A64" s="272" t="s">
        <v>2219</v>
      </c>
      <c r="B64" s="272" t="s">
        <v>2153</v>
      </c>
      <c r="C64" s="273" t="s">
        <v>2220</v>
      </c>
      <c r="D64" s="274" t="s">
        <v>2221</v>
      </c>
      <c r="E64" s="275" t="s">
        <v>14</v>
      </c>
      <c r="F64" s="276">
        <v>1</v>
      </c>
      <c r="G64" s="511"/>
      <c r="H64" s="511"/>
      <c r="I64" s="277">
        <f>F64*(G64+H64)</f>
        <v>0</v>
      </c>
      <c r="J64" s="277">
        <v>21</v>
      </c>
      <c r="K64" s="277">
        <f>I64*(J64/100)</f>
        <v>0</v>
      </c>
      <c r="L64" s="277">
        <f>I64+K64</f>
        <v>0</v>
      </c>
    </row>
    <row r="65" spans="1:13" s="279" customFormat="1" ht="11.25" outlineLevel="3">
      <c r="B65" s="280" t="s">
        <v>2156</v>
      </c>
      <c r="C65" s="281" t="s">
        <v>2157</v>
      </c>
      <c r="D65" s="282" t="s">
        <v>2212</v>
      </c>
      <c r="F65" s="281" t="s">
        <v>2157</v>
      </c>
    </row>
    <row r="66" spans="1:13" s="283" customFormat="1" ht="11.25" outlineLevel="3">
      <c r="B66" s="280" t="s">
        <v>2156</v>
      </c>
      <c r="C66" s="284" t="s">
        <v>2157</v>
      </c>
      <c r="D66" s="285" t="s">
        <v>1686</v>
      </c>
      <c r="F66" s="286">
        <v>1</v>
      </c>
    </row>
    <row r="67" spans="1:13" s="278" customFormat="1" ht="12" outlineLevel="2">
      <c r="A67" s="272" t="s">
        <v>2222</v>
      </c>
      <c r="B67" s="272" t="s">
        <v>2153</v>
      </c>
      <c r="C67" s="273" t="s">
        <v>2223</v>
      </c>
      <c r="D67" s="274" t="s">
        <v>2224</v>
      </c>
      <c r="E67" s="275" t="s">
        <v>14</v>
      </c>
      <c r="F67" s="276">
        <v>1</v>
      </c>
      <c r="G67" s="511"/>
      <c r="H67" s="511"/>
      <c r="I67" s="277">
        <f>F67*(G67+H67)</f>
        <v>0</v>
      </c>
      <c r="J67" s="277">
        <v>21</v>
      </c>
      <c r="K67" s="277">
        <f>I67*(J67/100)</f>
        <v>0</v>
      </c>
      <c r="L67" s="277">
        <f>I67+K67</f>
        <v>0</v>
      </c>
    </row>
    <row r="68" spans="1:13" s="279" customFormat="1" ht="11.25" outlineLevel="3">
      <c r="B68" s="280" t="s">
        <v>2156</v>
      </c>
      <c r="C68" s="281" t="s">
        <v>2157</v>
      </c>
      <c r="D68" s="282" t="s">
        <v>2212</v>
      </c>
      <c r="F68" s="281" t="s">
        <v>2157</v>
      </c>
    </row>
    <row r="69" spans="1:13" s="283" customFormat="1" ht="11.25" outlineLevel="3">
      <c r="B69" s="280" t="s">
        <v>2156</v>
      </c>
      <c r="C69" s="284" t="s">
        <v>2157</v>
      </c>
      <c r="D69" s="285" t="s">
        <v>1686</v>
      </c>
      <c r="F69" s="286">
        <v>1</v>
      </c>
    </row>
    <row r="70" spans="1:13" s="278" customFormat="1" ht="12" outlineLevel="2">
      <c r="A70" s="272">
        <v>22</v>
      </c>
      <c r="B70" s="272" t="s">
        <v>2153</v>
      </c>
      <c r="C70" s="273" t="s">
        <v>2225</v>
      </c>
      <c r="D70" s="274" t="s">
        <v>2226</v>
      </c>
      <c r="E70" s="275" t="s">
        <v>14</v>
      </c>
      <c r="F70" s="276">
        <v>1</v>
      </c>
      <c r="G70" s="511"/>
      <c r="H70" s="511"/>
      <c r="I70" s="277">
        <f>F70*(G70+H70)</f>
        <v>0</v>
      </c>
      <c r="J70" s="277">
        <v>21</v>
      </c>
      <c r="K70" s="277">
        <f>I70*(J70/100)</f>
        <v>0</v>
      </c>
      <c r="L70" s="277">
        <f>I70+K70</f>
        <v>0</v>
      </c>
    </row>
    <row r="71" spans="1:13" s="287" customFormat="1" ht="11.25" outlineLevel="3">
      <c r="A71" s="279"/>
      <c r="B71" s="280" t="s">
        <v>2156</v>
      </c>
      <c r="C71" s="281" t="s">
        <v>2157</v>
      </c>
      <c r="D71" s="282" t="s">
        <v>2212</v>
      </c>
      <c r="E71" s="279"/>
      <c r="F71" s="281" t="s">
        <v>2157</v>
      </c>
      <c r="G71" s="279"/>
      <c r="H71" s="279"/>
      <c r="I71" s="279"/>
      <c r="J71" s="279"/>
    </row>
    <row r="72" spans="1:13" s="287" customFormat="1" ht="11.25" outlineLevel="3">
      <c r="A72" s="283"/>
      <c r="B72" s="280" t="s">
        <v>2156</v>
      </c>
      <c r="C72" s="284" t="s">
        <v>2157</v>
      </c>
      <c r="D72" s="285" t="s">
        <v>1686</v>
      </c>
      <c r="E72" s="283"/>
      <c r="F72" s="286">
        <v>1</v>
      </c>
      <c r="G72" s="283"/>
      <c r="H72" s="283"/>
      <c r="I72" s="283"/>
      <c r="J72" s="283"/>
    </row>
    <row r="73" spans="1:13" s="294" customFormat="1" ht="12" outlineLevel="2">
      <c r="A73" s="288">
        <v>23</v>
      </c>
      <c r="B73" s="288" t="s">
        <v>2153</v>
      </c>
      <c r="C73" s="289" t="s">
        <v>2227</v>
      </c>
      <c r="D73" s="290" t="s">
        <v>2228</v>
      </c>
      <c r="E73" s="291" t="s">
        <v>14</v>
      </c>
      <c r="F73" s="292">
        <v>2</v>
      </c>
      <c r="G73" s="511"/>
      <c r="H73" s="511"/>
      <c r="I73" s="293">
        <f>F73*(G73+H73)</f>
        <v>0</v>
      </c>
      <c r="J73" s="293">
        <v>21</v>
      </c>
      <c r="K73" s="293">
        <f>I73*(J73/100)</f>
        <v>0</v>
      </c>
      <c r="L73" s="293">
        <f>I73+K73</f>
        <v>0</v>
      </c>
    </row>
    <row r="74" spans="1:13" s="299" customFormat="1" ht="10.15" customHeight="1" outlineLevel="3">
      <c r="A74" s="295"/>
      <c r="B74" s="296" t="s">
        <v>2156</v>
      </c>
      <c r="C74" s="297" t="s">
        <v>2157</v>
      </c>
      <c r="D74" s="298" t="s">
        <v>2229</v>
      </c>
      <c r="E74" s="295"/>
      <c r="F74" s="297" t="s">
        <v>2157</v>
      </c>
      <c r="G74" s="295"/>
      <c r="H74" s="295"/>
      <c r="I74" s="295"/>
      <c r="J74" s="295"/>
    </row>
    <row r="75" spans="1:13" s="278" customFormat="1" ht="24" outlineLevel="2" collapsed="1">
      <c r="A75" s="272">
        <v>24</v>
      </c>
      <c r="B75" s="272" t="s">
        <v>2153</v>
      </c>
      <c r="C75" s="273" t="s">
        <v>2230</v>
      </c>
      <c r="D75" s="274" t="s">
        <v>2231</v>
      </c>
      <c r="E75" s="275" t="s">
        <v>14</v>
      </c>
      <c r="F75" s="276">
        <v>1</v>
      </c>
      <c r="G75" s="511"/>
      <c r="H75" s="511"/>
      <c r="I75" s="277">
        <f>F75*(G75+H75)</f>
        <v>0</v>
      </c>
      <c r="J75" s="277">
        <v>21</v>
      </c>
      <c r="K75" s="277">
        <f>I75*(J75/100)</f>
        <v>0</v>
      </c>
      <c r="L75" s="277">
        <f>I75+K75</f>
        <v>0</v>
      </c>
    </row>
    <row r="76" spans="1:13" s="268" customFormat="1" ht="22.9" customHeight="1" outlineLevel="1">
      <c r="B76" s="269" t="s">
        <v>2148</v>
      </c>
      <c r="C76" s="270" t="s">
        <v>2232</v>
      </c>
      <c r="D76" s="270" t="s">
        <v>2233</v>
      </c>
      <c r="I76" s="271">
        <f>SUBTOTAL(9,I77:I103)</f>
        <v>0</v>
      </c>
      <c r="K76" s="271">
        <f>SUBTOTAL(9,K77:K103)</f>
        <v>0</v>
      </c>
      <c r="L76" s="271">
        <f>SUBTOTAL(9,L77:L103)</f>
        <v>0</v>
      </c>
      <c r="M76" s="271"/>
    </row>
    <row r="77" spans="1:13" s="278" customFormat="1" ht="12" outlineLevel="2">
      <c r="A77" s="272">
        <v>25</v>
      </c>
      <c r="B77" s="272" t="s">
        <v>2153</v>
      </c>
      <c r="C77" s="273" t="s">
        <v>2234</v>
      </c>
      <c r="D77" s="274" t="s">
        <v>2235</v>
      </c>
      <c r="E77" s="275" t="s">
        <v>4</v>
      </c>
      <c r="F77" s="276">
        <v>60</v>
      </c>
      <c r="G77" s="511"/>
      <c r="H77" s="511"/>
      <c r="I77" s="277">
        <f>F77*(G77+H77)</f>
        <v>0</v>
      </c>
      <c r="J77" s="277">
        <v>21</v>
      </c>
      <c r="K77" s="277">
        <f>I77*(J77/100)</f>
        <v>0</v>
      </c>
      <c r="L77" s="277">
        <f>I77+K77</f>
        <v>0</v>
      </c>
    </row>
    <row r="78" spans="1:13" s="279" customFormat="1" ht="11.25" outlineLevel="3">
      <c r="B78" s="280" t="s">
        <v>2156</v>
      </c>
      <c r="C78" s="281" t="s">
        <v>2157</v>
      </c>
      <c r="D78" s="282" t="s">
        <v>2236</v>
      </c>
      <c r="F78" s="281" t="s">
        <v>2157</v>
      </c>
    </row>
    <row r="79" spans="1:13" s="279" customFormat="1" ht="11.25" outlineLevel="3">
      <c r="B79" s="280" t="s">
        <v>2156</v>
      </c>
      <c r="C79" s="281" t="s">
        <v>2157</v>
      </c>
      <c r="D79" s="282" t="s">
        <v>2237</v>
      </c>
      <c r="F79" s="281" t="s">
        <v>2157</v>
      </c>
    </row>
    <row r="80" spans="1:13" s="283" customFormat="1" ht="11.25" outlineLevel="3">
      <c r="B80" s="280" t="s">
        <v>2156</v>
      </c>
      <c r="C80" s="284" t="s">
        <v>2157</v>
      </c>
      <c r="D80" s="285" t="s">
        <v>2238</v>
      </c>
      <c r="F80" s="286">
        <v>60</v>
      </c>
    </row>
    <row r="81" spans="1:12" s="278" customFormat="1" ht="12" outlineLevel="2">
      <c r="A81" s="272">
        <v>26</v>
      </c>
      <c r="B81" s="272" t="s">
        <v>2153</v>
      </c>
      <c r="C81" s="273" t="s">
        <v>2239</v>
      </c>
      <c r="D81" s="274" t="s">
        <v>2240</v>
      </c>
      <c r="E81" s="275" t="s">
        <v>4</v>
      </c>
      <c r="F81" s="276">
        <v>8</v>
      </c>
      <c r="G81" s="511"/>
      <c r="H81" s="511"/>
      <c r="I81" s="277">
        <f>F81*(G81+H81)</f>
        <v>0</v>
      </c>
      <c r="J81" s="277">
        <v>21</v>
      </c>
      <c r="K81" s="277">
        <f>I81*(J81/100)</f>
        <v>0</v>
      </c>
      <c r="L81" s="277">
        <f>I81+K81</f>
        <v>0</v>
      </c>
    </row>
    <row r="82" spans="1:12" s="279" customFormat="1" ht="11.25" outlineLevel="3">
      <c r="B82" s="280" t="s">
        <v>2156</v>
      </c>
      <c r="C82" s="281" t="s">
        <v>2157</v>
      </c>
      <c r="D82" s="282" t="s">
        <v>2236</v>
      </c>
      <c r="F82" s="281" t="s">
        <v>2157</v>
      </c>
    </row>
    <row r="83" spans="1:12" s="279" customFormat="1" ht="11.25" outlineLevel="3">
      <c r="B83" s="280" t="s">
        <v>2156</v>
      </c>
      <c r="C83" s="281" t="s">
        <v>2157</v>
      </c>
      <c r="D83" s="282" t="s">
        <v>2237</v>
      </c>
      <c r="F83" s="281" t="s">
        <v>2157</v>
      </c>
    </row>
    <row r="84" spans="1:12" s="283" customFormat="1" ht="11.25" outlineLevel="3">
      <c r="B84" s="280" t="s">
        <v>2156</v>
      </c>
      <c r="C84" s="284" t="s">
        <v>2157</v>
      </c>
      <c r="D84" s="285" t="s">
        <v>2182</v>
      </c>
      <c r="F84" s="286">
        <v>8</v>
      </c>
    </row>
    <row r="85" spans="1:12" s="278" customFormat="1" ht="12" outlineLevel="2">
      <c r="A85" s="272">
        <v>27</v>
      </c>
      <c r="B85" s="272" t="s">
        <v>2153</v>
      </c>
      <c r="C85" s="273" t="s">
        <v>2241</v>
      </c>
      <c r="D85" s="274" t="s">
        <v>2242</v>
      </c>
      <c r="E85" s="275" t="s">
        <v>4</v>
      </c>
      <c r="F85" s="276">
        <v>21</v>
      </c>
      <c r="G85" s="511"/>
      <c r="H85" s="511"/>
      <c r="I85" s="277">
        <f>F85*(G85+H85)</f>
        <v>0</v>
      </c>
      <c r="J85" s="277">
        <v>21</v>
      </c>
      <c r="K85" s="277">
        <f>I85*(J85/100)</f>
        <v>0</v>
      </c>
      <c r="L85" s="277">
        <f>I85+K85</f>
        <v>0</v>
      </c>
    </row>
    <row r="86" spans="1:12" s="279" customFormat="1" ht="11.25" outlineLevel="3">
      <c r="B86" s="280" t="s">
        <v>2156</v>
      </c>
      <c r="C86" s="281" t="s">
        <v>2157</v>
      </c>
      <c r="D86" s="282" t="s">
        <v>2236</v>
      </c>
      <c r="F86" s="281" t="s">
        <v>2157</v>
      </c>
    </row>
    <row r="87" spans="1:12" s="279" customFormat="1" ht="11.25" outlineLevel="3">
      <c r="B87" s="280" t="s">
        <v>2156</v>
      </c>
      <c r="C87" s="281" t="s">
        <v>2157</v>
      </c>
      <c r="D87" s="282" t="s">
        <v>2237</v>
      </c>
      <c r="F87" s="281" t="s">
        <v>2157</v>
      </c>
    </row>
    <row r="88" spans="1:12" s="283" customFormat="1" ht="11.25" outlineLevel="3">
      <c r="B88" s="280" t="s">
        <v>2156</v>
      </c>
      <c r="C88" s="284" t="s">
        <v>2157</v>
      </c>
      <c r="D88" s="285" t="s">
        <v>2222</v>
      </c>
      <c r="F88" s="286">
        <v>21</v>
      </c>
    </row>
    <row r="89" spans="1:12" s="278" customFormat="1" ht="12" outlineLevel="2">
      <c r="A89" s="272">
        <v>28</v>
      </c>
      <c r="B89" s="272" t="s">
        <v>2153</v>
      </c>
      <c r="C89" s="273" t="s">
        <v>2243</v>
      </c>
      <c r="D89" s="274" t="s">
        <v>2244</v>
      </c>
      <c r="E89" s="275" t="s">
        <v>4</v>
      </c>
      <c r="F89" s="276">
        <v>38</v>
      </c>
      <c r="G89" s="511"/>
      <c r="H89" s="511"/>
      <c r="I89" s="277">
        <f>F89*(G89+H89)</f>
        <v>0</v>
      </c>
      <c r="J89" s="277">
        <v>21</v>
      </c>
      <c r="K89" s="277">
        <f>I89*(J89/100)</f>
        <v>0</v>
      </c>
      <c r="L89" s="277">
        <f>I89+K89</f>
        <v>0</v>
      </c>
    </row>
    <row r="90" spans="1:12" s="279" customFormat="1" ht="11.25" outlineLevel="3">
      <c r="B90" s="280" t="s">
        <v>2156</v>
      </c>
      <c r="C90" s="281" t="s">
        <v>2157</v>
      </c>
      <c r="D90" s="282" t="s">
        <v>2236</v>
      </c>
      <c r="F90" s="281" t="s">
        <v>2157</v>
      </c>
    </row>
    <row r="91" spans="1:12" s="279" customFormat="1" ht="11.25" outlineLevel="3">
      <c r="B91" s="280" t="s">
        <v>2156</v>
      </c>
      <c r="C91" s="281" t="s">
        <v>2157</v>
      </c>
      <c r="D91" s="282" t="s">
        <v>2237</v>
      </c>
      <c r="F91" s="281" t="s">
        <v>2157</v>
      </c>
    </row>
    <row r="92" spans="1:12" s="283" customFormat="1" ht="11.25" outlineLevel="3">
      <c r="B92" s="280" t="s">
        <v>2156</v>
      </c>
      <c r="C92" s="284" t="s">
        <v>2157</v>
      </c>
      <c r="D92" s="285" t="s">
        <v>2245</v>
      </c>
      <c r="F92" s="286">
        <v>38</v>
      </c>
    </row>
    <row r="93" spans="1:12" s="278" customFormat="1" ht="12" outlineLevel="2">
      <c r="A93" s="272">
        <v>29</v>
      </c>
      <c r="B93" s="272" t="s">
        <v>2153</v>
      </c>
      <c r="C93" s="273" t="s">
        <v>2246</v>
      </c>
      <c r="D93" s="274" t="s">
        <v>2247</v>
      </c>
      <c r="E93" s="275" t="s">
        <v>4</v>
      </c>
      <c r="F93" s="276">
        <v>78</v>
      </c>
      <c r="G93" s="511"/>
      <c r="H93" s="511"/>
      <c r="I93" s="277">
        <f>F93*(G93+H93)</f>
        <v>0</v>
      </c>
      <c r="J93" s="277">
        <v>21</v>
      </c>
      <c r="K93" s="277">
        <f>I93*(J93/100)</f>
        <v>0</v>
      </c>
      <c r="L93" s="277">
        <f>I93+K93</f>
        <v>0</v>
      </c>
    </row>
    <row r="94" spans="1:12" s="279" customFormat="1" ht="11.25" outlineLevel="3">
      <c r="B94" s="280" t="s">
        <v>2156</v>
      </c>
      <c r="C94" s="281" t="s">
        <v>2157</v>
      </c>
      <c r="D94" s="282" t="s">
        <v>2236</v>
      </c>
      <c r="F94" s="281" t="s">
        <v>2157</v>
      </c>
    </row>
    <row r="95" spans="1:12" s="279" customFormat="1" ht="11.25" outlineLevel="3">
      <c r="B95" s="280" t="s">
        <v>2156</v>
      </c>
      <c r="C95" s="281" t="s">
        <v>2157</v>
      </c>
      <c r="D95" s="282" t="s">
        <v>2237</v>
      </c>
      <c r="F95" s="281" t="s">
        <v>2157</v>
      </c>
    </row>
    <row r="96" spans="1:12" s="283" customFormat="1" ht="11.25" outlineLevel="3">
      <c r="B96" s="280" t="s">
        <v>2156</v>
      </c>
      <c r="C96" s="284" t="s">
        <v>2157</v>
      </c>
      <c r="D96" s="285" t="s">
        <v>2248</v>
      </c>
      <c r="F96" s="286">
        <v>78</v>
      </c>
    </row>
    <row r="97" spans="1:12" s="278" customFormat="1" ht="12" outlineLevel="2">
      <c r="A97" s="272">
        <v>30</v>
      </c>
      <c r="B97" s="272" t="s">
        <v>2153</v>
      </c>
      <c r="C97" s="273" t="s">
        <v>2249</v>
      </c>
      <c r="D97" s="274" t="s">
        <v>2250</v>
      </c>
      <c r="E97" s="275" t="s">
        <v>4</v>
      </c>
      <c r="F97" s="276">
        <v>100</v>
      </c>
      <c r="G97" s="511"/>
      <c r="H97" s="511"/>
      <c r="I97" s="277">
        <f>F97*(G97+H97)</f>
        <v>0</v>
      </c>
      <c r="J97" s="277">
        <v>21</v>
      </c>
      <c r="K97" s="277">
        <f>I97*(J97/100)</f>
        <v>0</v>
      </c>
      <c r="L97" s="277">
        <f>I97+K97</f>
        <v>0</v>
      </c>
    </row>
    <row r="98" spans="1:12" s="279" customFormat="1" ht="11.25" outlineLevel="3">
      <c r="B98" s="280" t="s">
        <v>2156</v>
      </c>
      <c r="C98" s="281" t="s">
        <v>2157</v>
      </c>
      <c r="D98" s="282" t="s">
        <v>2199</v>
      </c>
      <c r="F98" s="281" t="s">
        <v>2157</v>
      </c>
    </row>
    <row r="99" spans="1:12" s="283" customFormat="1" ht="11.25" outlineLevel="3">
      <c r="B99" s="280" t="s">
        <v>2156</v>
      </c>
      <c r="C99" s="284" t="s">
        <v>2157</v>
      </c>
      <c r="D99" s="285" t="s">
        <v>2251</v>
      </c>
      <c r="F99" s="286">
        <v>100</v>
      </c>
    </row>
    <row r="100" spans="1:12" s="278" customFormat="1" ht="12" outlineLevel="2" collapsed="1">
      <c r="A100" s="272">
        <v>31</v>
      </c>
      <c r="B100" s="272" t="s">
        <v>2153</v>
      </c>
      <c r="C100" s="273" t="s">
        <v>2252</v>
      </c>
      <c r="D100" s="274" t="s">
        <v>2253</v>
      </c>
      <c r="E100" s="275" t="s">
        <v>4</v>
      </c>
      <c r="F100" s="276">
        <v>69</v>
      </c>
      <c r="G100" s="511"/>
      <c r="H100" s="511"/>
      <c r="I100" s="277">
        <f t="shared" ref="I100:I103" si="6">F100*(G100+H100)</f>
        <v>0</v>
      </c>
      <c r="J100" s="277">
        <v>21</v>
      </c>
      <c r="K100" s="277">
        <f t="shared" ref="K100:K103" si="7">I100*(J100/100)</f>
        <v>0</v>
      </c>
      <c r="L100" s="277">
        <f t="shared" ref="L100:L103" si="8">I100+K100</f>
        <v>0</v>
      </c>
    </row>
    <row r="101" spans="1:12" s="278" customFormat="1" ht="12" outlineLevel="2" collapsed="1">
      <c r="A101" s="272">
        <v>32</v>
      </c>
      <c r="B101" s="272" t="s">
        <v>2153</v>
      </c>
      <c r="C101" s="273" t="s">
        <v>2254</v>
      </c>
      <c r="D101" s="274" t="s">
        <v>2255</v>
      </c>
      <c r="E101" s="275" t="s">
        <v>4</v>
      </c>
      <c r="F101" s="276">
        <v>21</v>
      </c>
      <c r="G101" s="511"/>
      <c r="H101" s="511"/>
      <c r="I101" s="277">
        <f t="shared" si="6"/>
        <v>0</v>
      </c>
      <c r="J101" s="277">
        <v>21</v>
      </c>
      <c r="K101" s="277">
        <f t="shared" si="7"/>
        <v>0</v>
      </c>
      <c r="L101" s="277">
        <f t="shared" si="8"/>
        <v>0</v>
      </c>
    </row>
    <row r="102" spans="1:12" s="278" customFormat="1" ht="12" outlineLevel="2" collapsed="1">
      <c r="A102" s="272">
        <v>33</v>
      </c>
      <c r="B102" s="272" t="s">
        <v>2153</v>
      </c>
      <c r="C102" s="273" t="s">
        <v>2256</v>
      </c>
      <c r="D102" s="274" t="s">
        <v>2257</v>
      </c>
      <c r="E102" s="275" t="s">
        <v>4</v>
      </c>
      <c r="F102" s="276">
        <v>38</v>
      </c>
      <c r="G102" s="511"/>
      <c r="H102" s="511"/>
      <c r="I102" s="277">
        <f t="shared" si="6"/>
        <v>0</v>
      </c>
      <c r="J102" s="277">
        <v>21</v>
      </c>
      <c r="K102" s="277">
        <f t="shared" si="7"/>
        <v>0</v>
      </c>
      <c r="L102" s="277">
        <f t="shared" si="8"/>
        <v>0</v>
      </c>
    </row>
    <row r="103" spans="1:12" s="278" customFormat="1" ht="12" outlineLevel="2" collapsed="1">
      <c r="A103" s="272">
        <v>34</v>
      </c>
      <c r="B103" s="272" t="s">
        <v>2153</v>
      </c>
      <c r="C103" s="273" t="s">
        <v>2258</v>
      </c>
      <c r="D103" s="274" t="s">
        <v>2259</v>
      </c>
      <c r="E103" s="275" t="s">
        <v>4</v>
      </c>
      <c r="F103" s="276">
        <v>78</v>
      </c>
      <c r="G103" s="511"/>
      <c r="H103" s="511"/>
      <c r="I103" s="277">
        <f t="shared" si="6"/>
        <v>0</v>
      </c>
      <c r="J103" s="277">
        <v>21</v>
      </c>
      <c r="K103" s="277">
        <f t="shared" si="7"/>
        <v>0</v>
      </c>
      <c r="L103" s="277">
        <f t="shared" si="8"/>
        <v>0</v>
      </c>
    </row>
    <row r="104" spans="1:12" s="268" customFormat="1" ht="22.9" customHeight="1" outlineLevel="1">
      <c r="B104" s="269" t="s">
        <v>2148</v>
      </c>
      <c r="C104" s="270" t="s">
        <v>2260</v>
      </c>
      <c r="D104" s="270" t="s">
        <v>2261</v>
      </c>
      <c r="I104" s="271">
        <f>SUBTOTAL(9,I105:I128)</f>
        <v>0</v>
      </c>
      <c r="J104" s="271"/>
      <c r="K104" s="271">
        <f>SUBTOTAL(9,K105:K128)</f>
        <v>0</v>
      </c>
      <c r="L104" s="271">
        <f>SUBTOTAL(9,L105:L128)</f>
        <v>0</v>
      </c>
    </row>
    <row r="105" spans="1:12" s="278" customFormat="1" ht="12" outlineLevel="2">
      <c r="A105" s="272">
        <v>35</v>
      </c>
      <c r="B105" s="272" t="s">
        <v>2153</v>
      </c>
      <c r="C105" s="273" t="s">
        <v>2234</v>
      </c>
      <c r="D105" s="274" t="s">
        <v>2235</v>
      </c>
      <c r="E105" s="275" t="s">
        <v>4</v>
      </c>
      <c r="F105" s="276">
        <v>126</v>
      </c>
      <c r="G105" s="511"/>
      <c r="H105" s="511"/>
      <c r="I105" s="277">
        <f>F105*(G105+H105)</f>
        <v>0</v>
      </c>
      <c r="J105" s="277">
        <v>21</v>
      </c>
      <c r="K105" s="277">
        <f>I105*(J105/100)</f>
        <v>0</v>
      </c>
      <c r="L105" s="277">
        <f>I105+K105</f>
        <v>0</v>
      </c>
    </row>
    <row r="106" spans="1:12" s="279" customFormat="1" ht="11.25" outlineLevel="3">
      <c r="B106" s="280" t="s">
        <v>2156</v>
      </c>
      <c r="C106" s="281" t="s">
        <v>2157</v>
      </c>
      <c r="D106" s="282" t="s">
        <v>2236</v>
      </c>
      <c r="F106" s="281" t="s">
        <v>2157</v>
      </c>
    </row>
    <row r="107" spans="1:12" s="279" customFormat="1" ht="11.25" outlineLevel="3">
      <c r="B107" s="280" t="s">
        <v>2156</v>
      </c>
      <c r="C107" s="281" t="s">
        <v>2157</v>
      </c>
      <c r="D107" s="282" t="s">
        <v>2237</v>
      </c>
      <c r="F107" s="281" t="s">
        <v>2157</v>
      </c>
    </row>
    <row r="108" spans="1:12" s="283" customFormat="1" ht="11.25" outlineLevel="3">
      <c r="B108" s="280" t="s">
        <v>2156</v>
      </c>
      <c r="C108" s="284" t="s">
        <v>2157</v>
      </c>
      <c r="D108" s="285" t="s">
        <v>2262</v>
      </c>
      <c r="F108" s="286">
        <v>126</v>
      </c>
    </row>
    <row r="109" spans="1:12" s="278" customFormat="1" ht="12" outlineLevel="2">
      <c r="A109" s="272">
        <v>36</v>
      </c>
      <c r="B109" s="272" t="s">
        <v>2153</v>
      </c>
      <c r="C109" s="273" t="s">
        <v>2239</v>
      </c>
      <c r="D109" s="274" t="s">
        <v>2240</v>
      </c>
      <c r="E109" s="275" t="s">
        <v>4</v>
      </c>
      <c r="F109" s="276">
        <v>16</v>
      </c>
      <c r="G109" s="511"/>
      <c r="H109" s="511"/>
      <c r="I109" s="277">
        <f>F109*(G109+H109)</f>
        <v>0</v>
      </c>
      <c r="J109" s="277">
        <v>21</v>
      </c>
      <c r="K109" s="277">
        <f>I109*(J109/100)</f>
        <v>0</v>
      </c>
      <c r="L109" s="277">
        <f>I109+K109</f>
        <v>0</v>
      </c>
    </row>
    <row r="110" spans="1:12" s="279" customFormat="1" ht="11.25" outlineLevel="3">
      <c r="B110" s="280" t="s">
        <v>2156</v>
      </c>
      <c r="C110" s="281" t="s">
        <v>2157</v>
      </c>
      <c r="D110" s="282" t="s">
        <v>2236</v>
      </c>
      <c r="F110" s="281" t="s">
        <v>2157</v>
      </c>
    </row>
    <row r="111" spans="1:12" s="279" customFormat="1" ht="11.25" outlineLevel="3">
      <c r="B111" s="280" t="s">
        <v>2156</v>
      </c>
      <c r="C111" s="281" t="s">
        <v>2157</v>
      </c>
      <c r="D111" s="282" t="s">
        <v>2237</v>
      </c>
      <c r="F111" s="281" t="s">
        <v>2157</v>
      </c>
    </row>
    <row r="112" spans="1:12" s="283" customFormat="1" ht="11.25" outlineLevel="3">
      <c r="B112" s="280" t="s">
        <v>2156</v>
      </c>
      <c r="C112" s="284" t="s">
        <v>2157</v>
      </c>
      <c r="D112" s="285" t="s">
        <v>1529</v>
      </c>
      <c r="F112" s="286">
        <v>16</v>
      </c>
    </row>
    <row r="113" spans="1:12" s="299" customFormat="1" ht="16.5" customHeight="1" outlineLevel="3">
      <c r="A113" s="300">
        <v>37</v>
      </c>
      <c r="B113" s="300" t="s">
        <v>2153</v>
      </c>
      <c r="C113" s="301" t="s">
        <v>2241</v>
      </c>
      <c r="D113" s="302" t="s">
        <v>2242</v>
      </c>
      <c r="E113" s="303" t="s">
        <v>4</v>
      </c>
      <c r="F113" s="304">
        <v>12</v>
      </c>
      <c r="G113" s="511"/>
      <c r="H113" s="511"/>
      <c r="I113" s="277">
        <f>F113*(G113+H113)</f>
        <v>0</v>
      </c>
      <c r="J113" s="277">
        <v>21</v>
      </c>
      <c r="K113" s="277">
        <f>I113*(J113/100)</f>
        <v>0</v>
      </c>
      <c r="L113" s="277">
        <f>I113+K113</f>
        <v>0</v>
      </c>
    </row>
    <row r="114" spans="1:12" s="279" customFormat="1" ht="11.25" outlineLevel="3">
      <c r="B114" s="280" t="s">
        <v>2156</v>
      </c>
      <c r="C114" s="281" t="s">
        <v>2157</v>
      </c>
      <c r="D114" s="282" t="s">
        <v>2236</v>
      </c>
      <c r="F114" s="281" t="s">
        <v>2157</v>
      </c>
    </row>
    <row r="115" spans="1:12" s="279" customFormat="1" ht="11.25" outlineLevel="3">
      <c r="B115" s="280" t="s">
        <v>2156</v>
      </c>
      <c r="C115" s="281" t="s">
        <v>2157</v>
      </c>
      <c r="D115" s="282" t="s">
        <v>2237</v>
      </c>
      <c r="F115" s="281" t="s">
        <v>2157</v>
      </c>
    </row>
    <row r="116" spans="1:12" s="283" customFormat="1" ht="11.25" outlineLevel="3">
      <c r="B116" s="280" t="s">
        <v>2156</v>
      </c>
      <c r="C116" s="284" t="s">
        <v>2157</v>
      </c>
      <c r="D116" s="285" t="s">
        <v>1607</v>
      </c>
      <c r="F116" s="286">
        <v>12</v>
      </c>
    </row>
    <row r="117" spans="1:12" s="278" customFormat="1" ht="12" outlineLevel="2">
      <c r="A117" s="272">
        <v>38</v>
      </c>
      <c r="B117" s="272" t="s">
        <v>2153</v>
      </c>
      <c r="C117" s="273" t="s">
        <v>2243</v>
      </c>
      <c r="D117" s="274" t="s">
        <v>2244</v>
      </c>
      <c r="E117" s="275" t="s">
        <v>4</v>
      </c>
      <c r="F117" s="276">
        <v>11</v>
      </c>
      <c r="G117" s="511"/>
      <c r="H117" s="511"/>
      <c r="I117" s="277">
        <f>F117*(G117+H117)</f>
        <v>0</v>
      </c>
      <c r="J117" s="277">
        <v>21</v>
      </c>
      <c r="K117" s="277">
        <f>I117*(J117/100)</f>
        <v>0</v>
      </c>
      <c r="L117" s="277">
        <f>I117+K117</f>
        <v>0</v>
      </c>
    </row>
    <row r="118" spans="1:12" s="279" customFormat="1" ht="11.25" outlineLevel="3">
      <c r="B118" s="280" t="s">
        <v>2156</v>
      </c>
      <c r="C118" s="281" t="s">
        <v>2157</v>
      </c>
      <c r="D118" s="282" t="s">
        <v>2236</v>
      </c>
      <c r="F118" s="281" t="s">
        <v>2157</v>
      </c>
    </row>
    <row r="119" spans="1:12" s="279" customFormat="1" ht="11.25" outlineLevel="3">
      <c r="B119" s="280" t="s">
        <v>2156</v>
      </c>
      <c r="C119" s="281" t="s">
        <v>2157</v>
      </c>
      <c r="D119" s="282" t="s">
        <v>2237</v>
      </c>
      <c r="F119" s="281" t="s">
        <v>2157</v>
      </c>
    </row>
    <row r="120" spans="1:12" s="283" customFormat="1" ht="11.25" outlineLevel="3">
      <c r="B120" s="280" t="s">
        <v>2156</v>
      </c>
      <c r="C120" s="284" t="s">
        <v>2157</v>
      </c>
      <c r="D120" s="285" t="s">
        <v>2163</v>
      </c>
      <c r="F120" s="286">
        <v>11</v>
      </c>
    </row>
    <row r="121" spans="1:12" s="278" customFormat="1" ht="12" outlineLevel="2">
      <c r="A121" s="272">
        <v>39</v>
      </c>
      <c r="B121" s="272" t="s">
        <v>2153</v>
      </c>
      <c r="C121" s="273" t="s">
        <v>2246</v>
      </c>
      <c r="D121" s="274" t="s">
        <v>2247</v>
      </c>
      <c r="E121" s="275" t="s">
        <v>4</v>
      </c>
      <c r="F121" s="276">
        <v>32</v>
      </c>
      <c r="G121" s="511"/>
      <c r="H121" s="511"/>
      <c r="I121" s="277">
        <f>F121*(G121+H121)</f>
        <v>0</v>
      </c>
      <c r="J121" s="277">
        <v>21</v>
      </c>
      <c r="K121" s="277">
        <f>I121*(J121/100)</f>
        <v>0</v>
      </c>
      <c r="L121" s="277">
        <f>I121+K121</f>
        <v>0</v>
      </c>
    </row>
    <row r="122" spans="1:12" s="279" customFormat="1" ht="11.25" outlineLevel="3">
      <c r="B122" s="280" t="s">
        <v>2156</v>
      </c>
      <c r="C122" s="281" t="s">
        <v>2157</v>
      </c>
      <c r="D122" s="282" t="s">
        <v>2236</v>
      </c>
      <c r="F122" s="281" t="s">
        <v>2157</v>
      </c>
    </row>
    <row r="123" spans="1:12" s="279" customFormat="1" ht="11.25" outlineLevel="3">
      <c r="B123" s="280" t="s">
        <v>2156</v>
      </c>
      <c r="C123" s="281" t="s">
        <v>2157</v>
      </c>
      <c r="D123" s="282" t="s">
        <v>2237</v>
      </c>
      <c r="F123" s="281" t="s">
        <v>2157</v>
      </c>
    </row>
    <row r="124" spans="1:12" s="283" customFormat="1" ht="11.25" outlineLevel="3">
      <c r="B124" s="280" t="s">
        <v>2156</v>
      </c>
      <c r="C124" s="284" t="s">
        <v>2157</v>
      </c>
      <c r="D124" s="285" t="s">
        <v>2263</v>
      </c>
      <c r="F124" s="286">
        <v>32</v>
      </c>
    </row>
    <row r="125" spans="1:12" s="278" customFormat="1" ht="12" outlineLevel="2" collapsed="1">
      <c r="A125" s="272">
        <v>40</v>
      </c>
      <c r="B125" s="272" t="s">
        <v>2153</v>
      </c>
      <c r="C125" s="273" t="s">
        <v>2252</v>
      </c>
      <c r="D125" s="274" t="s">
        <v>2253</v>
      </c>
      <c r="E125" s="275" t="s">
        <v>4</v>
      </c>
      <c r="F125" s="276">
        <v>141</v>
      </c>
      <c r="G125" s="511"/>
      <c r="H125" s="511"/>
      <c r="I125" s="277">
        <f t="shared" ref="I125:I128" si="9">F125*(G125+H125)</f>
        <v>0</v>
      </c>
      <c r="J125" s="277">
        <v>21</v>
      </c>
      <c r="K125" s="277">
        <f t="shared" ref="K125:K128" si="10">I125*(J125/100)</f>
        <v>0</v>
      </c>
      <c r="L125" s="277">
        <f t="shared" ref="L125:L128" si="11">I125+K125</f>
        <v>0</v>
      </c>
    </row>
    <row r="126" spans="1:12" s="278" customFormat="1" ht="12" outlineLevel="2" collapsed="1">
      <c r="A126" s="272">
        <v>41</v>
      </c>
      <c r="B126" s="272" t="s">
        <v>2153</v>
      </c>
      <c r="C126" s="273" t="s">
        <v>2254</v>
      </c>
      <c r="D126" s="274" t="s">
        <v>2255</v>
      </c>
      <c r="E126" s="275" t="s">
        <v>4</v>
      </c>
      <c r="F126" s="276">
        <v>12</v>
      </c>
      <c r="G126" s="511"/>
      <c r="H126" s="511"/>
      <c r="I126" s="277">
        <f t="shared" si="9"/>
        <v>0</v>
      </c>
      <c r="J126" s="277">
        <v>21</v>
      </c>
      <c r="K126" s="277">
        <f t="shared" si="10"/>
        <v>0</v>
      </c>
      <c r="L126" s="277">
        <f t="shared" si="11"/>
        <v>0</v>
      </c>
    </row>
    <row r="127" spans="1:12" s="278" customFormat="1" ht="12" outlineLevel="2" collapsed="1">
      <c r="A127" s="272">
        <v>42</v>
      </c>
      <c r="B127" s="272" t="s">
        <v>2153</v>
      </c>
      <c r="C127" s="273" t="s">
        <v>2264</v>
      </c>
      <c r="D127" s="274" t="s">
        <v>2265</v>
      </c>
      <c r="E127" s="275" t="s">
        <v>4</v>
      </c>
      <c r="F127" s="276">
        <v>11</v>
      </c>
      <c r="G127" s="511"/>
      <c r="H127" s="511"/>
      <c r="I127" s="277">
        <f t="shared" si="9"/>
        <v>0</v>
      </c>
      <c r="J127" s="277">
        <v>21</v>
      </c>
      <c r="K127" s="277">
        <f t="shared" si="10"/>
        <v>0</v>
      </c>
      <c r="L127" s="277">
        <f t="shared" si="11"/>
        <v>0</v>
      </c>
    </row>
    <row r="128" spans="1:12" s="278" customFormat="1" ht="12" outlineLevel="2">
      <c r="A128" s="272">
        <v>43</v>
      </c>
      <c r="B128" s="272" t="s">
        <v>2153</v>
      </c>
      <c r="C128" s="273" t="s">
        <v>2266</v>
      </c>
      <c r="D128" s="274" t="s">
        <v>2267</v>
      </c>
      <c r="E128" s="275" t="s">
        <v>4</v>
      </c>
      <c r="F128" s="276">
        <v>32</v>
      </c>
      <c r="G128" s="511"/>
      <c r="H128" s="511"/>
      <c r="I128" s="277">
        <f t="shared" si="9"/>
        <v>0</v>
      </c>
      <c r="J128" s="277">
        <v>21</v>
      </c>
      <c r="K128" s="277">
        <f t="shared" si="10"/>
        <v>0</v>
      </c>
      <c r="L128" s="277">
        <f t="shared" si="11"/>
        <v>0</v>
      </c>
    </row>
    <row r="129" spans="1:12" s="279" customFormat="1" ht="11.25" outlineLevel="3">
      <c r="B129" s="280" t="s">
        <v>2156</v>
      </c>
      <c r="C129" s="281" t="s">
        <v>2157</v>
      </c>
      <c r="D129" s="282" t="s">
        <v>2268</v>
      </c>
      <c r="F129" s="281" t="s">
        <v>2157</v>
      </c>
    </row>
    <row r="130" spans="1:12" s="283" customFormat="1" ht="11.25" outlineLevel="3">
      <c r="B130" s="280" t="s">
        <v>2156</v>
      </c>
      <c r="C130" s="284" t="s">
        <v>2157</v>
      </c>
      <c r="D130" s="285" t="s">
        <v>2263</v>
      </c>
      <c r="F130" s="286">
        <v>32</v>
      </c>
    </row>
    <row r="131" spans="1:12" s="268" customFormat="1" ht="22.9" customHeight="1" outlineLevel="1">
      <c r="B131" s="269" t="s">
        <v>2148</v>
      </c>
      <c r="C131" s="270" t="s">
        <v>2269</v>
      </c>
      <c r="D131" s="270" t="s">
        <v>2270</v>
      </c>
      <c r="I131" s="271">
        <f>SUBTOTAL(9,I132:I147)</f>
        <v>0</v>
      </c>
      <c r="J131" s="271"/>
      <c r="K131" s="271">
        <f>SUBTOTAL(9,K132:K147)</f>
        <v>0</v>
      </c>
      <c r="L131" s="271">
        <f>SUBTOTAL(9,L132:L147)</f>
        <v>0</v>
      </c>
    </row>
    <row r="132" spans="1:12" s="278" customFormat="1" ht="12" outlineLevel="2">
      <c r="A132" s="272">
        <v>44</v>
      </c>
      <c r="B132" s="272" t="s">
        <v>2153</v>
      </c>
      <c r="C132" s="273" t="s">
        <v>2271</v>
      </c>
      <c r="D132" s="274" t="s">
        <v>2272</v>
      </c>
      <c r="E132" s="275" t="s">
        <v>14</v>
      </c>
      <c r="F132" s="276">
        <v>12</v>
      </c>
      <c r="G132" s="511"/>
      <c r="H132" s="511"/>
      <c r="I132" s="277">
        <f>F132*(G132+H132)</f>
        <v>0</v>
      </c>
      <c r="J132" s="277">
        <v>21</v>
      </c>
      <c r="K132" s="277">
        <f>I132*(J132/100)</f>
        <v>0</v>
      </c>
      <c r="L132" s="277">
        <f>I132+K132</f>
        <v>0</v>
      </c>
    </row>
    <row r="133" spans="1:12" s="279" customFormat="1" ht="11.25" outlineLevel="3">
      <c r="B133" s="280" t="s">
        <v>2156</v>
      </c>
      <c r="C133" s="281" t="s">
        <v>2157</v>
      </c>
      <c r="D133" s="282" t="s">
        <v>2273</v>
      </c>
      <c r="F133" s="281" t="s">
        <v>2157</v>
      </c>
    </row>
    <row r="134" spans="1:12" s="283" customFormat="1" ht="11.25" outlineLevel="3">
      <c r="B134" s="280" t="s">
        <v>2156</v>
      </c>
      <c r="C134" s="284" t="s">
        <v>2157</v>
      </c>
      <c r="D134" s="285" t="s">
        <v>1607</v>
      </c>
      <c r="F134" s="286">
        <v>12</v>
      </c>
    </row>
    <row r="135" spans="1:12" s="278" customFormat="1" ht="12" outlineLevel="2">
      <c r="A135" s="272">
        <v>45</v>
      </c>
      <c r="B135" s="272" t="s">
        <v>2153</v>
      </c>
      <c r="C135" s="273" t="s">
        <v>2274</v>
      </c>
      <c r="D135" s="274" t="s">
        <v>2275</v>
      </c>
      <c r="E135" s="275" t="s">
        <v>14</v>
      </c>
      <c r="F135" s="276">
        <v>1</v>
      </c>
      <c r="G135" s="511"/>
      <c r="H135" s="511"/>
      <c r="I135" s="277">
        <f>F135*(G135+H135)</f>
        <v>0</v>
      </c>
      <c r="J135" s="277">
        <v>21</v>
      </c>
      <c r="K135" s="277">
        <f>I135*(J135/100)</f>
        <v>0</v>
      </c>
      <c r="L135" s="277">
        <f>I135+K135</f>
        <v>0</v>
      </c>
    </row>
    <row r="136" spans="1:12" s="279" customFormat="1" ht="11.25" outlineLevel="3">
      <c r="B136" s="280" t="s">
        <v>2156</v>
      </c>
      <c r="C136" s="281" t="s">
        <v>2157</v>
      </c>
      <c r="D136" s="282" t="s">
        <v>2273</v>
      </c>
      <c r="F136" s="281" t="s">
        <v>2157</v>
      </c>
    </row>
    <row r="137" spans="1:12" s="283" customFormat="1" ht="11.25" outlineLevel="3">
      <c r="B137" s="280" t="s">
        <v>2156</v>
      </c>
      <c r="C137" s="284" t="s">
        <v>2157</v>
      </c>
      <c r="D137" s="285" t="s">
        <v>1686</v>
      </c>
      <c r="F137" s="286">
        <v>1</v>
      </c>
    </row>
    <row r="138" spans="1:12" s="278" customFormat="1" ht="12" outlineLevel="2">
      <c r="A138" s="272">
        <v>46</v>
      </c>
      <c r="B138" s="272" t="s">
        <v>2153</v>
      </c>
      <c r="C138" s="273" t="s">
        <v>2276</v>
      </c>
      <c r="D138" s="274" t="s">
        <v>2277</v>
      </c>
      <c r="E138" s="275" t="s">
        <v>14</v>
      </c>
      <c r="F138" s="276">
        <v>9</v>
      </c>
      <c r="G138" s="511"/>
      <c r="H138" s="511"/>
      <c r="I138" s="277">
        <f>F138*(G138+H138)</f>
        <v>0</v>
      </c>
      <c r="J138" s="277">
        <v>21</v>
      </c>
      <c r="K138" s="277">
        <f>I138*(J138/100)</f>
        <v>0</v>
      </c>
      <c r="L138" s="277">
        <f>I138+K138</f>
        <v>0</v>
      </c>
    </row>
    <row r="139" spans="1:12" s="279" customFormat="1" ht="22.5" outlineLevel="3">
      <c r="B139" s="280" t="s">
        <v>2156</v>
      </c>
      <c r="C139" s="281" t="s">
        <v>2157</v>
      </c>
      <c r="D139" s="282" t="s">
        <v>2278</v>
      </c>
      <c r="F139" s="281" t="s">
        <v>2157</v>
      </c>
    </row>
    <row r="140" spans="1:12" s="283" customFormat="1" ht="11.25" outlineLevel="3">
      <c r="B140" s="280" t="s">
        <v>2156</v>
      </c>
      <c r="C140" s="284" t="s">
        <v>2157</v>
      </c>
      <c r="D140" s="285" t="s">
        <v>1380</v>
      </c>
      <c r="F140" s="286">
        <v>9</v>
      </c>
    </row>
    <row r="141" spans="1:12" s="278" customFormat="1" ht="12" outlineLevel="2" collapsed="1">
      <c r="A141" s="272">
        <v>47</v>
      </c>
      <c r="B141" s="272" t="s">
        <v>2153</v>
      </c>
      <c r="C141" s="273" t="s">
        <v>2279</v>
      </c>
      <c r="D141" s="274" t="s">
        <v>2280</v>
      </c>
      <c r="E141" s="275" t="s">
        <v>14</v>
      </c>
      <c r="F141" s="276">
        <v>2</v>
      </c>
      <c r="G141" s="511"/>
      <c r="H141" s="511"/>
      <c r="I141" s="277">
        <f t="shared" ref="I141:I142" si="12">F141*(G141+H141)</f>
        <v>0</v>
      </c>
      <c r="J141" s="277">
        <v>21</v>
      </c>
      <c r="K141" s="277">
        <f t="shared" ref="K141:K142" si="13">I141*(J141/100)</f>
        <v>0</v>
      </c>
      <c r="L141" s="277">
        <f t="shared" ref="L141:L142" si="14">I141+K141</f>
        <v>0</v>
      </c>
    </row>
    <row r="142" spans="1:12" s="278" customFormat="1" ht="12" outlineLevel="2">
      <c r="A142" s="272">
        <v>48</v>
      </c>
      <c r="B142" s="272" t="s">
        <v>2153</v>
      </c>
      <c r="C142" s="273" t="s">
        <v>2281</v>
      </c>
      <c r="D142" s="274" t="s">
        <v>2282</v>
      </c>
      <c r="E142" s="275" t="s">
        <v>14</v>
      </c>
      <c r="F142" s="276">
        <v>1</v>
      </c>
      <c r="G142" s="511"/>
      <c r="H142" s="511"/>
      <c r="I142" s="277">
        <f t="shared" si="12"/>
        <v>0</v>
      </c>
      <c r="J142" s="277">
        <v>21</v>
      </c>
      <c r="K142" s="277">
        <f t="shared" si="13"/>
        <v>0</v>
      </c>
      <c r="L142" s="277">
        <f t="shared" si="14"/>
        <v>0</v>
      </c>
    </row>
    <row r="143" spans="1:12" s="279" customFormat="1" ht="11.25" outlineLevel="3">
      <c r="B143" s="280" t="s">
        <v>2156</v>
      </c>
      <c r="C143" s="281" t="s">
        <v>2157</v>
      </c>
      <c r="D143" s="282" t="s">
        <v>2283</v>
      </c>
      <c r="F143" s="281" t="s">
        <v>2157</v>
      </c>
    </row>
    <row r="144" spans="1:12" s="283" customFormat="1" ht="11.25" outlineLevel="3">
      <c r="B144" s="280" t="s">
        <v>2156</v>
      </c>
      <c r="C144" s="284" t="s">
        <v>2157</v>
      </c>
      <c r="D144" s="285" t="s">
        <v>1686</v>
      </c>
      <c r="F144" s="286">
        <v>1</v>
      </c>
    </row>
    <row r="145" spans="1:12" s="278" customFormat="1" ht="12" outlineLevel="2">
      <c r="A145" s="272">
        <v>49</v>
      </c>
      <c r="B145" s="272" t="s">
        <v>2153</v>
      </c>
      <c r="C145" s="273" t="s">
        <v>2284</v>
      </c>
      <c r="D145" s="274" t="s">
        <v>2285</v>
      </c>
      <c r="E145" s="275" t="s">
        <v>14</v>
      </c>
      <c r="F145" s="276">
        <v>1</v>
      </c>
      <c r="G145" s="511"/>
      <c r="H145" s="511"/>
      <c r="I145" s="277">
        <f>F145*(G145+H145)</f>
        <v>0</v>
      </c>
      <c r="J145" s="277">
        <v>21</v>
      </c>
      <c r="K145" s="277">
        <f>I145*(J145/100)</f>
        <v>0</v>
      </c>
      <c r="L145" s="277">
        <f>I145+K145</f>
        <v>0</v>
      </c>
    </row>
    <row r="146" spans="1:12" s="287" customFormat="1" ht="11.25" outlineLevel="3">
      <c r="A146" s="279"/>
      <c r="B146" s="280" t="s">
        <v>2156</v>
      </c>
      <c r="C146" s="281" t="s">
        <v>2157</v>
      </c>
      <c r="D146" s="282" t="s">
        <v>2283</v>
      </c>
      <c r="E146" s="279"/>
      <c r="F146" s="281" t="s">
        <v>2157</v>
      </c>
      <c r="G146" s="279"/>
      <c r="H146" s="279"/>
      <c r="I146" s="279"/>
      <c r="J146" s="279"/>
    </row>
    <row r="147" spans="1:12" s="287" customFormat="1" ht="11.25" outlineLevel="3">
      <c r="A147" s="283"/>
      <c r="B147" s="280" t="s">
        <v>2156</v>
      </c>
      <c r="C147" s="284" t="s">
        <v>2157</v>
      </c>
      <c r="D147" s="285" t="s">
        <v>1686</v>
      </c>
      <c r="E147" s="283"/>
      <c r="F147" s="286">
        <v>1</v>
      </c>
      <c r="G147" s="283"/>
      <c r="H147" s="283"/>
      <c r="I147" s="283"/>
      <c r="J147" s="283"/>
    </row>
    <row r="148" spans="1:12" s="268" customFormat="1" ht="22.9" customHeight="1" outlineLevel="1">
      <c r="B148" s="269" t="s">
        <v>2148</v>
      </c>
      <c r="C148" s="270" t="s">
        <v>2286</v>
      </c>
      <c r="D148" s="270" t="s">
        <v>2287</v>
      </c>
      <c r="I148" s="271">
        <f>SUBTOTAL(9,I149:I187)</f>
        <v>0</v>
      </c>
      <c r="J148" s="271"/>
      <c r="K148" s="271">
        <f>SUBTOTAL(9,K149:K187)</f>
        <v>0</v>
      </c>
      <c r="L148" s="271">
        <f>SUBTOTAL(9,L149:L187)</f>
        <v>0</v>
      </c>
    </row>
    <row r="149" spans="1:12" s="278" customFormat="1" ht="12" outlineLevel="2">
      <c r="A149" s="272">
        <v>50</v>
      </c>
      <c r="B149" s="272" t="s">
        <v>2153</v>
      </c>
      <c r="C149" s="273" t="s">
        <v>2288</v>
      </c>
      <c r="D149" s="274" t="s">
        <v>2289</v>
      </c>
      <c r="E149" s="275" t="s">
        <v>4</v>
      </c>
      <c r="F149" s="276">
        <v>15</v>
      </c>
      <c r="G149" s="511"/>
      <c r="H149" s="511"/>
      <c r="I149" s="277">
        <f>F149*(G149+H149)</f>
        <v>0</v>
      </c>
      <c r="J149" s="277">
        <v>21</v>
      </c>
      <c r="K149" s="277">
        <f>I149*(J149/100)</f>
        <v>0</v>
      </c>
      <c r="L149" s="277">
        <f>I149+K149</f>
        <v>0</v>
      </c>
    </row>
    <row r="150" spans="1:12" s="279" customFormat="1" ht="11.25" outlineLevel="3">
      <c r="B150" s="280" t="s">
        <v>2156</v>
      </c>
      <c r="C150" s="281" t="s">
        <v>2157</v>
      </c>
      <c r="D150" s="282" t="s">
        <v>2199</v>
      </c>
      <c r="F150" s="281" t="s">
        <v>2157</v>
      </c>
    </row>
    <row r="151" spans="1:12" s="279" customFormat="1" ht="11.25" outlineLevel="3">
      <c r="B151" s="280" t="s">
        <v>2156</v>
      </c>
      <c r="C151" s="281" t="s">
        <v>2157</v>
      </c>
      <c r="D151" s="282" t="s">
        <v>2290</v>
      </c>
      <c r="F151" s="281" t="s">
        <v>2157</v>
      </c>
    </row>
    <row r="152" spans="1:12" s="283" customFormat="1" ht="11.25" outlineLevel="3">
      <c r="B152" s="280" t="s">
        <v>2156</v>
      </c>
      <c r="C152" s="284" t="s">
        <v>2157</v>
      </c>
      <c r="D152" s="285" t="s">
        <v>2203</v>
      </c>
      <c r="F152" s="286">
        <v>15</v>
      </c>
    </row>
    <row r="153" spans="1:12" s="278" customFormat="1" ht="12" outlineLevel="2">
      <c r="A153" s="272">
        <v>51</v>
      </c>
      <c r="B153" s="272" t="s">
        <v>2153</v>
      </c>
      <c r="C153" s="273" t="s">
        <v>2291</v>
      </c>
      <c r="D153" s="274" t="s">
        <v>2292</v>
      </c>
      <c r="E153" s="275" t="s">
        <v>4</v>
      </c>
      <c r="F153" s="276">
        <v>11</v>
      </c>
      <c r="G153" s="511"/>
      <c r="H153" s="511"/>
      <c r="I153" s="277">
        <f>F153*(G153+H153)</f>
        <v>0</v>
      </c>
      <c r="J153" s="277">
        <v>21</v>
      </c>
      <c r="K153" s="277">
        <f>I153*(J153/100)</f>
        <v>0</v>
      </c>
      <c r="L153" s="277">
        <f>I153+K153</f>
        <v>0</v>
      </c>
    </row>
    <row r="154" spans="1:12" s="279" customFormat="1" ht="11.25" outlineLevel="3">
      <c r="B154" s="280" t="s">
        <v>2156</v>
      </c>
      <c r="C154" s="281" t="s">
        <v>2157</v>
      </c>
      <c r="D154" s="282" t="s">
        <v>2199</v>
      </c>
      <c r="F154" s="281" t="s">
        <v>2157</v>
      </c>
    </row>
    <row r="155" spans="1:12" s="279" customFormat="1" ht="11.25" outlineLevel="3">
      <c r="B155" s="280" t="s">
        <v>2156</v>
      </c>
      <c r="C155" s="281" t="s">
        <v>2157</v>
      </c>
      <c r="D155" s="282" t="s">
        <v>2290</v>
      </c>
      <c r="F155" s="281" t="s">
        <v>2157</v>
      </c>
    </row>
    <row r="156" spans="1:12" s="283" customFormat="1" ht="11.25" outlineLevel="3">
      <c r="B156" s="280" t="s">
        <v>2156</v>
      </c>
      <c r="C156" s="284" t="s">
        <v>2157</v>
      </c>
      <c r="D156" s="285" t="s">
        <v>2163</v>
      </c>
      <c r="F156" s="286">
        <v>11</v>
      </c>
    </row>
    <row r="157" spans="1:12" s="278" customFormat="1" ht="12" outlineLevel="2">
      <c r="A157" s="272">
        <v>52</v>
      </c>
      <c r="B157" s="272" t="s">
        <v>2153</v>
      </c>
      <c r="C157" s="273" t="s">
        <v>2293</v>
      </c>
      <c r="D157" s="274" t="s">
        <v>2294</v>
      </c>
      <c r="E157" s="275" t="s">
        <v>4</v>
      </c>
      <c r="F157" s="276">
        <v>5</v>
      </c>
      <c r="G157" s="511"/>
      <c r="H157" s="511"/>
      <c r="I157" s="277">
        <f>F157*(G157+H157)</f>
        <v>0</v>
      </c>
      <c r="J157" s="277">
        <v>21</v>
      </c>
      <c r="K157" s="277">
        <f>I157*(J157/100)</f>
        <v>0</v>
      </c>
      <c r="L157" s="277">
        <f>I157+K157</f>
        <v>0</v>
      </c>
    </row>
    <row r="158" spans="1:12" s="279" customFormat="1" ht="11.25" outlineLevel="3">
      <c r="B158" s="280" t="s">
        <v>2156</v>
      </c>
      <c r="C158" s="281" t="s">
        <v>2157</v>
      </c>
      <c r="D158" s="282" t="s">
        <v>2199</v>
      </c>
      <c r="F158" s="281" t="s">
        <v>2157</v>
      </c>
    </row>
    <row r="159" spans="1:12" s="279" customFormat="1" ht="11.25" outlineLevel="3">
      <c r="B159" s="280" t="s">
        <v>2156</v>
      </c>
      <c r="C159" s="281" t="s">
        <v>2157</v>
      </c>
      <c r="D159" s="282" t="s">
        <v>2290</v>
      </c>
      <c r="F159" s="281" t="s">
        <v>2157</v>
      </c>
    </row>
    <row r="160" spans="1:12" s="283" customFormat="1" ht="11.25" outlineLevel="3">
      <c r="B160" s="280" t="s">
        <v>2156</v>
      </c>
      <c r="C160" s="284" t="s">
        <v>2157</v>
      </c>
      <c r="D160" s="285" t="s">
        <v>2172</v>
      </c>
      <c r="F160" s="286">
        <v>5</v>
      </c>
    </row>
    <row r="161" spans="1:12" s="278" customFormat="1" ht="12" outlineLevel="2">
      <c r="A161" s="272">
        <v>53</v>
      </c>
      <c r="B161" s="272" t="s">
        <v>2153</v>
      </c>
      <c r="C161" s="273" t="s">
        <v>2295</v>
      </c>
      <c r="D161" s="274" t="s">
        <v>2296</v>
      </c>
      <c r="E161" s="275" t="s">
        <v>4</v>
      </c>
      <c r="F161" s="276">
        <v>7</v>
      </c>
      <c r="G161" s="511"/>
      <c r="H161" s="511"/>
      <c r="I161" s="277">
        <f>F161*(G161+H161)</f>
        <v>0</v>
      </c>
      <c r="J161" s="277">
        <v>21</v>
      </c>
      <c r="K161" s="277">
        <f>I161*(J161/100)</f>
        <v>0</v>
      </c>
      <c r="L161" s="277">
        <f>I161+K161</f>
        <v>0</v>
      </c>
    </row>
    <row r="162" spans="1:12" s="279" customFormat="1" ht="11.25" outlineLevel="3">
      <c r="B162" s="280" t="s">
        <v>2156</v>
      </c>
      <c r="C162" s="281" t="s">
        <v>2157</v>
      </c>
      <c r="D162" s="282" t="s">
        <v>2199</v>
      </c>
      <c r="F162" s="281" t="s">
        <v>2157</v>
      </c>
    </row>
    <row r="163" spans="1:12" s="279" customFormat="1" ht="11.25" outlineLevel="3">
      <c r="B163" s="280" t="s">
        <v>2156</v>
      </c>
      <c r="C163" s="281" t="s">
        <v>2157</v>
      </c>
      <c r="D163" s="282" t="s">
        <v>2290</v>
      </c>
      <c r="F163" s="281" t="s">
        <v>2157</v>
      </c>
    </row>
    <row r="164" spans="1:12" s="283" customFormat="1" ht="11.25" outlineLevel="3">
      <c r="B164" s="280" t="s">
        <v>2156</v>
      </c>
      <c r="C164" s="284" t="s">
        <v>2157</v>
      </c>
      <c r="D164" s="285" t="s">
        <v>607</v>
      </c>
      <c r="F164" s="286">
        <v>7</v>
      </c>
    </row>
    <row r="165" spans="1:12" s="278" customFormat="1" ht="12" outlineLevel="2">
      <c r="A165" s="272">
        <v>54</v>
      </c>
      <c r="B165" s="272" t="s">
        <v>2153</v>
      </c>
      <c r="C165" s="273" t="s">
        <v>2297</v>
      </c>
      <c r="D165" s="274" t="s">
        <v>2298</v>
      </c>
      <c r="E165" s="275" t="s">
        <v>4</v>
      </c>
      <c r="F165" s="276">
        <v>5</v>
      </c>
      <c r="G165" s="511"/>
      <c r="H165" s="511"/>
      <c r="I165" s="277">
        <f>F165*(G165+H165)</f>
        <v>0</v>
      </c>
      <c r="J165" s="277">
        <v>21</v>
      </c>
      <c r="K165" s="277">
        <f>I165*(J165/100)</f>
        <v>0</v>
      </c>
      <c r="L165" s="277">
        <f>I165+K165</f>
        <v>0</v>
      </c>
    </row>
    <row r="166" spans="1:12" s="279" customFormat="1" ht="11.25" outlineLevel="3">
      <c r="B166" s="280" t="s">
        <v>2156</v>
      </c>
      <c r="C166" s="281" t="s">
        <v>2157</v>
      </c>
      <c r="D166" s="282" t="s">
        <v>2199</v>
      </c>
      <c r="F166" s="281" t="s">
        <v>2157</v>
      </c>
    </row>
    <row r="167" spans="1:12" s="279" customFormat="1" ht="11.25" outlineLevel="3">
      <c r="B167" s="280" t="s">
        <v>2156</v>
      </c>
      <c r="C167" s="281" t="s">
        <v>2157</v>
      </c>
      <c r="D167" s="282" t="s">
        <v>2290</v>
      </c>
      <c r="F167" s="281" t="s">
        <v>2157</v>
      </c>
    </row>
    <row r="168" spans="1:12" s="283" customFormat="1" ht="11.25" outlineLevel="3">
      <c r="B168" s="280" t="s">
        <v>2156</v>
      </c>
      <c r="C168" s="284" t="s">
        <v>2157</v>
      </c>
      <c r="D168" s="285" t="s">
        <v>2172</v>
      </c>
      <c r="F168" s="286">
        <v>5</v>
      </c>
    </row>
    <row r="169" spans="1:12" s="278" customFormat="1" ht="12" outlineLevel="2">
      <c r="A169" s="272">
        <v>55</v>
      </c>
      <c r="B169" s="272" t="s">
        <v>2153</v>
      </c>
      <c r="C169" s="273" t="s">
        <v>2299</v>
      </c>
      <c r="D169" s="274" t="s">
        <v>2300</v>
      </c>
      <c r="E169" s="275" t="s">
        <v>4</v>
      </c>
      <c r="F169" s="276">
        <v>5</v>
      </c>
      <c r="G169" s="511"/>
      <c r="H169" s="511"/>
      <c r="I169" s="277">
        <f>F169*(G169+H169)</f>
        <v>0</v>
      </c>
      <c r="J169" s="277">
        <v>21</v>
      </c>
      <c r="K169" s="277">
        <f>I169*(J169/100)</f>
        <v>0</v>
      </c>
      <c r="L169" s="277">
        <f>I169+K169</f>
        <v>0</v>
      </c>
    </row>
    <row r="170" spans="1:12" s="279" customFormat="1" ht="11.25" outlineLevel="3">
      <c r="B170" s="280" t="s">
        <v>2156</v>
      </c>
      <c r="C170" s="281" t="s">
        <v>2157</v>
      </c>
      <c r="D170" s="282" t="s">
        <v>2199</v>
      </c>
      <c r="F170" s="281" t="s">
        <v>2157</v>
      </c>
    </row>
    <row r="171" spans="1:12" s="279" customFormat="1" ht="11.25" outlineLevel="3">
      <c r="B171" s="280" t="s">
        <v>2156</v>
      </c>
      <c r="C171" s="281" t="s">
        <v>2157</v>
      </c>
      <c r="D171" s="282" t="s">
        <v>2290</v>
      </c>
      <c r="F171" s="281" t="s">
        <v>2157</v>
      </c>
    </row>
    <row r="172" spans="1:12" s="283" customFormat="1" ht="11.25" outlineLevel="3">
      <c r="B172" s="280" t="s">
        <v>2156</v>
      </c>
      <c r="C172" s="284" t="s">
        <v>2157</v>
      </c>
      <c r="D172" s="285" t="s">
        <v>2172</v>
      </c>
      <c r="F172" s="286">
        <v>5</v>
      </c>
    </row>
    <row r="173" spans="1:12" s="278" customFormat="1" ht="12" outlineLevel="2">
      <c r="A173" s="272">
        <v>56</v>
      </c>
      <c r="B173" s="272" t="s">
        <v>2153</v>
      </c>
      <c r="C173" s="273" t="s">
        <v>2301</v>
      </c>
      <c r="D173" s="274" t="s">
        <v>2302</v>
      </c>
      <c r="E173" s="275" t="s">
        <v>4</v>
      </c>
      <c r="F173" s="276">
        <v>5</v>
      </c>
      <c r="G173" s="511"/>
      <c r="H173" s="511"/>
      <c r="I173" s="277">
        <f>F173*(G173+H173)</f>
        <v>0</v>
      </c>
      <c r="J173" s="277">
        <v>21</v>
      </c>
      <c r="K173" s="277">
        <f>I173*(J173/100)</f>
        <v>0</v>
      </c>
      <c r="L173" s="277">
        <f>I173+K173</f>
        <v>0</v>
      </c>
    </row>
    <row r="174" spans="1:12" s="279" customFormat="1" ht="11.25" outlineLevel="3">
      <c r="B174" s="280" t="s">
        <v>2156</v>
      </c>
      <c r="C174" s="281" t="s">
        <v>2157</v>
      </c>
      <c r="D174" s="282" t="s">
        <v>2199</v>
      </c>
      <c r="F174" s="281" t="s">
        <v>2157</v>
      </c>
    </row>
    <row r="175" spans="1:12" s="279" customFormat="1" ht="11.25" outlineLevel="3">
      <c r="B175" s="280" t="s">
        <v>2156</v>
      </c>
      <c r="C175" s="281" t="s">
        <v>2157</v>
      </c>
      <c r="D175" s="282" t="s">
        <v>2290</v>
      </c>
      <c r="F175" s="281" t="s">
        <v>2157</v>
      </c>
    </row>
    <row r="176" spans="1:12" s="283" customFormat="1" ht="11.25" outlineLevel="3">
      <c r="B176" s="280" t="s">
        <v>2156</v>
      </c>
      <c r="C176" s="284" t="s">
        <v>2157</v>
      </c>
      <c r="D176" s="285" t="s">
        <v>2172</v>
      </c>
      <c r="F176" s="286">
        <v>5</v>
      </c>
    </row>
    <row r="177" spans="1:12" s="278" customFormat="1" ht="12" outlineLevel="2">
      <c r="A177" s="272">
        <v>57</v>
      </c>
      <c r="B177" s="272" t="s">
        <v>2153</v>
      </c>
      <c r="C177" s="273" t="s">
        <v>2303</v>
      </c>
      <c r="D177" s="274" t="s">
        <v>2304</v>
      </c>
      <c r="E177" s="275" t="s">
        <v>4</v>
      </c>
      <c r="F177" s="276">
        <v>5</v>
      </c>
      <c r="G177" s="511"/>
      <c r="H177" s="511"/>
      <c r="I177" s="277">
        <f>F177*(G177+H177)</f>
        <v>0</v>
      </c>
      <c r="J177" s="277">
        <v>21</v>
      </c>
      <c r="K177" s="277">
        <f>I177*(J177/100)</f>
        <v>0</v>
      </c>
      <c r="L177" s="277">
        <f>I177+K177</f>
        <v>0</v>
      </c>
    </row>
    <row r="178" spans="1:12" s="279" customFormat="1" ht="11.25" outlineLevel="3">
      <c r="B178" s="280" t="s">
        <v>2156</v>
      </c>
      <c r="C178" s="281" t="s">
        <v>2157</v>
      </c>
      <c r="D178" s="282" t="s">
        <v>2199</v>
      </c>
      <c r="F178" s="281" t="s">
        <v>2157</v>
      </c>
    </row>
    <row r="179" spans="1:12" s="279" customFormat="1" ht="11.25" outlineLevel="3">
      <c r="B179" s="280" t="s">
        <v>2156</v>
      </c>
      <c r="C179" s="281" t="s">
        <v>2157</v>
      </c>
      <c r="D179" s="282" t="s">
        <v>2290</v>
      </c>
      <c r="F179" s="281" t="s">
        <v>2157</v>
      </c>
    </row>
    <row r="180" spans="1:12" s="283" customFormat="1" ht="11.25" outlineLevel="3">
      <c r="B180" s="280" t="s">
        <v>2156</v>
      </c>
      <c r="C180" s="284" t="s">
        <v>2157</v>
      </c>
      <c r="D180" s="285" t="s">
        <v>2172</v>
      </c>
      <c r="F180" s="286">
        <v>5</v>
      </c>
    </row>
    <row r="181" spans="1:12" s="278" customFormat="1" ht="12" outlineLevel="2">
      <c r="A181" s="272">
        <v>58</v>
      </c>
      <c r="B181" s="272" t="s">
        <v>2153</v>
      </c>
      <c r="C181" s="273" t="s">
        <v>2305</v>
      </c>
      <c r="D181" s="274" t="s">
        <v>2306</v>
      </c>
      <c r="E181" s="275" t="s">
        <v>14</v>
      </c>
      <c r="F181" s="276">
        <v>4</v>
      </c>
      <c r="G181" s="511"/>
      <c r="H181" s="511"/>
      <c r="I181" s="277">
        <f>F181*(G181+H181)</f>
        <v>0</v>
      </c>
      <c r="J181" s="277">
        <v>21</v>
      </c>
      <c r="K181" s="277">
        <f>I181*(J181/100)</f>
        <v>0</v>
      </c>
      <c r="L181" s="277">
        <f>I181+K181</f>
        <v>0</v>
      </c>
    </row>
    <row r="182" spans="1:12" s="299" customFormat="1" ht="14.45" customHeight="1" outlineLevel="3">
      <c r="A182" s="279"/>
      <c r="B182" s="280" t="s">
        <v>2156</v>
      </c>
      <c r="C182" s="281" t="s">
        <v>2157</v>
      </c>
      <c r="D182" s="282" t="s">
        <v>2307</v>
      </c>
      <c r="E182" s="279"/>
      <c r="F182" s="281" t="s">
        <v>2157</v>
      </c>
      <c r="G182" s="279"/>
      <c r="H182" s="279"/>
      <c r="I182" s="279"/>
      <c r="J182" s="279"/>
    </row>
    <row r="183" spans="1:12" s="299" customFormat="1" ht="14.45" customHeight="1" outlineLevel="3">
      <c r="A183" s="279"/>
      <c r="B183" s="280" t="s">
        <v>2156</v>
      </c>
      <c r="C183" s="284" t="s">
        <v>2157</v>
      </c>
      <c r="D183" s="285">
        <v>4</v>
      </c>
      <c r="E183" s="283"/>
      <c r="F183" s="286">
        <v>4</v>
      </c>
      <c r="G183" s="283"/>
      <c r="H183" s="283"/>
      <c r="I183" s="283"/>
      <c r="J183" s="283"/>
    </row>
    <row r="184" spans="1:12" s="278" customFormat="1" ht="12" outlineLevel="2">
      <c r="A184" s="272">
        <v>59</v>
      </c>
      <c r="B184" s="272" t="s">
        <v>2153</v>
      </c>
      <c r="C184" s="273" t="s">
        <v>2308</v>
      </c>
      <c r="D184" s="274" t="s">
        <v>2309</v>
      </c>
      <c r="E184" s="275" t="s">
        <v>4</v>
      </c>
      <c r="F184" s="276">
        <v>3</v>
      </c>
      <c r="G184" s="511"/>
      <c r="H184" s="511"/>
      <c r="I184" s="277">
        <f>F184*(G184+H184)</f>
        <v>0</v>
      </c>
      <c r="J184" s="277">
        <v>21</v>
      </c>
      <c r="K184" s="277">
        <f>I184*(J184/100)</f>
        <v>0</v>
      </c>
      <c r="L184" s="277">
        <f>I184+K184</f>
        <v>0</v>
      </c>
    </row>
    <row r="185" spans="1:12" s="279" customFormat="1" ht="11.25" outlineLevel="3">
      <c r="B185" s="280" t="s">
        <v>2156</v>
      </c>
      <c r="C185" s="281" t="s">
        <v>2157</v>
      </c>
      <c r="D185" s="282" t="s">
        <v>2310</v>
      </c>
      <c r="F185" s="281" t="s">
        <v>2157</v>
      </c>
    </row>
    <row r="186" spans="1:12" s="283" customFormat="1" ht="11.25" outlineLevel="3">
      <c r="B186" s="280" t="s">
        <v>2156</v>
      </c>
      <c r="C186" s="284" t="s">
        <v>2157</v>
      </c>
      <c r="D186" s="285" t="s">
        <v>2164</v>
      </c>
      <c r="F186" s="286">
        <v>3</v>
      </c>
    </row>
    <row r="187" spans="1:12" s="278" customFormat="1" ht="12" outlineLevel="2">
      <c r="A187" s="272">
        <v>60</v>
      </c>
      <c r="B187" s="272" t="s">
        <v>2153</v>
      </c>
      <c r="C187" s="273" t="s">
        <v>2311</v>
      </c>
      <c r="D187" s="274" t="s">
        <v>2309</v>
      </c>
      <c r="E187" s="275" t="s">
        <v>4</v>
      </c>
      <c r="F187" s="276">
        <v>9</v>
      </c>
      <c r="G187" s="511"/>
      <c r="H187" s="511"/>
      <c r="I187" s="277">
        <f>F187*(G187+H187)</f>
        <v>0</v>
      </c>
      <c r="J187" s="277">
        <v>21</v>
      </c>
      <c r="K187" s="277">
        <f>I187*(J187/100)</f>
        <v>0</v>
      </c>
      <c r="L187" s="277">
        <f>I187+K187</f>
        <v>0</v>
      </c>
    </row>
    <row r="188" spans="1:12" s="279" customFormat="1" ht="11.25" outlineLevel="3">
      <c r="B188" s="280" t="s">
        <v>2156</v>
      </c>
      <c r="C188" s="281" t="s">
        <v>2157</v>
      </c>
      <c r="D188" s="282" t="s">
        <v>2312</v>
      </c>
      <c r="F188" s="281" t="s">
        <v>2157</v>
      </c>
    </row>
    <row r="189" spans="1:12" s="283" customFormat="1" ht="11.25" outlineLevel="3">
      <c r="B189" s="280" t="s">
        <v>2156</v>
      </c>
      <c r="C189" s="284" t="s">
        <v>2157</v>
      </c>
      <c r="D189" s="285" t="s">
        <v>1380</v>
      </c>
      <c r="F189" s="286">
        <v>9</v>
      </c>
    </row>
    <row r="190" spans="1:12" s="268" customFormat="1" ht="22.9" customHeight="1" outlineLevel="1">
      <c r="B190" s="269" t="s">
        <v>2148</v>
      </c>
      <c r="C190" s="270" t="s">
        <v>2313</v>
      </c>
      <c r="D190" s="270" t="s">
        <v>2314</v>
      </c>
      <c r="I190" s="271">
        <f>SUBTOTAL(9,I191:I198)</f>
        <v>0</v>
      </c>
      <c r="J190" s="271"/>
      <c r="K190" s="271">
        <f>SUBTOTAL(9,K191:K198)</f>
        <v>0</v>
      </c>
      <c r="L190" s="271">
        <f>SUBTOTAL(9,L191:L198)</f>
        <v>0</v>
      </c>
    </row>
    <row r="191" spans="1:12" s="278" customFormat="1" ht="12" outlineLevel="2">
      <c r="A191" s="272">
        <v>61</v>
      </c>
      <c r="B191" s="272" t="s">
        <v>2153</v>
      </c>
      <c r="C191" s="273" t="s">
        <v>2315</v>
      </c>
      <c r="D191" s="274" t="s">
        <v>2316</v>
      </c>
      <c r="E191" s="275" t="s">
        <v>4</v>
      </c>
      <c r="F191" s="276">
        <v>44</v>
      </c>
      <c r="G191" s="511"/>
      <c r="H191" s="511"/>
      <c r="I191" s="277">
        <f>F191*(G191+H191)</f>
        <v>0</v>
      </c>
      <c r="J191" s="277">
        <v>21</v>
      </c>
      <c r="K191" s="277">
        <f>I191*(J191/100)</f>
        <v>0</v>
      </c>
      <c r="L191" s="277">
        <f>I191+K191</f>
        <v>0</v>
      </c>
    </row>
    <row r="192" spans="1:12" s="279" customFormat="1" ht="11.25" outlineLevel="3">
      <c r="B192" s="280" t="s">
        <v>2156</v>
      </c>
      <c r="C192" s="281" t="s">
        <v>2157</v>
      </c>
      <c r="D192" s="282" t="s">
        <v>2199</v>
      </c>
      <c r="F192" s="281" t="s">
        <v>2157</v>
      </c>
    </row>
    <row r="193" spans="1:12" s="279" customFormat="1" ht="11.25" outlineLevel="3">
      <c r="B193" s="280" t="s">
        <v>2156</v>
      </c>
      <c r="C193" s="281" t="s">
        <v>2157</v>
      </c>
      <c r="D193" s="282" t="s">
        <v>2317</v>
      </c>
      <c r="F193" s="281" t="s">
        <v>2157</v>
      </c>
    </row>
    <row r="194" spans="1:12" s="283" customFormat="1" ht="11.25" outlineLevel="3">
      <c r="B194" s="280" t="s">
        <v>2156</v>
      </c>
      <c r="C194" s="284" t="s">
        <v>2157</v>
      </c>
      <c r="D194" s="285" t="s">
        <v>2318</v>
      </c>
      <c r="F194" s="286">
        <v>44</v>
      </c>
    </row>
    <row r="195" spans="1:12" s="278" customFormat="1" ht="12" outlineLevel="2">
      <c r="A195" s="272">
        <v>62</v>
      </c>
      <c r="B195" s="272" t="s">
        <v>2153</v>
      </c>
      <c r="C195" s="273" t="s">
        <v>2319</v>
      </c>
      <c r="D195" s="274" t="s">
        <v>2320</v>
      </c>
      <c r="E195" s="275" t="s">
        <v>4</v>
      </c>
      <c r="F195" s="276">
        <v>11</v>
      </c>
      <c r="G195" s="511"/>
      <c r="H195" s="511"/>
      <c r="I195" s="277">
        <f>F195*(G195+H195)</f>
        <v>0</v>
      </c>
      <c r="J195" s="277">
        <v>21</v>
      </c>
      <c r="K195" s="277">
        <f>I195*(J195/100)</f>
        <v>0</v>
      </c>
      <c r="L195" s="277">
        <f>I195+K195</f>
        <v>0</v>
      </c>
    </row>
    <row r="196" spans="1:12" s="279" customFormat="1" ht="11.25" outlineLevel="3">
      <c r="B196" s="280" t="s">
        <v>2156</v>
      </c>
      <c r="C196" s="281" t="s">
        <v>2157</v>
      </c>
      <c r="D196" s="282" t="s">
        <v>2199</v>
      </c>
      <c r="F196" s="281" t="s">
        <v>2157</v>
      </c>
    </row>
    <row r="197" spans="1:12" s="279" customFormat="1" ht="11.25" outlineLevel="3">
      <c r="B197" s="280" t="s">
        <v>2156</v>
      </c>
      <c r="C197" s="281" t="s">
        <v>2157</v>
      </c>
      <c r="D197" s="282" t="s">
        <v>2317</v>
      </c>
      <c r="F197" s="281" t="s">
        <v>2157</v>
      </c>
    </row>
    <row r="198" spans="1:12" s="283" customFormat="1" ht="11.25" outlineLevel="3">
      <c r="B198" s="280" t="s">
        <v>2156</v>
      </c>
      <c r="C198" s="284" t="s">
        <v>2157</v>
      </c>
      <c r="D198" s="285" t="s">
        <v>2163</v>
      </c>
      <c r="F198" s="286">
        <v>11</v>
      </c>
    </row>
    <row r="199" spans="1:12" s="268" customFormat="1" ht="22.9" customHeight="1" outlineLevel="1">
      <c r="B199" s="269" t="s">
        <v>2148</v>
      </c>
      <c r="C199" s="270" t="s">
        <v>2321</v>
      </c>
      <c r="D199" s="270" t="s">
        <v>2322</v>
      </c>
      <c r="I199" s="271">
        <f>SUBTOTAL(9,I200:I206)</f>
        <v>0</v>
      </c>
      <c r="J199" s="271"/>
      <c r="K199" s="271">
        <f>SUBTOTAL(9,K200:K206)</f>
        <v>0</v>
      </c>
      <c r="L199" s="271">
        <f>SUBTOTAL(9,L200:L206)</f>
        <v>0</v>
      </c>
    </row>
    <row r="200" spans="1:12" s="278" customFormat="1" ht="12" outlineLevel="2">
      <c r="A200" s="272">
        <v>63</v>
      </c>
      <c r="B200" s="272" t="s">
        <v>2153</v>
      </c>
      <c r="C200" s="273" t="s">
        <v>2323</v>
      </c>
      <c r="D200" s="274" t="s">
        <v>2324</v>
      </c>
      <c r="E200" s="275" t="s">
        <v>14</v>
      </c>
      <c r="F200" s="276">
        <v>9</v>
      </c>
      <c r="G200" s="511"/>
      <c r="H200" s="511"/>
      <c r="I200" s="277">
        <f>F200*(G200+H200)</f>
        <v>0</v>
      </c>
      <c r="J200" s="277">
        <v>21</v>
      </c>
      <c r="K200" s="277">
        <f>I200*(J200/100)</f>
        <v>0</v>
      </c>
      <c r="L200" s="277">
        <f>I200+K200</f>
        <v>0</v>
      </c>
    </row>
    <row r="201" spans="1:12" s="279" customFormat="1" ht="11.25" outlineLevel="3">
      <c r="B201" s="280" t="s">
        <v>2156</v>
      </c>
      <c r="C201" s="281" t="s">
        <v>2157</v>
      </c>
      <c r="D201" s="282" t="s">
        <v>2325</v>
      </c>
      <c r="F201" s="281" t="s">
        <v>2157</v>
      </c>
    </row>
    <row r="202" spans="1:12" s="283" customFormat="1" ht="11.25" outlineLevel="3">
      <c r="B202" s="280" t="s">
        <v>2156</v>
      </c>
      <c r="C202" s="284" t="s">
        <v>2157</v>
      </c>
      <c r="D202" s="285" t="s">
        <v>1380</v>
      </c>
      <c r="F202" s="286">
        <v>9</v>
      </c>
    </row>
    <row r="203" spans="1:12" s="278" customFormat="1" ht="12" outlineLevel="2">
      <c r="A203" s="272">
        <v>64</v>
      </c>
      <c r="B203" s="272" t="s">
        <v>2153</v>
      </c>
      <c r="C203" s="273" t="s">
        <v>2326</v>
      </c>
      <c r="D203" s="274" t="s">
        <v>2324</v>
      </c>
      <c r="E203" s="275" t="s">
        <v>14</v>
      </c>
      <c r="F203" s="276">
        <v>2</v>
      </c>
      <c r="G203" s="511"/>
      <c r="H203" s="511"/>
      <c r="I203" s="277">
        <f>F203*(G203+H203)</f>
        <v>0</v>
      </c>
      <c r="J203" s="277">
        <v>21</v>
      </c>
      <c r="K203" s="277">
        <f>I203*(J203/100)</f>
        <v>0</v>
      </c>
      <c r="L203" s="277">
        <f>I203+K203</f>
        <v>0</v>
      </c>
    </row>
    <row r="204" spans="1:12" s="279" customFormat="1" ht="11.25" outlineLevel="3">
      <c r="B204" s="280" t="s">
        <v>2156</v>
      </c>
      <c r="C204" s="281" t="s">
        <v>2157</v>
      </c>
      <c r="D204" s="282" t="s">
        <v>2327</v>
      </c>
      <c r="F204" s="281" t="s">
        <v>2157</v>
      </c>
    </row>
    <row r="205" spans="1:12" s="283" customFormat="1" ht="11.25" outlineLevel="3">
      <c r="B205" s="280" t="s">
        <v>2156</v>
      </c>
      <c r="C205" s="284" t="s">
        <v>2157</v>
      </c>
      <c r="D205" s="285" t="s">
        <v>1357</v>
      </c>
      <c r="F205" s="286">
        <v>2</v>
      </c>
    </row>
    <row r="206" spans="1:12" s="278" customFormat="1" ht="12" outlineLevel="2">
      <c r="A206" s="272">
        <v>65</v>
      </c>
      <c r="B206" s="272" t="s">
        <v>2153</v>
      </c>
      <c r="C206" s="273" t="s">
        <v>2328</v>
      </c>
      <c r="D206" s="274" t="s">
        <v>2329</v>
      </c>
      <c r="E206" s="275" t="s">
        <v>4</v>
      </c>
      <c r="F206" s="276">
        <v>45</v>
      </c>
      <c r="G206" s="511"/>
      <c r="H206" s="511"/>
      <c r="I206" s="277">
        <f>F206*(G206+H206)</f>
        <v>0</v>
      </c>
      <c r="J206" s="277">
        <v>21</v>
      </c>
      <c r="K206" s="277">
        <f>I206*(J206/100)</f>
        <v>0</v>
      </c>
      <c r="L206" s="277">
        <f>I206+K206</f>
        <v>0</v>
      </c>
    </row>
    <row r="207" spans="1:12" s="279" customFormat="1" ht="11.25" outlineLevel="3">
      <c r="B207" s="280" t="s">
        <v>2156</v>
      </c>
      <c r="C207" s="281" t="s">
        <v>2157</v>
      </c>
      <c r="D207" s="282" t="s">
        <v>2199</v>
      </c>
      <c r="F207" s="281" t="s">
        <v>2157</v>
      </c>
    </row>
    <row r="208" spans="1:12" s="279" customFormat="1" ht="11.25" outlineLevel="3">
      <c r="B208" s="280" t="s">
        <v>2156</v>
      </c>
      <c r="C208" s="281" t="s">
        <v>2157</v>
      </c>
      <c r="D208" s="282" t="s">
        <v>2290</v>
      </c>
      <c r="F208" s="281" t="s">
        <v>2157</v>
      </c>
    </row>
    <row r="209" spans="1:12" s="283" customFormat="1" ht="11.25" outlineLevel="3">
      <c r="B209" s="280" t="s">
        <v>2156</v>
      </c>
      <c r="C209" s="284" t="s">
        <v>2157</v>
      </c>
      <c r="D209" s="285" t="s">
        <v>2330</v>
      </c>
      <c r="F209" s="286">
        <v>45</v>
      </c>
    </row>
    <row r="210" spans="1:12" s="268" customFormat="1" ht="22.9" customHeight="1" outlineLevel="1">
      <c r="B210" s="269" t="s">
        <v>2148</v>
      </c>
      <c r="C210" s="270" t="s">
        <v>2331</v>
      </c>
      <c r="D210" s="270" t="s">
        <v>2332</v>
      </c>
      <c r="I210" s="271">
        <f>SUBTOTAL(9,I211)</f>
        <v>0</v>
      </c>
      <c r="J210" s="271"/>
      <c r="K210" s="271">
        <f t="shared" ref="K210:L210" si="15">SUBTOTAL(9,K211)</f>
        <v>0</v>
      </c>
      <c r="L210" s="271">
        <f t="shared" si="15"/>
        <v>0</v>
      </c>
    </row>
    <row r="211" spans="1:12" s="278" customFormat="1" ht="12" outlineLevel="2">
      <c r="A211" s="272">
        <v>66</v>
      </c>
      <c r="B211" s="272" t="s">
        <v>2153</v>
      </c>
      <c r="C211" s="273" t="s">
        <v>2333</v>
      </c>
      <c r="D211" s="274" t="s">
        <v>2334</v>
      </c>
      <c r="E211" s="275" t="s">
        <v>4</v>
      </c>
      <c r="F211" s="276">
        <v>128</v>
      </c>
      <c r="G211" s="511"/>
      <c r="H211" s="511"/>
      <c r="I211" s="277">
        <f>F211*(G211+H211)</f>
        <v>0</v>
      </c>
      <c r="J211" s="277">
        <v>21</v>
      </c>
      <c r="K211" s="277">
        <f>I211*(J211/100)</f>
        <v>0</v>
      </c>
      <c r="L211" s="277">
        <f>I211+K211</f>
        <v>0</v>
      </c>
    </row>
    <row r="212" spans="1:12" s="279" customFormat="1" ht="11.25" outlineLevel="3">
      <c r="B212" s="280" t="s">
        <v>2156</v>
      </c>
      <c r="C212" s="281" t="s">
        <v>2157</v>
      </c>
      <c r="D212" s="282" t="s">
        <v>2199</v>
      </c>
      <c r="F212" s="281" t="s">
        <v>2157</v>
      </c>
    </row>
    <row r="213" spans="1:12" s="279" customFormat="1" ht="11.25" outlineLevel="3">
      <c r="B213" s="280" t="s">
        <v>2156</v>
      </c>
      <c r="C213" s="281" t="s">
        <v>2157</v>
      </c>
      <c r="D213" s="282" t="s">
        <v>2317</v>
      </c>
      <c r="F213" s="281" t="s">
        <v>2157</v>
      </c>
    </row>
    <row r="214" spans="1:12" s="283" customFormat="1" ht="11.25" outlineLevel="3">
      <c r="B214" s="280" t="s">
        <v>2156</v>
      </c>
      <c r="C214" s="284" t="s">
        <v>2157</v>
      </c>
      <c r="D214" s="285" t="s">
        <v>2335</v>
      </c>
      <c r="F214" s="286">
        <v>128</v>
      </c>
    </row>
    <row r="215" spans="1:12" s="268" customFormat="1" ht="22.9" customHeight="1" outlineLevel="1">
      <c r="B215" s="269" t="s">
        <v>2148</v>
      </c>
      <c r="C215" s="270" t="s">
        <v>2336</v>
      </c>
      <c r="D215" s="270" t="s">
        <v>2337</v>
      </c>
      <c r="I215" s="271">
        <f>SUBTOTAL(9,I216:I234)</f>
        <v>0</v>
      </c>
      <c r="J215" s="271"/>
      <c r="K215" s="271">
        <f t="shared" ref="K215:L215" si="16">SUBTOTAL(9,K216:K234)</f>
        <v>0</v>
      </c>
      <c r="L215" s="271">
        <f t="shared" si="16"/>
        <v>0</v>
      </c>
    </row>
    <row r="216" spans="1:12" s="278" customFormat="1" ht="12" outlineLevel="2" collapsed="1">
      <c r="A216" s="272">
        <v>67</v>
      </c>
      <c r="B216" s="272" t="s">
        <v>2153</v>
      </c>
      <c r="C216" s="273" t="s">
        <v>2338</v>
      </c>
      <c r="D216" s="274" t="s">
        <v>2339</v>
      </c>
      <c r="E216" s="275" t="s">
        <v>13</v>
      </c>
      <c r="F216" s="276">
        <v>1</v>
      </c>
      <c r="G216" s="511"/>
      <c r="H216" s="511"/>
      <c r="I216" s="277">
        <f t="shared" ref="I216:I234" si="17">F216*(G216+H216)</f>
        <v>0</v>
      </c>
      <c r="J216" s="277">
        <v>21</v>
      </c>
      <c r="K216" s="277">
        <f t="shared" ref="K216:K234" si="18">I216*(J216/100)</f>
        <v>0</v>
      </c>
      <c r="L216" s="277">
        <f t="shared" ref="L216:L234" si="19">I216+K216</f>
        <v>0</v>
      </c>
    </row>
    <row r="217" spans="1:12" s="278" customFormat="1" ht="12" outlineLevel="2" collapsed="1">
      <c r="A217" s="272">
        <v>68</v>
      </c>
      <c r="B217" s="272" t="s">
        <v>2153</v>
      </c>
      <c r="C217" s="273" t="s">
        <v>2340</v>
      </c>
      <c r="D217" s="274" t="s">
        <v>2341</v>
      </c>
      <c r="E217" s="275" t="s">
        <v>13</v>
      </c>
      <c r="F217" s="276">
        <v>1</v>
      </c>
      <c r="G217" s="511"/>
      <c r="H217" s="511"/>
      <c r="I217" s="277">
        <f t="shared" si="17"/>
        <v>0</v>
      </c>
      <c r="J217" s="277">
        <v>21</v>
      </c>
      <c r="K217" s="277">
        <f t="shared" si="18"/>
        <v>0</v>
      </c>
      <c r="L217" s="277">
        <f t="shared" si="19"/>
        <v>0</v>
      </c>
    </row>
    <row r="218" spans="1:12" s="278" customFormat="1" ht="12" outlineLevel="2" collapsed="1">
      <c r="A218" s="272">
        <v>69</v>
      </c>
      <c r="B218" s="272" t="s">
        <v>2153</v>
      </c>
      <c r="C218" s="273" t="s">
        <v>2342</v>
      </c>
      <c r="D218" s="274" t="s">
        <v>2343</v>
      </c>
      <c r="E218" s="275" t="s">
        <v>13</v>
      </c>
      <c r="F218" s="276">
        <v>1</v>
      </c>
      <c r="G218" s="511"/>
      <c r="H218" s="511"/>
      <c r="I218" s="277">
        <f t="shared" si="17"/>
        <v>0</v>
      </c>
      <c r="J218" s="277">
        <v>21</v>
      </c>
      <c r="K218" s="277">
        <f t="shared" si="18"/>
        <v>0</v>
      </c>
      <c r="L218" s="277">
        <f t="shared" si="19"/>
        <v>0</v>
      </c>
    </row>
    <row r="219" spans="1:12" s="278" customFormat="1" ht="12" outlineLevel="2" collapsed="1">
      <c r="A219" s="272">
        <v>70</v>
      </c>
      <c r="B219" s="272" t="s">
        <v>2153</v>
      </c>
      <c r="C219" s="273" t="s">
        <v>2344</v>
      </c>
      <c r="D219" s="274" t="s">
        <v>2345</v>
      </c>
      <c r="E219" s="275" t="s">
        <v>13</v>
      </c>
      <c r="F219" s="276">
        <v>1</v>
      </c>
      <c r="G219" s="511"/>
      <c r="H219" s="511"/>
      <c r="I219" s="277">
        <f t="shared" si="17"/>
        <v>0</v>
      </c>
      <c r="J219" s="277">
        <v>21</v>
      </c>
      <c r="K219" s="277">
        <f t="shared" si="18"/>
        <v>0</v>
      </c>
      <c r="L219" s="277">
        <f t="shared" si="19"/>
        <v>0</v>
      </c>
    </row>
    <row r="220" spans="1:12" s="278" customFormat="1" ht="12" outlineLevel="2" collapsed="1">
      <c r="A220" s="272">
        <v>71</v>
      </c>
      <c r="B220" s="272" t="s">
        <v>2153</v>
      </c>
      <c r="C220" s="273" t="s">
        <v>2346</v>
      </c>
      <c r="D220" s="274" t="s">
        <v>2347</v>
      </c>
      <c r="E220" s="275" t="s">
        <v>13</v>
      </c>
      <c r="F220" s="276">
        <v>1</v>
      </c>
      <c r="G220" s="511"/>
      <c r="H220" s="511"/>
      <c r="I220" s="277">
        <f t="shared" si="17"/>
        <v>0</v>
      </c>
      <c r="J220" s="277">
        <v>21</v>
      </c>
      <c r="K220" s="277">
        <f t="shared" si="18"/>
        <v>0</v>
      </c>
      <c r="L220" s="277">
        <f t="shared" si="19"/>
        <v>0</v>
      </c>
    </row>
    <row r="221" spans="1:12" s="278" customFormat="1" ht="12" outlineLevel="2" collapsed="1">
      <c r="A221" s="272">
        <v>72</v>
      </c>
      <c r="B221" s="272" t="s">
        <v>2153</v>
      </c>
      <c r="C221" s="273" t="s">
        <v>2348</v>
      </c>
      <c r="D221" s="274" t="s">
        <v>2349</v>
      </c>
      <c r="E221" s="275" t="s">
        <v>13</v>
      </c>
      <c r="F221" s="276">
        <v>1</v>
      </c>
      <c r="G221" s="511"/>
      <c r="H221" s="511"/>
      <c r="I221" s="277">
        <f t="shared" si="17"/>
        <v>0</v>
      </c>
      <c r="J221" s="277">
        <v>21</v>
      </c>
      <c r="K221" s="277">
        <f t="shared" si="18"/>
        <v>0</v>
      </c>
      <c r="L221" s="277">
        <f t="shared" si="19"/>
        <v>0</v>
      </c>
    </row>
    <row r="222" spans="1:12" s="278" customFormat="1" ht="12" outlineLevel="2" collapsed="1">
      <c r="A222" s="272">
        <v>73</v>
      </c>
      <c r="B222" s="272" t="s">
        <v>2153</v>
      </c>
      <c r="C222" s="273" t="s">
        <v>2350</v>
      </c>
      <c r="D222" s="274" t="s">
        <v>2351</v>
      </c>
      <c r="E222" s="275" t="s">
        <v>13</v>
      </c>
      <c r="F222" s="276">
        <v>1</v>
      </c>
      <c r="G222" s="511"/>
      <c r="H222" s="511"/>
      <c r="I222" s="277">
        <f t="shared" si="17"/>
        <v>0</v>
      </c>
      <c r="J222" s="277">
        <v>21</v>
      </c>
      <c r="K222" s="277">
        <f t="shared" si="18"/>
        <v>0</v>
      </c>
      <c r="L222" s="277">
        <f t="shared" si="19"/>
        <v>0</v>
      </c>
    </row>
    <row r="223" spans="1:12" s="278" customFormat="1" ht="12" outlineLevel="2" collapsed="1">
      <c r="A223" s="272">
        <v>74</v>
      </c>
      <c r="B223" s="272" t="s">
        <v>2153</v>
      </c>
      <c r="C223" s="273" t="s">
        <v>2352</v>
      </c>
      <c r="D223" s="274" t="s">
        <v>2353</v>
      </c>
      <c r="E223" s="275" t="s">
        <v>13</v>
      </c>
      <c r="F223" s="276">
        <v>1</v>
      </c>
      <c r="G223" s="511"/>
      <c r="H223" s="511"/>
      <c r="I223" s="277">
        <f t="shared" si="17"/>
        <v>0</v>
      </c>
      <c r="J223" s="277">
        <v>21</v>
      </c>
      <c r="K223" s="277">
        <f t="shared" si="18"/>
        <v>0</v>
      </c>
      <c r="L223" s="277">
        <f t="shared" si="19"/>
        <v>0</v>
      </c>
    </row>
    <row r="224" spans="1:12" s="278" customFormat="1" ht="12" outlineLevel="2" collapsed="1">
      <c r="A224" s="272">
        <v>75</v>
      </c>
      <c r="B224" s="272" t="s">
        <v>2153</v>
      </c>
      <c r="C224" s="273" t="s">
        <v>2354</v>
      </c>
      <c r="D224" s="274" t="s">
        <v>2355</v>
      </c>
      <c r="E224" s="275" t="s">
        <v>13</v>
      </c>
      <c r="F224" s="276">
        <v>1</v>
      </c>
      <c r="G224" s="511"/>
      <c r="H224" s="511"/>
      <c r="I224" s="277">
        <f t="shared" si="17"/>
        <v>0</v>
      </c>
      <c r="J224" s="277">
        <v>21</v>
      </c>
      <c r="K224" s="277">
        <f t="shared" si="18"/>
        <v>0</v>
      </c>
      <c r="L224" s="277">
        <f t="shared" si="19"/>
        <v>0</v>
      </c>
    </row>
    <row r="225" spans="1:12" s="278" customFormat="1" ht="12" outlineLevel="2" collapsed="1">
      <c r="A225" s="272">
        <v>76</v>
      </c>
      <c r="B225" s="272" t="s">
        <v>2153</v>
      </c>
      <c r="C225" s="273" t="s">
        <v>2356</v>
      </c>
      <c r="D225" s="274" t="s">
        <v>2357</v>
      </c>
      <c r="E225" s="275" t="s">
        <v>13</v>
      </c>
      <c r="F225" s="276">
        <v>1</v>
      </c>
      <c r="G225" s="511"/>
      <c r="H225" s="511"/>
      <c r="I225" s="277">
        <f t="shared" si="17"/>
        <v>0</v>
      </c>
      <c r="J225" s="277">
        <v>21</v>
      </c>
      <c r="K225" s="277">
        <f t="shared" si="18"/>
        <v>0</v>
      </c>
      <c r="L225" s="277">
        <f t="shared" si="19"/>
        <v>0</v>
      </c>
    </row>
    <row r="226" spans="1:12" s="278" customFormat="1" ht="12" outlineLevel="2" collapsed="1">
      <c r="A226" s="272">
        <v>77</v>
      </c>
      <c r="B226" s="272" t="s">
        <v>2153</v>
      </c>
      <c r="C226" s="273" t="s">
        <v>2358</v>
      </c>
      <c r="D226" s="274" t="s">
        <v>2359</v>
      </c>
      <c r="E226" s="275" t="s">
        <v>13</v>
      </c>
      <c r="F226" s="276">
        <v>1</v>
      </c>
      <c r="G226" s="511"/>
      <c r="H226" s="511"/>
      <c r="I226" s="277">
        <f t="shared" si="17"/>
        <v>0</v>
      </c>
      <c r="J226" s="277">
        <v>21</v>
      </c>
      <c r="K226" s="277">
        <f t="shared" si="18"/>
        <v>0</v>
      </c>
      <c r="L226" s="277">
        <f t="shared" si="19"/>
        <v>0</v>
      </c>
    </row>
    <row r="227" spans="1:12" s="278" customFormat="1" ht="12" outlineLevel="2" collapsed="1">
      <c r="A227" s="272">
        <v>78</v>
      </c>
      <c r="B227" s="272" t="s">
        <v>2153</v>
      </c>
      <c r="C227" s="273" t="s">
        <v>2360</v>
      </c>
      <c r="D227" s="274" t="s">
        <v>2361</v>
      </c>
      <c r="E227" s="275" t="s">
        <v>13</v>
      </c>
      <c r="F227" s="276">
        <v>1</v>
      </c>
      <c r="G227" s="511"/>
      <c r="H227" s="511"/>
      <c r="I227" s="277">
        <f t="shared" si="17"/>
        <v>0</v>
      </c>
      <c r="J227" s="277">
        <v>21</v>
      </c>
      <c r="K227" s="277">
        <f t="shared" si="18"/>
        <v>0</v>
      </c>
      <c r="L227" s="277">
        <f t="shared" si="19"/>
        <v>0</v>
      </c>
    </row>
    <row r="228" spans="1:12" s="278" customFormat="1" ht="12" outlineLevel="2" collapsed="1">
      <c r="A228" s="272">
        <v>79</v>
      </c>
      <c r="B228" s="272" t="s">
        <v>2153</v>
      </c>
      <c r="C228" s="273" t="s">
        <v>2362</v>
      </c>
      <c r="D228" s="274" t="s">
        <v>2363</v>
      </c>
      <c r="E228" s="275" t="s">
        <v>13</v>
      </c>
      <c r="F228" s="276">
        <v>1</v>
      </c>
      <c r="G228" s="511"/>
      <c r="H228" s="511"/>
      <c r="I228" s="277">
        <f t="shared" si="17"/>
        <v>0</v>
      </c>
      <c r="J228" s="277">
        <v>21</v>
      </c>
      <c r="K228" s="277">
        <f t="shared" si="18"/>
        <v>0</v>
      </c>
      <c r="L228" s="277">
        <f t="shared" si="19"/>
        <v>0</v>
      </c>
    </row>
    <row r="229" spans="1:12" s="278" customFormat="1" ht="12" outlineLevel="2" collapsed="1">
      <c r="A229" s="272">
        <v>80</v>
      </c>
      <c r="B229" s="272" t="s">
        <v>2153</v>
      </c>
      <c r="C229" s="273" t="s">
        <v>2364</v>
      </c>
      <c r="D229" s="274" t="s">
        <v>2365</v>
      </c>
      <c r="E229" s="275" t="s">
        <v>13</v>
      </c>
      <c r="F229" s="276">
        <v>1</v>
      </c>
      <c r="G229" s="511"/>
      <c r="H229" s="511"/>
      <c r="I229" s="277">
        <f t="shared" si="17"/>
        <v>0</v>
      </c>
      <c r="J229" s="277">
        <v>21</v>
      </c>
      <c r="K229" s="277">
        <f t="shared" si="18"/>
        <v>0</v>
      </c>
      <c r="L229" s="277">
        <f t="shared" si="19"/>
        <v>0</v>
      </c>
    </row>
    <row r="230" spans="1:12" s="278" customFormat="1" ht="12" outlineLevel="2" collapsed="1">
      <c r="A230" s="272">
        <v>81</v>
      </c>
      <c r="B230" s="272" t="s">
        <v>2153</v>
      </c>
      <c r="C230" s="273" t="s">
        <v>2366</v>
      </c>
      <c r="D230" s="274" t="s">
        <v>2367</v>
      </c>
      <c r="E230" s="275" t="s">
        <v>13</v>
      </c>
      <c r="F230" s="276">
        <v>1</v>
      </c>
      <c r="G230" s="511"/>
      <c r="H230" s="511"/>
      <c r="I230" s="277">
        <f t="shared" si="17"/>
        <v>0</v>
      </c>
      <c r="J230" s="277">
        <v>21</v>
      </c>
      <c r="K230" s="277">
        <f t="shared" si="18"/>
        <v>0</v>
      </c>
      <c r="L230" s="277">
        <f t="shared" si="19"/>
        <v>0</v>
      </c>
    </row>
    <row r="231" spans="1:12" s="278" customFormat="1" ht="12" outlineLevel="2" collapsed="1">
      <c r="A231" s="272">
        <v>82</v>
      </c>
      <c r="B231" s="272" t="s">
        <v>2153</v>
      </c>
      <c r="C231" s="273" t="s">
        <v>2368</v>
      </c>
      <c r="D231" s="274" t="s">
        <v>2369</v>
      </c>
      <c r="E231" s="275" t="s">
        <v>13</v>
      </c>
      <c r="F231" s="276">
        <v>1</v>
      </c>
      <c r="G231" s="511"/>
      <c r="H231" s="511"/>
      <c r="I231" s="277">
        <f t="shared" si="17"/>
        <v>0</v>
      </c>
      <c r="J231" s="277">
        <v>21</v>
      </c>
      <c r="K231" s="277">
        <f t="shared" si="18"/>
        <v>0</v>
      </c>
      <c r="L231" s="277">
        <f t="shared" si="19"/>
        <v>0</v>
      </c>
    </row>
    <row r="232" spans="1:12" s="278" customFormat="1" ht="12" outlineLevel="2" collapsed="1">
      <c r="A232" s="272">
        <v>83</v>
      </c>
      <c r="B232" s="272" t="s">
        <v>2153</v>
      </c>
      <c r="C232" s="273" t="s">
        <v>2370</v>
      </c>
      <c r="D232" s="274" t="s">
        <v>2371</v>
      </c>
      <c r="E232" s="275" t="s">
        <v>13</v>
      </c>
      <c r="F232" s="276">
        <v>1</v>
      </c>
      <c r="G232" s="511"/>
      <c r="H232" s="511"/>
      <c r="I232" s="277">
        <f t="shared" si="17"/>
        <v>0</v>
      </c>
      <c r="J232" s="277">
        <v>21</v>
      </c>
      <c r="K232" s="277">
        <f t="shared" si="18"/>
        <v>0</v>
      </c>
      <c r="L232" s="277">
        <f t="shared" si="19"/>
        <v>0</v>
      </c>
    </row>
    <row r="233" spans="1:12" s="278" customFormat="1" ht="12" outlineLevel="2" collapsed="1">
      <c r="A233" s="272">
        <v>84</v>
      </c>
      <c r="B233" s="272" t="s">
        <v>2153</v>
      </c>
      <c r="C233" s="273" t="s">
        <v>2372</v>
      </c>
      <c r="D233" s="274" t="s">
        <v>2373</v>
      </c>
      <c r="E233" s="275" t="s">
        <v>13</v>
      </c>
      <c r="F233" s="276">
        <v>1</v>
      </c>
      <c r="G233" s="511"/>
      <c r="H233" s="511"/>
      <c r="I233" s="277">
        <f t="shared" si="17"/>
        <v>0</v>
      </c>
      <c r="J233" s="277">
        <v>21</v>
      </c>
      <c r="K233" s="277">
        <f t="shared" si="18"/>
        <v>0</v>
      </c>
      <c r="L233" s="277">
        <f t="shared" si="19"/>
        <v>0</v>
      </c>
    </row>
    <row r="234" spans="1:12" s="278" customFormat="1" ht="12" outlineLevel="2">
      <c r="A234" s="272">
        <v>85</v>
      </c>
      <c r="B234" s="272" t="s">
        <v>2153</v>
      </c>
      <c r="C234" s="273" t="s">
        <v>2374</v>
      </c>
      <c r="D234" s="274" t="s">
        <v>2375</v>
      </c>
      <c r="E234" s="275" t="s">
        <v>13</v>
      </c>
      <c r="F234" s="276">
        <v>1</v>
      </c>
      <c r="G234" s="511"/>
      <c r="H234" s="511"/>
      <c r="I234" s="277">
        <f t="shared" si="17"/>
        <v>0</v>
      </c>
      <c r="J234" s="277">
        <v>21</v>
      </c>
      <c r="K234" s="277">
        <f t="shared" si="18"/>
        <v>0</v>
      </c>
      <c r="L234" s="277">
        <f t="shared" si="19"/>
        <v>0</v>
      </c>
    </row>
    <row r="235" spans="1:12" outlineLevel="1">
      <c r="A235" s="257"/>
      <c r="B235" s="257"/>
      <c r="C235" s="257"/>
      <c r="D235" s="257"/>
      <c r="E235" s="257"/>
      <c r="F235" s="257"/>
      <c r="G235" s="257"/>
      <c r="H235" s="257"/>
      <c r="I235" s="257"/>
      <c r="J235" s="257"/>
      <c r="K235" s="257"/>
      <c r="L235" s="257"/>
    </row>
    <row r="236" spans="1:12" s="264" customFormat="1" ht="25.9" customHeight="1">
      <c r="B236" s="265" t="s">
        <v>2148</v>
      </c>
      <c r="C236" s="266" t="s">
        <v>2376</v>
      </c>
      <c r="D236" s="265" t="s">
        <v>2377</v>
      </c>
      <c r="I236" s="267">
        <f>SUBTOTAL(9,I237:I350)</f>
        <v>0</v>
      </c>
      <c r="J236" s="267"/>
      <c r="K236" s="267">
        <f>SUBTOTAL(9,K237:K350)</f>
        <v>0</v>
      </c>
      <c r="L236" s="267">
        <f>SUBTOTAL(9,L237:L350)</f>
        <v>0</v>
      </c>
    </row>
    <row r="237" spans="1:12" s="268" customFormat="1" ht="22.9" customHeight="1" outlineLevel="1">
      <c r="B237" s="269" t="s">
        <v>2148</v>
      </c>
      <c r="C237" s="270" t="s">
        <v>2378</v>
      </c>
      <c r="D237" s="270" t="s">
        <v>2379</v>
      </c>
      <c r="I237" s="271">
        <f>SUBTOTAL(9,I238:I261)</f>
        <v>0</v>
      </c>
      <c r="J237" s="271"/>
      <c r="K237" s="271">
        <f>SUBTOTAL(9,K238:K261)</f>
        <v>0</v>
      </c>
      <c r="L237" s="271">
        <f>SUBTOTAL(9,L238:L261)</f>
        <v>0</v>
      </c>
    </row>
    <row r="238" spans="1:12" s="278" customFormat="1" ht="12" outlineLevel="2">
      <c r="A238" s="272" t="s">
        <v>1686</v>
      </c>
      <c r="B238" s="272" t="s">
        <v>2153</v>
      </c>
      <c r="C238" s="273" t="s">
        <v>2380</v>
      </c>
      <c r="D238" s="274" t="s">
        <v>2381</v>
      </c>
      <c r="E238" s="275" t="s">
        <v>14</v>
      </c>
      <c r="F238" s="276">
        <v>1</v>
      </c>
      <c r="G238" s="511"/>
      <c r="H238" s="511"/>
      <c r="I238" s="277">
        <f>F238*(G238+H238)</f>
        <v>0</v>
      </c>
      <c r="J238" s="277">
        <v>21</v>
      </c>
      <c r="K238" s="277">
        <f>I238*(J238/100)</f>
        <v>0</v>
      </c>
      <c r="L238" s="277">
        <f>I238+K238</f>
        <v>0</v>
      </c>
    </row>
    <row r="239" spans="1:12" s="279" customFormat="1" ht="11.25" outlineLevel="3">
      <c r="B239" s="280" t="s">
        <v>2156</v>
      </c>
      <c r="C239" s="281" t="s">
        <v>2157</v>
      </c>
      <c r="D239" s="282" t="s">
        <v>2382</v>
      </c>
      <c r="F239" s="281" t="s">
        <v>2157</v>
      </c>
    </row>
    <row r="240" spans="1:12" s="279" customFormat="1" ht="22.5" outlineLevel="3">
      <c r="B240" s="280" t="s">
        <v>2156</v>
      </c>
      <c r="C240" s="281" t="s">
        <v>2157</v>
      </c>
      <c r="D240" s="282" t="s">
        <v>2383</v>
      </c>
      <c r="F240" s="281" t="s">
        <v>2157</v>
      </c>
    </row>
    <row r="241" spans="1:12" s="283" customFormat="1" ht="11.25" outlineLevel="3">
      <c r="B241" s="280" t="s">
        <v>2156</v>
      </c>
      <c r="C241" s="284" t="s">
        <v>2157</v>
      </c>
      <c r="D241" s="285" t="s">
        <v>1686</v>
      </c>
      <c r="F241" s="286">
        <v>1</v>
      </c>
    </row>
    <row r="242" spans="1:12" s="278" customFormat="1" ht="12" outlineLevel="2">
      <c r="A242" s="272" t="s">
        <v>1357</v>
      </c>
      <c r="B242" s="272" t="s">
        <v>2153</v>
      </c>
      <c r="C242" s="273" t="s">
        <v>2384</v>
      </c>
      <c r="D242" s="274" t="s">
        <v>2385</v>
      </c>
      <c r="E242" s="275" t="s">
        <v>14</v>
      </c>
      <c r="F242" s="276">
        <v>1</v>
      </c>
      <c r="G242" s="511"/>
      <c r="H242" s="511"/>
      <c r="I242" s="277">
        <f>F242*(G242+H242)</f>
        <v>0</v>
      </c>
      <c r="J242" s="277">
        <v>21</v>
      </c>
      <c r="K242" s="277">
        <f>I242*(J242/100)</f>
        <v>0</v>
      </c>
      <c r="L242" s="277">
        <f>I242+K242</f>
        <v>0</v>
      </c>
    </row>
    <row r="243" spans="1:12" s="279" customFormat="1" ht="11.25" outlineLevel="3">
      <c r="B243" s="280" t="s">
        <v>2156</v>
      </c>
      <c r="C243" s="281" t="s">
        <v>2157</v>
      </c>
      <c r="D243" s="282" t="s">
        <v>2386</v>
      </c>
      <c r="F243" s="281" t="s">
        <v>2157</v>
      </c>
    </row>
    <row r="244" spans="1:12" s="283" customFormat="1" ht="11.25" outlineLevel="3">
      <c r="B244" s="280" t="s">
        <v>2156</v>
      </c>
      <c r="C244" s="284" t="s">
        <v>2157</v>
      </c>
      <c r="D244" s="285" t="s">
        <v>1686</v>
      </c>
      <c r="F244" s="286">
        <v>1</v>
      </c>
    </row>
    <row r="245" spans="1:12" s="278" customFormat="1" ht="12" outlineLevel="2">
      <c r="A245" s="272" t="s">
        <v>2164</v>
      </c>
      <c r="B245" s="272" t="s">
        <v>2153</v>
      </c>
      <c r="C245" s="273" t="s">
        <v>2387</v>
      </c>
      <c r="D245" s="274" t="s">
        <v>2388</v>
      </c>
      <c r="E245" s="275" t="s">
        <v>14</v>
      </c>
      <c r="F245" s="276">
        <v>2</v>
      </c>
      <c r="G245" s="511"/>
      <c r="H245" s="511"/>
      <c r="I245" s="277">
        <f>F245*(G245+H245)</f>
        <v>0</v>
      </c>
      <c r="J245" s="277">
        <v>21</v>
      </c>
      <c r="K245" s="277">
        <f>I245*(J245/100)</f>
        <v>0</v>
      </c>
      <c r="L245" s="277">
        <f>I245+K245</f>
        <v>0</v>
      </c>
    </row>
    <row r="246" spans="1:12" s="279" customFormat="1" ht="22.5" outlineLevel="3">
      <c r="B246" s="280" t="s">
        <v>2156</v>
      </c>
      <c r="C246" s="281" t="s">
        <v>2157</v>
      </c>
      <c r="D246" s="282" t="s">
        <v>2389</v>
      </c>
      <c r="F246" s="281" t="s">
        <v>2157</v>
      </c>
    </row>
    <row r="247" spans="1:12" s="279" customFormat="1" ht="11.25" outlineLevel="3">
      <c r="B247" s="280" t="s">
        <v>2156</v>
      </c>
      <c r="C247" s="281" t="s">
        <v>2157</v>
      </c>
      <c r="D247" s="282" t="s">
        <v>2390</v>
      </c>
      <c r="F247" s="281" t="s">
        <v>2157</v>
      </c>
    </row>
    <row r="248" spans="1:12" s="283" customFormat="1" ht="11.25" outlineLevel="3">
      <c r="B248" s="280" t="s">
        <v>2156</v>
      </c>
      <c r="C248" s="284" t="s">
        <v>2157</v>
      </c>
      <c r="D248" s="285" t="s">
        <v>1357</v>
      </c>
      <c r="F248" s="286">
        <v>2</v>
      </c>
    </row>
    <row r="249" spans="1:12" s="278" customFormat="1" ht="12" outlineLevel="2">
      <c r="A249" s="272" t="s">
        <v>2168</v>
      </c>
      <c r="B249" s="272" t="s">
        <v>2153</v>
      </c>
      <c r="C249" s="273" t="s">
        <v>2391</v>
      </c>
      <c r="D249" s="274" t="s">
        <v>2392</v>
      </c>
      <c r="E249" s="275" t="s">
        <v>14</v>
      </c>
      <c r="F249" s="276">
        <v>1</v>
      </c>
      <c r="G249" s="511"/>
      <c r="H249" s="511"/>
      <c r="I249" s="277">
        <f>F249*(G249+H249)</f>
        <v>0</v>
      </c>
      <c r="J249" s="277">
        <v>21</v>
      </c>
      <c r="K249" s="277">
        <f>I249*(J249/100)</f>
        <v>0</v>
      </c>
      <c r="L249" s="277">
        <f>I249+K249</f>
        <v>0</v>
      </c>
    </row>
    <row r="250" spans="1:12" s="279" customFormat="1" ht="11.25" outlineLevel="3">
      <c r="B250" s="280" t="s">
        <v>2156</v>
      </c>
      <c r="C250" s="281" t="s">
        <v>2157</v>
      </c>
      <c r="D250" s="282" t="s">
        <v>2393</v>
      </c>
      <c r="F250" s="281" t="s">
        <v>2157</v>
      </c>
    </row>
    <row r="251" spans="1:12" s="279" customFormat="1" ht="11.25" outlineLevel="3">
      <c r="B251" s="280" t="s">
        <v>2156</v>
      </c>
      <c r="C251" s="281" t="s">
        <v>2157</v>
      </c>
      <c r="D251" s="282" t="s">
        <v>2394</v>
      </c>
      <c r="F251" s="281" t="s">
        <v>2157</v>
      </c>
    </row>
    <row r="252" spans="1:12" s="283" customFormat="1" ht="11.25" outlineLevel="3">
      <c r="B252" s="280" t="s">
        <v>2156</v>
      </c>
      <c r="C252" s="284" t="s">
        <v>2157</v>
      </c>
      <c r="D252" s="285" t="s">
        <v>1686</v>
      </c>
      <c r="F252" s="286">
        <v>1</v>
      </c>
    </row>
    <row r="253" spans="1:12" s="278" customFormat="1" ht="12" outlineLevel="2">
      <c r="A253" s="272" t="s">
        <v>2172</v>
      </c>
      <c r="B253" s="272" t="s">
        <v>2153</v>
      </c>
      <c r="C253" s="273" t="s">
        <v>2395</v>
      </c>
      <c r="D253" s="274" t="s">
        <v>2396</v>
      </c>
      <c r="E253" s="275" t="s">
        <v>14</v>
      </c>
      <c r="F253" s="276">
        <v>2</v>
      </c>
      <c r="G253" s="511"/>
      <c r="H253" s="511"/>
      <c r="I253" s="277">
        <f>F253*(G253+H253)</f>
        <v>0</v>
      </c>
      <c r="J253" s="277">
        <v>21</v>
      </c>
      <c r="K253" s="277">
        <f>I253*(J253/100)</f>
        <v>0</v>
      </c>
      <c r="L253" s="277">
        <f>I253+K253</f>
        <v>0</v>
      </c>
    </row>
    <row r="254" spans="1:12" s="279" customFormat="1" ht="11.25" outlineLevel="3">
      <c r="B254" s="280" t="s">
        <v>2156</v>
      </c>
      <c r="C254" s="281" t="s">
        <v>2157</v>
      </c>
      <c r="D254" s="282" t="s">
        <v>2397</v>
      </c>
      <c r="F254" s="281" t="s">
        <v>2157</v>
      </c>
    </row>
    <row r="255" spans="1:12" s="279" customFormat="1" ht="11.25" outlineLevel="3">
      <c r="B255" s="280" t="s">
        <v>2156</v>
      </c>
      <c r="C255" s="281" t="s">
        <v>2157</v>
      </c>
      <c r="D255" s="282" t="s">
        <v>2398</v>
      </c>
      <c r="F255" s="281" t="s">
        <v>2157</v>
      </c>
    </row>
    <row r="256" spans="1:12" s="283" customFormat="1" ht="11.25" outlineLevel="3">
      <c r="B256" s="280" t="s">
        <v>2156</v>
      </c>
      <c r="C256" s="284" t="s">
        <v>2157</v>
      </c>
      <c r="D256" s="285" t="s">
        <v>1357</v>
      </c>
      <c r="F256" s="286">
        <v>2</v>
      </c>
    </row>
    <row r="257" spans="1:12" s="278" customFormat="1" ht="12" outlineLevel="2">
      <c r="A257" s="272" t="s">
        <v>2399</v>
      </c>
      <c r="B257" s="272" t="s">
        <v>2153</v>
      </c>
      <c r="C257" s="273" t="s">
        <v>2400</v>
      </c>
      <c r="D257" s="274" t="s">
        <v>2401</v>
      </c>
      <c r="E257" s="275" t="s">
        <v>14</v>
      </c>
      <c r="F257" s="276">
        <v>2</v>
      </c>
      <c r="G257" s="511"/>
      <c r="H257" s="511"/>
      <c r="I257" s="277">
        <f>F257*(G257+H257)</f>
        <v>0</v>
      </c>
      <c r="J257" s="277">
        <v>21</v>
      </c>
      <c r="K257" s="277">
        <f>I257*(J257/100)</f>
        <v>0</v>
      </c>
      <c r="L257" s="277">
        <f>I257+K257</f>
        <v>0</v>
      </c>
    </row>
    <row r="258" spans="1:12" s="279" customFormat="1" ht="11.25" outlineLevel="3">
      <c r="B258" s="280" t="s">
        <v>2156</v>
      </c>
      <c r="C258" s="281" t="s">
        <v>2157</v>
      </c>
      <c r="D258" s="282" t="s">
        <v>2402</v>
      </c>
      <c r="F258" s="281" t="s">
        <v>2157</v>
      </c>
    </row>
    <row r="259" spans="1:12" s="279" customFormat="1" ht="11.25" outlineLevel="3">
      <c r="B259" s="280" t="s">
        <v>2156</v>
      </c>
      <c r="C259" s="281" t="s">
        <v>2157</v>
      </c>
      <c r="D259" s="282" t="s">
        <v>2403</v>
      </c>
      <c r="F259" s="281" t="s">
        <v>2157</v>
      </c>
    </row>
    <row r="260" spans="1:12" s="283" customFormat="1" ht="11.25" outlineLevel="3">
      <c r="B260" s="280" t="s">
        <v>2156</v>
      </c>
      <c r="C260" s="284" t="s">
        <v>2157</v>
      </c>
      <c r="D260" s="285" t="s">
        <v>2163</v>
      </c>
      <c r="F260" s="286">
        <v>2</v>
      </c>
    </row>
    <row r="261" spans="1:12" s="278" customFormat="1" ht="12" outlineLevel="2">
      <c r="A261" s="272" t="s">
        <v>2404</v>
      </c>
      <c r="B261" s="272" t="s">
        <v>2153</v>
      </c>
      <c r="C261" s="273" t="s">
        <v>2405</v>
      </c>
      <c r="D261" s="274" t="s">
        <v>2406</v>
      </c>
      <c r="E261" s="275" t="s">
        <v>14</v>
      </c>
      <c r="F261" s="276">
        <v>2</v>
      </c>
      <c r="G261" s="511"/>
      <c r="H261" s="511"/>
      <c r="I261" s="277">
        <f>F261*(G261+H261)</f>
        <v>0</v>
      </c>
      <c r="J261" s="277">
        <v>21</v>
      </c>
      <c r="K261" s="277">
        <f>I261*(J261/100)</f>
        <v>0</v>
      </c>
      <c r="L261" s="277">
        <f>I261+K261</f>
        <v>0</v>
      </c>
    </row>
    <row r="262" spans="1:12" s="279" customFormat="1" ht="11.25" outlineLevel="3">
      <c r="B262" s="280" t="s">
        <v>2156</v>
      </c>
      <c r="C262" s="281" t="s">
        <v>2157</v>
      </c>
      <c r="D262" s="282" t="s">
        <v>2407</v>
      </c>
      <c r="F262" s="281" t="s">
        <v>2157</v>
      </c>
    </row>
    <row r="263" spans="1:12" s="279" customFormat="1" ht="11.25" outlineLevel="3">
      <c r="B263" s="280" t="s">
        <v>2156</v>
      </c>
      <c r="C263" s="281" t="s">
        <v>2157</v>
      </c>
      <c r="D263" s="282" t="s">
        <v>2408</v>
      </c>
      <c r="F263" s="281" t="s">
        <v>2157</v>
      </c>
    </row>
    <row r="264" spans="1:12" s="283" customFormat="1" ht="11.25" outlineLevel="3">
      <c r="B264" s="280" t="s">
        <v>2156</v>
      </c>
      <c r="C264" s="284" t="s">
        <v>2157</v>
      </c>
      <c r="D264" s="285" t="s">
        <v>2163</v>
      </c>
      <c r="F264" s="286">
        <v>2</v>
      </c>
    </row>
    <row r="265" spans="1:12" s="268" customFormat="1" ht="22.9" customHeight="1" outlineLevel="1">
      <c r="B265" s="269" t="s">
        <v>2148</v>
      </c>
      <c r="C265" s="270" t="s">
        <v>2409</v>
      </c>
      <c r="D265" s="270" t="s">
        <v>2410</v>
      </c>
      <c r="I265" s="271">
        <f>SUBTOTAL(9,I266:I269)</f>
        <v>0</v>
      </c>
      <c r="J265" s="271"/>
      <c r="K265" s="271">
        <f>SUBTOTAL(9,K266:K269)</f>
        <v>0</v>
      </c>
      <c r="L265" s="271">
        <f>SUBTOTAL(9,L266:L269)</f>
        <v>0</v>
      </c>
    </row>
    <row r="266" spans="1:12" s="278" customFormat="1" ht="24" outlineLevel="2">
      <c r="A266" s="272" t="s">
        <v>1603</v>
      </c>
      <c r="B266" s="272" t="s">
        <v>2153</v>
      </c>
      <c r="C266" s="273" t="s">
        <v>2411</v>
      </c>
      <c r="D266" s="274" t="s">
        <v>2412</v>
      </c>
      <c r="E266" s="275" t="s">
        <v>14</v>
      </c>
      <c r="F266" s="276">
        <v>11</v>
      </c>
      <c r="G266" s="511"/>
      <c r="H266" s="511"/>
      <c r="I266" s="277">
        <f>F266*(G266+H266)</f>
        <v>0</v>
      </c>
      <c r="J266" s="277">
        <v>21</v>
      </c>
      <c r="K266" s="277">
        <f>I266*(J266/100)</f>
        <v>0</v>
      </c>
      <c r="L266" s="277">
        <f>I266+K266</f>
        <v>0</v>
      </c>
    </row>
    <row r="267" spans="1:12" s="279" customFormat="1" ht="11.25" outlineLevel="3">
      <c r="B267" s="280" t="s">
        <v>2156</v>
      </c>
      <c r="C267" s="281" t="s">
        <v>2157</v>
      </c>
      <c r="D267" s="282" t="s">
        <v>2413</v>
      </c>
      <c r="F267" s="281" t="s">
        <v>2157</v>
      </c>
    </row>
    <row r="268" spans="1:12" s="283" customFormat="1" ht="11.25" outlineLevel="3">
      <c r="B268" s="280" t="s">
        <v>2156</v>
      </c>
      <c r="C268" s="284" t="s">
        <v>2157</v>
      </c>
      <c r="D268" s="285" t="s">
        <v>2163</v>
      </c>
      <c r="F268" s="286">
        <v>11</v>
      </c>
    </row>
    <row r="269" spans="1:12" s="278" customFormat="1" ht="12" outlineLevel="2">
      <c r="A269" s="272" t="s">
        <v>607</v>
      </c>
      <c r="B269" s="272" t="s">
        <v>2153</v>
      </c>
      <c r="C269" s="273" t="s">
        <v>2414</v>
      </c>
      <c r="D269" s="274" t="s">
        <v>2415</v>
      </c>
      <c r="E269" s="275" t="s">
        <v>2048</v>
      </c>
      <c r="F269" s="276">
        <v>11</v>
      </c>
      <c r="G269" s="511"/>
      <c r="H269" s="511"/>
      <c r="I269" s="277">
        <f>F269*(G269+H269)</f>
        <v>0</v>
      </c>
      <c r="J269" s="277">
        <v>21</v>
      </c>
      <c r="K269" s="277">
        <f>I269*(J269/100)</f>
        <v>0</v>
      </c>
      <c r="L269" s="277">
        <f>I269+K269</f>
        <v>0</v>
      </c>
    </row>
    <row r="270" spans="1:12" s="279" customFormat="1" ht="22.5" outlineLevel="3">
      <c r="B270" s="280" t="s">
        <v>2156</v>
      </c>
      <c r="C270" s="281" t="s">
        <v>2157</v>
      </c>
      <c r="D270" s="282" t="s">
        <v>2416</v>
      </c>
      <c r="F270" s="281" t="s">
        <v>2157</v>
      </c>
    </row>
    <row r="271" spans="1:12" s="283" customFormat="1" ht="11.25" outlineLevel="3">
      <c r="B271" s="280" t="s">
        <v>2156</v>
      </c>
      <c r="C271" s="284" t="s">
        <v>2157</v>
      </c>
      <c r="D271" s="285" t="s">
        <v>2163</v>
      </c>
      <c r="F271" s="286">
        <v>11</v>
      </c>
    </row>
    <row r="272" spans="1:12" s="268" customFormat="1" ht="22.9" customHeight="1" outlineLevel="1">
      <c r="B272" s="269" t="s">
        <v>2148</v>
      </c>
      <c r="C272" s="270" t="s">
        <v>2417</v>
      </c>
      <c r="D272" s="270" t="s">
        <v>2418</v>
      </c>
      <c r="I272" s="271">
        <f>SUBTOTAL(9,I273:I306)</f>
        <v>0</v>
      </c>
      <c r="J272" s="271"/>
      <c r="K272" s="271">
        <f>SUBTOTAL(9,K273:K306)</f>
        <v>0</v>
      </c>
      <c r="L272" s="271">
        <f>SUBTOTAL(9,L273:L306)</f>
        <v>0</v>
      </c>
    </row>
    <row r="273" spans="1:12" s="278" customFormat="1" ht="12" outlineLevel="2">
      <c r="A273" s="272" t="s">
        <v>2182</v>
      </c>
      <c r="B273" s="272" t="s">
        <v>2153</v>
      </c>
      <c r="C273" s="273" t="s">
        <v>2419</v>
      </c>
      <c r="D273" s="274" t="s">
        <v>2420</v>
      </c>
      <c r="E273" s="275" t="s">
        <v>4</v>
      </c>
      <c r="F273" s="276">
        <v>546</v>
      </c>
      <c r="G273" s="511"/>
      <c r="H273" s="511"/>
      <c r="I273" s="277">
        <f>F273*(G273+H273)</f>
        <v>0</v>
      </c>
      <c r="J273" s="277">
        <v>21</v>
      </c>
      <c r="K273" s="277">
        <f>I273*(J273/100)</f>
        <v>0</v>
      </c>
      <c r="L273" s="277">
        <f>I273+K273</f>
        <v>0</v>
      </c>
    </row>
    <row r="274" spans="1:12" s="279" customFormat="1" ht="11.25" outlineLevel="3">
      <c r="B274" s="280" t="s">
        <v>2156</v>
      </c>
      <c r="C274" s="281" t="s">
        <v>2157</v>
      </c>
      <c r="D274" s="282" t="s">
        <v>2421</v>
      </c>
      <c r="F274" s="281" t="s">
        <v>2157</v>
      </c>
    </row>
    <row r="275" spans="1:12" s="283" customFormat="1" ht="11.25" outlineLevel="3">
      <c r="B275" s="280" t="s">
        <v>2156</v>
      </c>
      <c r="C275" s="284" t="s">
        <v>2157</v>
      </c>
      <c r="D275" s="285" t="s">
        <v>2422</v>
      </c>
      <c r="F275" s="286">
        <v>546</v>
      </c>
    </row>
    <row r="276" spans="1:12" s="278" customFormat="1" ht="12" outlineLevel="2">
      <c r="A276" s="272" t="s">
        <v>1380</v>
      </c>
      <c r="B276" s="272" t="s">
        <v>2153</v>
      </c>
      <c r="C276" s="273" t="s">
        <v>2423</v>
      </c>
      <c r="D276" s="274" t="s">
        <v>2424</v>
      </c>
      <c r="E276" s="275" t="s">
        <v>8</v>
      </c>
      <c r="F276" s="276">
        <v>23</v>
      </c>
      <c r="G276" s="511"/>
      <c r="H276" s="511"/>
      <c r="I276" s="277">
        <f>F276*(G276+H276)</f>
        <v>0</v>
      </c>
      <c r="J276" s="277">
        <v>21</v>
      </c>
      <c r="K276" s="277">
        <f>I276*(J276/100)</f>
        <v>0</v>
      </c>
      <c r="L276" s="277">
        <f>I276+K276</f>
        <v>0</v>
      </c>
    </row>
    <row r="277" spans="1:12" s="279" customFormat="1" ht="11.25" outlineLevel="3">
      <c r="B277" s="280" t="s">
        <v>2156</v>
      </c>
      <c r="C277" s="281" t="s">
        <v>2157</v>
      </c>
      <c r="D277" s="282" t="s">
        <v>2425</v>
      </c>
      <c r="F277" s="281" t="s">
        <v>2157</v>
      </c>
    </row>
    <row r="278" spans="1:12" s="283" customFormat="1" ht="11.25" outlineLevel="3">
      <c r="B278" s="280" t="s">
        <v>2156</v>
      </c>
      <c r="C278" s="284" t="s">
        <v>2157</v>
      </c>
      <c r="D278" s="285" t="s">
        <v>2426</v>
      </c>
      <c r="F278" s="286">
        <v>23</v>
      </c>
    </row>
    <row r="279" spans="1:12" s="278" customFormat="1" ht="12" outlineLevel="2">
      <c r="A279" s="272" t="s">
        <v>2188</v>
      </c>
      <c r="B279" s="272" t="s">
        <v>2153</v>
      </c>
      <c r="C279" s="273" t="s">
        <v>2427</v>
      </c>
      <c r="D279" s="274" t="s">
        <v>2428</v>
      </c>
      <c r="E279" s="275" t="s">
        <v>4</v>
      </c>
      <c r="F279" s="276">
        <v>15</v>
      </c>
      <c r="G279" s="511"/>
      <c r="H279" s="511"/>
      <c r="I279" s="277">
        <f>F279*(G279+H279)</f>
        <v>0</v>
      </c>
      <c r="J279" s="277">
        <v>21</v>
      </c>
      <c r="K279" s="277">
        <f>I279*(J279/100)</f>
        <v>0</v>
      </c>
      <c r="L279" s="277">
        <f>I279+K279</f>
        <v>0</v>
      </c>
    </row>
    <row r="280" spans="1:12" s="279" customFormat="1" ht="11.25" outlineLevel="3">
      <c r="B280" s="280" t="s">
        <v>2156</v>
      </c>
      <c r="C280" s="281" t="s">
        <v>2157</v>
      </c>
      <c r="D280" s="282" t="s">
        <v>2429</v>
      </c>
      <c r="F280" s="281" t="s">
        <v>2157</v>
      </c>
    </row>
    <row r="281" spans="1:12" s="283" customFormat="1" ht="11.25" outlineLevel="3">
      <c r="B281" s="280" t="s">
        <v>2156</v>
      </c>
      <c r="C281" s="284" t="s">
        <v>2157</v>
      </c>
      <c r="D281" s="285" t="s">
        <v>2203</v>
      </c>
      <c r="F281" s="286">
        <v>15</v>
      </c>
    </row>
    <row r="282" spans="1:12" s="278" customFormat="1" ht="12" outlineLevel="2">
      <c r="A282" s="272" t="s">
        <v>2163</v>
      </c>
      <c r="B282" s="272" t="s">
        <v>2153</v>
      </c>
      <c r="C282" s="273" t="s">
        <v>2430</v>
      </c>
      <c r="D282" s="274" t="s">
        <v>2431</v>
      </c>
      <c r="E282" s="275" t="s">
        <v>4</v>
      </c>
      <c r="F282" s="276">
        <v>15</v>
      </c>
      <c r="G282" s="511"/>
      <c r="H282" s="511"/>
      <c r="I282" s="277">
        <f>F282*(G282+H282)</f>
        <v>0</v>
      </c>
      <c r="J282" s="277">
        <v>21</v>
      </c>
      <c r="K282" s="277">
        <f>I282*(J282/100)</f>
        <v>0</v>
      </c>
      <c r="L282" s="277">
        <f>I282+K282</f>
        <v>0</v>
      </c>
    </row>
    <row r="283" spans="1:12" s="279" customFormat="1" ht="11.25" outlineLevel="3">
      <c r="B283" s="280" t="s">
        <v>2156</v>
      </c>
      <c r="C283" s="281" t="s">
        <v>2157</v>
      </c>
      <c r="D283" s="282" t="s">
        <v>2432</v>
      </c>
      <c r="F283" s="281" t="s">
        <v>2157</v>
      </c>
    </row>
    <row r="284" spans="1:12" s="283" customFormat="1" ht="11.25" outlineLevel="3">
      <c r="B284" s="280" t="s">
        <v>2156</v>
      </c>
      <c r="C284" s="284" t="s">
        <v>2157</v>
      </c>
      <c r="D284" s="285" t="s">
        <v>2203</v>
      </c>
      <c r="F284" s="286">
        <v>15</v>
      </c>
    </row>
    <row r="285" spans="1:12" s="278" customFormat="1" ht="24" outlineLevel="2">
      <c r="A285" s="272" t="s">
        <v>1607</v>
      </c>
      <c r="B285" s="272" t="s">
        <v>2153</v>
      </c>
      <c r="C285" s="273" t="s">
        <v>2433</v>
      </c>
      <c r="D285" s="274" t="s">
        <v>2434</v>
      </c>
      <c r="E285" s="275" t="s">
        <v>4</v>
      </c>
      <c r="F285" s="276">
        <v>113</v>
      </c>
      <c r="G285" s="511"/>
      <c r="H285" s="511"/>
      <c r="I285" s="277">
        <f>F285*(G285+H285)</f>
        <v>0</v>
      </c>
      <c r="J285" s="277">
        <v>21</v>
      </c>
      <c r="K285" s="277">
        <f>I285*(J285/100)</f>
        <v>0</v>
      </c>
      <c r="L285" s="277">
        <f>I285+K285</f>
        <v>0</v>
      </c>
    </row>
    <row r="286" spans="1:12" s="279" customFormat="1" ht="11.25" outlineLevel="3">
      <c r="B286" s="280" t="s">
        <v>2156</v>
      </c>
      <c r="C286" s="281" t="s">
        <v>2157</v>
      </c>
      <c r="D286" s="282" t="s">
        <v>2435</v>
      </c>
      <c r="F286" s="281" t="s">
        <v>2157</v>
      </c>
    </row>
    <row r="287" spans="1:12" s="283" customFormat="1" ht="11.25" outlineLevel="3">
      <c r="B287" s="280" t="s">
        <v>2156</v>
      </c>
      <c r="C287" s="284" t="s">
        <v>2157</v>
      </c>
      <c r="D287" s="285" t="s">
        <v>2436</v>
      </c>
      <c r="F287" s="286">
        <v>113</v>
      </c>
    </row>
    <row r="288" spans="1:12" s="278" customFormat="1" ht="12" outlineLevel="2">
      <c r="A288" s="272" t="s">
        <v>1610</v>
      </c>
      <c r="B288" s="272" t="s">
        <v>2153</v>
      </c>
      <c r="C288" s="273" t="s">
        <v>2437</v>
      </c>
      <c r="D288" s="274" t="s">
        <v>2438</v>
      </c>
      <c r="E288" s="275" t="s">
        <v>14</v>
      </c>
      <c r="F288" s="276">
        <v>34</v>
      </c>
      <c r="G288" s="511"/>
      <c r="H288" s="511"/>
      <c r="I288" s="277">
        <f>F288*(G288+H288)</f>
        <v>0</v>
      </c>
      <c r="J288" s="277">
        <v>21</v>
      </c>
      <c r="K288" s="277">
        <f>I288*(J288/100)</f>
        <v>0</v>
      </c>
      <c r="L288" s="277">
        <f>I288+K288</f>
        <v>0</v>
      </c>
    </row>
    <row r="289" spans="1:12" s="279" customFormat="1" ht="11.25" outlineLevel="3">
      <c r="B289" s="280" t="s">
        <v>2156</v>
      </c>
      <c r="C289" s="281" t="s">
        <v>2157</v>
      </c>
      <c r="D289" s="282" t="s">
        <v>2439</v>
      </c>
      <c r="F289" s="281" t="s">
        <v>2157</v>
      </c>
    </row>
    <row r="290" spans="1:12" s="283" customFormat="1" ht="11.25" outlineLevel="3">
      <c r="B290" s="280" t="s">
        <v>2156</v>
      </c>
      <c r="C290" s="284" t="s">
        <v>2157</v>
      </c>
      <c r="D290" s="285" t="s">
        <v>2440</v>
      </c>
      <c r="F290" s="286">
        <v>34</v>
      </c>
    </row>
    <row r="291" spans="1:12" s="278" customFormat="1" ht="12" outlineLevel="2">
      <c r="A291" s="272" t="s">
        <v>2200</v>
      </c>
      <c r="B291" s="272" t="s">
        <v>2153</v>
      </c>
      <c r="C291" s="273" t="s">
        <v>2441</v>
      </c>
      <c r="D291" s="274" t="s">
        <v>2442</v>
      </c>
      <c r="E291" s="275" t="s">
        <v>4</v>
      </c>
      <c r="F291" s="276">
        <v>25</v>
      </c>
      <c r="G291" s="511"/>
      <c r="H291" s="511"/>
      <c r="I291" s="277">
        <f>F291*(G291+H291)</f>
        <v>0</v>
      </c>
      <c r="J291" s="277">
        <v>21</v>
      </c>
      <c r="K291" s="277">
        <f>I291*(J291/100)</f>
        <v>0</v>
      </c>
      <c r="L291" s="277">
        <f>I291+K291</f>
        <v>0</v>
      </c>
    </row>
    <row r="292" spans="1:12" s="279" customFormat="1" ht="11.25" outlineLevel="3">
      <c r="B292" s="280" t="s">
        <v>2156</v>
      </c>
      <c r="C292" s="281" t="s">
        <v>2157</v>
      </c>
      <c r="D292" s="282" t="s">
        <v>2443</v>
      </c>
      <c r="F292" s="281" t="s">
        <v>2157</v>
      </c>
    </row>
    <row r="293" spans="1:12" s="283" customFormat="1" ht="11.25" outlineLevel="3">
      <c r="B293" s="280" t="s">
        <v>2156</v>
      </c>
      <c r="C293" s="284" t="s">
        <v>2157</v>
      </c>
      <c r="D293" s="285" t="s">
        <v>2444</v>
      </c>
      <c r="F293" s="286">
        <v>25</v>
      </c>
    </row>
    <row r="294" spans="1:12" s="278" customFormat="1" ht="12" outlineLevel="2">
      <c r="A294" s="272" t="s">
        <v>2203</v>
      </c>
      <c r="B294" s="272" t="s">
        <v>2153</v>
      </c>
      <c r="C294" s="273" t="s">
        <v>2445</v>
      </c>
      <c r="D294" s="274" t="s">
        <v>2446</v>
      </c>
      <c r="E294" s="275" t="s">
        <v>14</v>
      </c>
      <c r="F294" s="276">
        <v>5</v>
      </c>
      <c r="G294" s="511"/>
      <c r="H294" s="511"/>
      <c r="I294" s="277">
        <f>F294*(G294+H294)</f>
        <v>0</v>
      </c>
      <c r="J294" s="277">
        <v>21</v>
      </c>
      <c r="K294" s="277">
        <f>I294*(J294/100)</f>
        <v>0</v>
      </c>
      <c r="L294" s="277">
        <f>I294+K294</f>
        <v>0</v>
      </c>
    </row>
    <row r="295" spans="1:12" s="279" customFormat="1" ht="11.25" outlineLevel="3">
      <c r="B295" s="280" t="s">
        <v>2156</v>
      </c>
      <c r="C295" s="281" t="s">
        <v>2157</v>
      </c>
      <c r="D295" s="282" t="s">
        <v>2447</v>
      </c>
      <c r="F295" s="281" t="s">
        <v>2157</v>
      </c>
    </row>
    <row r="296" spans="1:12" s="283" customFormat="1" ht="11.25" outlineLevel="3">
      <c r="B296" s="280" t="s">
        <v>2156</v>
      </c>
      <c r="C296" s="284" t="s">
        <v>2157</v>
      </c>
      <c r="D296" s="285" t="s">
        <v>2172</v>
      </c>
      <c r="F296" s="286">
        <v>5</v>
      </c>
    </row>
    <row r="297" spans="1:12" s="278" customFormat="1" ht="12" outlineLevel="2">
      <c r="A297" s="272" t="s">
        <v>1529</v>
      </c>
      <c r="B297" s="272" t="s">
        <v>2153</v>
      </c>
      <c r="C297" s="273" t="s">
        <v>2448</v>
      </c>
      <c r="D297" s="274" t="s">
        <v>2449</v>
      </c>
      <c r="E297" s="275" t="s">
        <v>14</v>
      </c>
      <c r="F297" s="276">
        <v>5</v>
      </c>
      <c r="G297" s="511"/>
      <c r="H297" s="511"/>
      <c r="I297" s="277">
        <f>F297*(G297+H297)</f>
        <v>0</v>
      </c>
      <c r="J297" s="277">
        <v>21</v>
      </c>
      <c r="K297" s="277">
        <f>I297*(J297/100)</f>
        <v>0</v>
      </c>
      <c r="L297" s="277">
        <f>I297+K297</f>
        <v>0</v>
      </c>
    </row>
    <row r="298" spans="1:12" s="279" customFormat="1" ht="11.25" outlineLevel="3">
      <c r="B298" s="280" t="s">
        <v>2156</v>
      </c>
      <c r="C298" s="281" t="s">
        <v>2157</v>
      </c>
      <c r="D298" s="282" t="s">
        <v>2450</v>
      </c>
      <c r="F298" s="281" t="s">
        <v>2157</v>
      </c>
    </row>
    <row r="299" spans="1:12" s="283" customFormat="1" ht="11.25" outlineLevel="3">
      <c r="B299" s="280" t="s">
        <v>2156</v>
      </c>
      <c r="C299" s="284" t="s">
        <v>2157</v>
      </c>
      <c r="D299" s="285" t="s">
        <v>2172</v>
      </c>
      <c r="F299" s="286">
        <v>5</v>
      </c>
    </row>
    <row r="300" spans="1:12" s="278" customFormat="1" ht="12" outlineLevel="2" collapsed="1">
      <c r="A300" s="272" t="s">
        <v>1523</v>
      </c>
      <c r="B300" s="272" t="s">
        <v>2153</v>
      </c>
      <c r="C300" s="273" t="s">
        <v>2451</v>
      </c>
      <c r="D300" s="274" t="s">
        <v>2452</v>
      </c>
      <c r="E300" s="275" t="s">
        <v>14</v>
      </c>
      <c r="F300" s="276">
        <v>1</v>
      </c>
      <c r="G300" s="511"/>
      <c r="H300" s="511"/>
      <c r="I300" s="277">
        <f t="shared" ref="I300:I303" si="20">F300*(G300+H300)</f>
        <v>0</v>
      </c>
      <c r="J300" s="277">
        <v>21</v>
      </c>
      <c r="K300" s="277">
        <f t="shared" ref="K300:K303" si="21">I300*(J300/100)</f>
        <v>0</v>
      </c>
      <c r="L300" s="277">
        <f t="shared" ref="L300:L303" si="22">I300+K300</f>
        <v>0</v>
      </c>
    </row>
    <row r="301" spans="1:12" s="278" customFormat="1" ht="12" outlineLevel="2" collapsed="1">
      <c r="A301" s="272" t="s">
        <v>2213</v>
      </c>
      <c r="B301" s="272" t="s">
        <v>2153</v>
      </c>
      <c r="C301" s="273" t="s">
        <v>2453</v>
      </c>
      <c r="D301" s="274" t="s">
        <v>2454</v>
      </c>
      <c r="E301" s="275" t="s">
        <v>14</v>
      </c>
      <c r="F301" s="276">
        <v>1</v>
      </c>
      <c r="G301" s="511"/>
      <c r="H301" s="511"/>
      <c r="I301" s="277">
        <f t="shared" si="20"/>
        <v>0</v>
      </c>
      <c r="J301" s="277">
        <v>21</v>
      </c>
      <c r="K301" s="277">
        <f t="shared" si="21"/>
        <v>0</v>
      </c>
      <c r="L301" s="277">
        <f t="shared" si="22"/>
        <v>0</v>
      </c>
    </row>
    <row r="302" spans="1:12" s="278" customFormat="1" ht="24" outlineLevel="2" collapsed="1">
      <c r="A302" s="272" t="s">
        <v>1609</v>
      </c>
      <c r="B302" s="272" t="s">
        <v>2153</v>
      </c>
      <c r="C302" s="273" t="s">
        <v>2455</v>
      </c>
      <c r="D302" s="274" t="s">
        <v>2456</v>
      </c>
      <c r="E302" s="275" t="s">
        <v>14</v>
      </c>
      <c r="F302" s="276">
        <v>2</v>
      </c>
      <c r="G302" s="511"/>
      <c r="H302" s="511"/>
      <c r="I302" s="277">
        <f t="shared" si="20"/>
        <v>0</v>
      </c>
      <c r="J302" s="277">
        <v>21</v>
      </c>
      <c r="K302" s="277">
        <f t="shared" si="21"/>
        <v>0</v>
      </c>
      <c r="L302" s="277">
        <f t="shared" si="22"/>
        <v>0</v>
      </c>
    </row>
    <row r="303" spans="1:12" s="278" customFormat="1" ht="12" outlineLevel="2">
      <c r="A303" s="272" t="s">
        <v>2219</v>
      </c>
      <c r="B303" s="272" t="s">
        <v>2153</v>
      </c>
      <c r="C303" s="273" t="s">
        <v>2457</v>
      </c>
      <c r="D303" s="274" t="s">
        <v>2458</v>
      </c>
      <c r="E303" s="275" t="s">
        <v>14</v>
      </c>
      <c r="F303" s="276">
        <v>5</v>
      </c>
      <c r="G303" s="511"/>
      <c r="H303" s="511"/>
      <c r="I303" s="277">
        <f t="shared" si="20"/>
        <v>0</v>
      </c>
      <c r="J303" s="277">
        <v>21</v>
      </c>
      <c r="K303" s="277">
        <f t="shared" si="21"/>
        <v>0</v>
      </c>
      <c r="L303" s="277">
        <f t="shared" si="22"/>
        <v>0</v>
      </c>
    </row>
    <row r="304" spans="1:12" s="279" customFormat="1" ht="11.25" outlineLevel="3">
      <c r="B304" s="280" t="s">
        <v>2156</v>
      </c>
      <c r="C304" s="281" t="s">
        <v>2157</v>
      </c>
      <c r="D304" s="282" t="s">
        <v>2459</v>
      </c>
      <c r="F304" s="281" t="s">
        <v>2157</v>
      </c>
    </row>
    <row r="305" spans="1:12" s="283" customFormat="1" ht="11.25" outlineLevel="3">
      <c r="B305" s="280" t="s">
        <v>2156</v>
      </c>
      <c r="C305" s="284" t="s">
        <v>2157</v>
      </c>
      <c r="D305" s="285" t="s">
        <v>2172</v>
      </c>
      <c r="F305" s="286">
        <v>5</v>
      </c>
    </row>
    <row r="306" spans="1:12" s="278" customFormat="1" ht="12" outlineLevel="2">
      <c r="A306" s="272" t="s">
        <v>2222</v>
      </c>
      <c r="B306" s="272" t="s">
        <v>2153</v>
      </c>
      <c r="C306" s="273" t="s">
        <v>2460</v>
      </c>
      <c r="D306" s="274" t="s">
        <v>2461</v>
      </c>
      <c r="E306" s="275" t="s">
        <v>14</v>
      </c>
      <c r="F306" s="276">
        <v>1</v>
      </c>
      <c r="G306" s="511"/>
      <c r="H306" s="511"/>
      <c r="I306" s="277">
        <f>F306*(G306+H306)</f>
        <v>0</v>
      </c>
      <c r="J306" s="277">
        <v>21</v>
      </c>
      <c r="K306" s="277">
        <f>I306*(J306/100)</f>
        <v>0</v>
      </c>
      <c r="L306" s="277">
        <f>I306+K306</f>
        <v>0</v>
      </c>
    </row>
    <row r="307" spans="1:12" s="279" customFormat="1" ht="11.25" outlineLevel="3">
      <c r="B307" s="280" t="s">
        <v>2156</v>
      </c>
      <c r="C307" s="281" t="s">
        <v>2157</v>
      </c>
      <c r="D307" s="282" t="s">
        <v>2462</v>
      </c>
      <c r="F307" s="281" t="s">
        <v>2157</v>
      </c>
    </row>
    <row r="308" spans="1:12" s="283" customFormat="1" ht="11.25" outlineLevel="3">
      <c r="B308" s="280" t="s">
        <v>2156</v>
      </c>
      <c r="C308" s="284" t="s">
        <v>2157</v>
      </c>
      <c r="D308" s="285" t="s">
        <v>1686</v>
      </c>
      <c r="F308" s="286">
        <v>1</v>
      </c>
    </row>
    <row r="309" spans="1:12" s="268" customFormat="1" ht="22.9" customHeight="1" outlineLevel="1">
      <c r="B309" s="269" t="s">
        <v>2148</v>
      </c>
      <c r="C309" s="270" t="s">
        <v>2463</v>
      </c>
      <c r="D309" s="270" t="s">
        <v>2464</v>
      </c>
      <c r="I309" s="271">
        <f>SUBTOTAL(9,I310:I332)</f>
        <v>0</v>
      </c>
      <c r="J309" s="271"/>
      <c r="K309" s="271">
        <f>SUBTOTAL(9,K310:K332)</f>
        <v>0</v>
      </c>
      <c r="L309" s="271">
        <f>SUBTOTAL(9,L310:L332)</f>
        <v>0</v>
      </c>
    </row>
    <row r="310" spans="1:12" s="278" customFormat="1" ht="12" outlineLevel="2">
      <c r="A310" s="272" t="s">
        <v>2465</v>
      </c>
      <c r="B310" s="272" t="s">
        <v>2153</v>
      </c>
      <c r="C310" s="273" t="s">
        <v>2466</v>
      </c>
      <c r="D310" s="274" t="s">
        <v>2467</v>
      </c>
      <c r="E310" s="275" t="s">
        <v>4</v>
      </c>
      <c r="F310" s="276">
        <v>13</v>
      </c>
      <c r="G310" s="511"/>
      <c r="H310" s="511"/>
      <c r="I310" s="277">
        <f>F310*(G310+H310)</f>
        <v>0</v>
      </c>
      <c r="J310" s="277">
        <v>21</v>
      </c>
      <c r="K310" s="277">
        <f>I310*(J310/100)</f>
        <v>0</v>
      </c>
      <c r="L310" s="277">
        <f>I310+K310</f>
        <v>0</v>
      </c>
    </row>
    <row r="311" spans="1:12" s="279" customFormat="1" ht="11.25" outlineLevel="3">
      <c r="B311" s="280" t="s">
        <v>2156</v>
      </c>
      <c r="C311" s="281" t="s">
        <v>2157</v>
      </c>
      <c r="D311" s="282" t="s">
        <v>2468</v>
      </c>
      <c r="F311" s="281" t="s">
        <v>2157</v>
      </c>
    </row>
    <row r="312" spans="1:12" s="283" customFormat="1" ht="11.25" outlineLevel="3">
      <c r="B312" s="280" t="s">
        <v>2156</v>
      </c>
      <c r="C312" s="284" t="s">
        <v>2157</v>
      </c>
      <c r="D312" s="285" t="s">
        <v>1610</v>
      </c>
      <c r="F312" s="286">
        <v>13</v>
      </c>
    </row>
    <row r="313" spans="1:12" s="278" customFormat="1" ht="12" outlineLevel="2">
      <c r="A313" s="272" t="s">
        <v>2426</v>
      </c>
      <c r="B313" s="272" t="s">
        <v>2153</v>
      </c>
      <c r="C313" s="273" t="s">
        <v>2469</v>
      </c>
      <c r="D313" s="274" t="s">
        <v>2470</v>
      </c>
      <c r="E313" s="275" t="s">
        <v>4</v>
      </c>
      <c r="F313" s="276">
        <v>17</v>
      </c>
      <c r="G313" s="511"/>
      <c r="H313" s="511"/>
      <c r="I313" s="277">
        <f>F313*(G313+H313)</f>
        <v>0</v>
      </c>
      <c r="J313" s="277">
        <v>21</v>
      </c>
      <c r="K313" s="277">
        <f>I313*(J313/100)</f>
        <v>0</v>
      </c>
      <c r="L313" s="277">
        <f>I313+K313</f>
        <v>0</v>
      </c>
    </row>
    <row r="314" spans="1:12" s="279" customFormat="1" ht="11.25" outlineLevel="3">
      <c r="B314" s="280" t="s">
        <v>2156</v>
      </c>
      <c r="C314" s="281" t="s">
        <v>2157</v>
      </c>
      <c r="D314" s="282" t="s">
        <v>2468</v>
      </c>
      <c r="F314" s="281" t="s">
        <v>2157</v>
      </c>
    </row>
    <row r="315" spans="1:12" s="283" customFormat="1" ht="11.25" outlineLevel="3">
      <c r="B315" s="280" t="s">
        <v>2156</v>
      </c>
      <c r="C315" s="284" t="s">
        <v>2157</v>
      </c>
      <c r="D315" s="285" t="s">
        <v>1523</v>
      </c>
      <c r="F315" s="286">
        <v>17</v>
      </c>
    </row>
    <row r="316" spans="1:12" s="278" customFormat="1" ht="12" outlineLevel="2">
      <c r="A316" s="272" t="s">
        <v>2471</v>
      </c>
      <c r="B316" s="272" t="s">
        <v>2153</v>
      </c>
      <c r="C316" s="273" t="s">
        <v>2472</v>
      </c>
      <c r="D316" s="274" t="s">
        <v>2473</v>
      </c>
      <c r="E316" s="275" t="s">
        <v>4</v>
      </c>
      <c r="F316" s="276">
        <v>90</v>
      </c>
      <c r="G316" s="511"/>
      <c r="H316" s="511"/>
      <c r="I316" s="277">
        <f>F316*(G316+H316)</f>
        <v>0</v>
      </c>
      <c r="J316" s="277">
        <v>21</v>
      </c>
      <c r="K316" s="277">
        <f>I316*(J316/100)</f>
        <v>0</v>
      </c>
      <c r="L316" s="277">
        <f>I316+K316</f>
        <v>0</v>
      </c>
    </row>
    <row r="317" spans="1:12" s="279" customFormat="1" ht="11.25" outlineLevel="3">
      <c r="B317" s="280" t="s">
        <v>2156</v>
      </c>
      <c r="C317" s="281" t="s">
        <v>2157</v>
      </c>
      <c r="D317" s="282" t="s">
        <v>2468</v>
      </c>
      <c r="F317" s="281" t="s">
        <v>2157</v>
      </c>
    </row>
    <row r="318" spans="1:12" s="283" customFormat="1" ht="11.25" outlineLevel="3">
      <c r="B318" s="280" t="s">
        <v>2156</v>
      </c>
      <c r="C318" s="284" t="s">
        <v>2157</v>
      </c>
      <c r="D318" s="285" t="s">
        <v>2474</v>
      </c>
      <c r="F318" s="286">
        <v>90</v>
      </c>
    </row>
    <row r="319" spans="1:12" s="278" customFormat="1" ht="12" outlineLevel="2">
      <c r="A319" s="272" t="s">
        <v>2444</v>
      </c>
      <c r="B319" s="272" t="s">
        <v>2153</v>
      </c>
      <c r="C319" s="273" t="s">
        <v>2475</v>
      </c>
      <c r="D319" s="274" t="s">
        <v>2476</v>
      </c>
      <c r="E319" s="275" t="s">
        <v>4</v>
      </c>
      <c r="F319" s="276">
        <v>71</v>
      </c>
      <c r="G319" s="511"/>
      <c r="H319" s="511"/>
      <c r="I319" s="277">
        <f>F319*(G319+H319)</f>
        <v>0</v>
      </c>
      <c r="J319" s="277">
        <v>21</v>
      </c>
      <c r="K319" s="277">
        <f>I319*(J319/100)</f>
        <v>0</v>
      </c>
      <c r="L319" s="277">
        <f>I319+K319</f>
        <v>0</v>
      </c>
    </row>
    <row r="320" spans="1:12" s="279" customFormat="1" ht="11.25" outlineLevel="3">
      <c r="B320" s="280" t="s">
        <v>2156</v>
      </c>
      <c r="C320" s="281" t="s">
        <v>2157</v>
      </c>
      <c r="D320" s="282" t="s">
        <v>2468</v>
      </c>
      <c r="F320" s="281" t="s">
        <v>2157</v>
      </c>
    </row>
    <row r="321" spans="1:12" s="283" customFormat="1" ht="11.25" outlineLevel="3">
      <c r="B321" s="280" t="s">
        <v>2156</v>
      </c>
      <c r="C321" s="284" t="s">
        <v>2157</v>
      </c>
      <c r="D321" s="285" t="s">
        <v>2477</v>
      </c>
      <c r="F321" s="286">
        <v>71</v>
      </c>
    </row>
    <row r="322" spans="1:12" s="278" customFormat="1" ht="12" outlineLevel="2" collapsed="1">
      <c r="A322" s="272" t="s">
        <v>2478</v>
      </c>
      <c r="B322" s="272" t="s">
        <v>2153</v>
      </c>
      <c r="C322" s="273" t="s">
        <v>2479</v>
      </c>
      <c r="D322" s="274" t="s">
        <v>2480</v>
      </c>
      <c r="E322" s="275" t="s">
        <v>4</v>
      </c>
      <c r="F322" s="276">
        <v>13</v>
      </c>
      <c r="G322" s="511"/>
      <c r="H322" s="511"/>
      <c r="I322" s="277">
        <f t="shared" ref="I322:I332" si="23">F322*(G322+H322)</f>
        <v>0</v>
      </c>
      <c r="J322" s="277">
        <v>21</v>
      </c>
      <c r="K322" s="277">
        <f t="shared" ref="K322:K332" si="24">I322*(J322/100)</f>
        <v>0</v>
      </c>
      <c r="L322" s="277">
        <f t="shared" ref="L322:L332" si="25">I322+K322</f>
        <v>0</v>
      </c>
    </row>
    <row r="323" spans="1:12" s="278" customFormat="1" ht="12" outlineLevel="2" collapsed="1">
      <c r="A323" s="272" t="s">
        <v>2481</v>
      </c>
      <c r="B323" s="272" t="s">
        <v>2153</v>
      </c>
      <c r="C323" s="273" t="s">
        <v>2482</v>
      </c>
      <c r="D323" s="274" t="s">
        <v>2483</v>
      </c>
      <c r="E323" s="275" t="s">
        <v>4</v>
      </c>
      <c r="F323" s="276">
        <v>17</v>
      </c>
      <c r="G323" s="511"/>
      <c r="H323" s="511"/>
      <c r="I323" s="277">
        <f t="shared" si="23"/>
        <v>0</v>
      </c>
      <c r="J323" s="277">
        <v>21</v>
      </c>
      <c r="K323" s="277">
        <f t="shared" si="24"/>
        <v>0</v>
      </c>
      <c r="L323" s="277">
        <f t="shared" si="25"/>
        <v>0</v>
      </c>
    </row>
    <row r="324" spans="1:12" s="278" customFormat="1" ht="12" outlineLevel="2" collapsed="1">
      <c r="A324" s="272" t="s">
        <v>2484</v>
      </c>
      <c r="B324" s="272" t="s">
        <v>2153</v>
      </c>
      <c r="C324" s="273" t="s">
        <v>2485</v>
      </c>
      <c r="D324" s="274" t="s">
        <v>2486</v>
      </c>
      <c r="E324" s="275" t="s">
        <v>4</v>
      </c>
      <c r="F324" s="276">
        <v>90</v>
      </c>
      <c r="G324" s="511"/>
      <c r="H324" s="511"/>
      <c r="I324" s="277">
        <f t="shared" si="23"/>
        <v>0</v>
      </c>
      <c r="J324" s="277">
        <v>21</v>
      </c>
      <c r="K324" s="277">
        <f t="shared" si="24"/>
        <v>0</v>
      </c>
      <c r="L324" s="277">
        <f t="shared" si="25"/>
        <v>0</v>
      </c>
    </row>
    <row r="325" spans="1:12" s="278" customFormat="1" ht="12" outlineLevel="2" collapsed="1">
      <c r="A325" s="272" t="s">
        <v>2487</v>
      </c>
      <c r="B325" s="272" t="s">
        <v>2153</v>
      </c>
      <c r="C325" s="273" t="s">
        <v>2488</v>
      </c>
      <c r="D325" s="274" t="s">
        <v>2489</v>
      </c>
      <c r="E325" s="275" t="s">
        <v>4</v>
      </c>
      <c r="F325" s="276">
        <v>71</v>
      </c>
      <c r="G325" s="511"/>
      <c r="H325" s="511"/>
      <c r="I325" s="277">
        <f t="shared" si="23"/>
        <v>0</v>
      </c>
      <c r="J325" s="277">
        <v>21</v>
      </c>
      <c r="K325" s="277">
        <f t="shared" si="24"/>
        <v>0</v>
      </c>
      <c r="L325" s="277">
        <f t="shared" si="25"/>
        <v>0</v>
      </c>
    </row>
    <row r="326" spans="1:12" s="278" customFormat="1" ht="12" outlineLevel="2" collapsed="1">
      <c r="A326" s="272" t="s">
        <v>2490</v>
      </c>
      <c r="B326" s="272" t="s">
        <v>2153</v>
      </c>
      <c r="C326" s="273" t="s">
        <v>2491</v>
      </c>
      <c r="D326" s="274" t="s">
        <v>2492</v>
      </c>
      <c r="E326" s="275" t="s">
        <v>4</v>
      </c>
      <c r="F326" s="276">
        <v>10</v>
      </c>
      <c r="G326" s="511"/>
      <c r="H326" s="511"/>
      <c r="I326" s="277">
        <f t="shared" si="23"/>
        <v>0</v>
      </c>
      <c r="J326" s="277">
        <v>21</v>
      </c>
      <c r="K326" s="277">
        <f t="shared" si="24"/>
        <v>0</v>
      </c>
      <c r="L326" s="277">
        <f t="shared" si="25"/>
        <v>0</v>
      </c>
    </row>
    <row r="327" spans="1:12" s="278" customFormat="1" ht="12" outlineLevel="2" collapsed="1">
      <c r="A327" s="272" t="s">
        <v>2493</v>
      </c>
      <c r="B327" s="272" t="s">
        <v>2153</v>
      </c>
      <c r="C327" s="273" t="s">
        <v>2494</v>
      </c>
      <c r="D327" s="274" t="s">
        <v>2495</v>
      </c>
      <c r="E327" s="275" t="s">
        <v>4</v>
      </c>
      <c r="F327" s="276">
        <v>10</v>
      </c>
      <c r="G327" s="511"/>
      <c r="H327" s="511"/>
      <c r="I327" s="277">
        <f t="shared" si="23"/>
        <v>0</v>
      </c>
      <c r="J327" s="277">
        <v>21</v>
      </c>
      <c r="K327" s="277">
        <f t="shared" si="24"/>
        <v>0</v>
      </c>
      <c r="L327" s="277">
        <f t="shared" si="25"/>
        <v>0</v>
      </c>
    </row>
    <row r="328" spans="1:12" s="278" customFormat="1" ht="12" outlineLevel="2" collapsed="1">
      <c r="A328" s="272" t="s">
        <v>2263</v>
      </c>
      <c r="B328" s="272" t="s">
        <v>2153</v>
      </c>
      <c r="C328" s="273" t="s">
        <v>2496</v>
      </c>
      <c r="D328" s="274" t="s">
        <v>2497</v>
      </c>
      <c r="E328" s="275" t="s">
        <v>4</v>
      </c>
      <c r="F328" s="276">
        <v>10</v>
      </c>
      <c r="G328" s="511"/>
      <c r="H328" s="511"/>
      <c r="I328" s="277">
        <f t="shared" si="23"/>
        <v>0</v>
      </c>
      <c r="J328" s="277">
        <v>21</v>
      </c>
      <c r="K328" s="277">
        <f t="shared" si="24"/>
        <v>0</v>
      </c>
      <c r="L328" s="277">
        <f t="shared" si="25"/>
        <v>0</v>
      </c>
    </row>
    <row r="329" spans="1:12" s="278" customFormat="1" ht="12" outlineLevel="2" collapsed="1">
      <c r="A329" s="272" t="s">
        <v>2498</v>
      </c>
      <c r="B329" s="272" t="s">
        <v>2153</v>
      </c>
      <c r="C329" s="273" t="s">
        <v>2499</v>
      </c>
      <c r="D329" s="274" t="s">
        <v>2500</v>
      </c>
      <c r="E329" s="275" t="s">
        <v>4</v>
      </c>
      <c r="F329" s="276">
        <v>10</v>
      </c>
      <c r="G329" s="511"/>
      <c r="H329" s="511"/>
      <c r="I329" s="277">
        <f t="shared" si="23"/>
        <v>0</v>
      </c>
      <c r="J329" s="277">
        <v>21</v>
      </c>
      <c r="K329" s="277">
        <f t="shared" si="24"/>
        <v>0</v>
      </c>
      <c r="L329" s="277">
        <f t="shared" si="25"/>
        <v>0</v>
      </c>
    </row>
    <row r="330" spans="1:12" s="278" customFormat="1" ht="12" outlineLevel="2" collapsed="1">
      <c r="A330" s="272" t="s">
        <v>2440</v>
      </c>
      <c r="B330" s="272" t="s">
        <v>2153</v>
      </c>
      <c r="C330" s="273" t="s">
        <v>2501</v>
      </c>
      <c r="D330" s="274" t="s">
        <v>2502</v>
      </c>
      <c r="E330" s="275" t="s">
        <v>13</v>
      </c>
      <c r="F330" s="276">
        <v>1</v>
      </c>
      <c r="G330" s="511"/>
      <c r="H330" s="511"/>
      <c r="I330" s="277">
        <f t="shared" si="23"/>
        <v>0</v>
      </c>
      <c r="J330" s="277">
        <v>21</v>
      </c>
      <c r="K330" s="277">
        <f t="shared" si="24"/>
        <v>0</v>
      </c>
      <c r="L330" s="277">
        <f t="shared" si="25"/>
        <v>0</v>
      </c>
    </row>
    <row r="331" spans="1:12" s="278" customFormat="1" ht="12" outlineLevel="2" collapsed="1">
      <c r="A331" s="272" t="s">
        <v>2503</v>
      </c>
      <c r="B331" s="272" t="s">
        <v>2153</v>
      </c>
      <c r="C331" s="273" t="s">
        <v>2504</v>
      </c>
      <c r="D331" s="274" t="s">
        <v>2505</v>
      </c>
      <c r="E331" s="275" t="s">
        <v>13</v>
      </c>
      <c r="F331" s="276">
        <v>1</v>
      </c>
      <c r="G331" s="511"/>
      <c r="H331" s="511"/>
      <c r="I331" s="277">
        <f t="shared" si="23"/>
        <v>0</v>
      </c>
      <c r="J331" s="277">
        <v>21</v>
      </c>
      <c r="K331" s="277">
        <f t="shared" si="24"/>
        <v>0</v>
      </c>
      <c r="L331" s="277">
        <f t="shared" si="25"/>
        <v>0</v>
      </c>
    </row>
    <row r="332" spans="1:12" s="278" customFormat="1" ht="12" outlineLevel="2" collapsed="1">
      <c r="A332" s="272" t="s">
        <v>2506</v>
      </c>
      <c r="B332" s="272" t="s">
        <v>2153</v>
      </c>
      <c r="C332" s="273" t="s">
        <v>2507</v>
      </c>
      <c r="D332" s="274" t="s">
        <v>2508</v>
      </c>
      <c r="E332" s="275" t="s">
        <v>13</v>
      </c>
      <c r="F332" s="276">
        <v>1</v>
      </c>
      <c r="G332" s="511"/>
      <c r="H332" s="511"/>
      <c r="I332" s="277">
        <f t="shared" si="23"/>
        <v>0</v>
      </c>
      <c r="J332" s="277">
        <v>21</v>
      </c>
      <c r="K332" s="277">
        <f t="shared" si="24"/>
        <v>0</v>
      </c>
      <c r="L332" s="277">
        <f t="shared" si="25"/>
        <v>0</v>
      </c>
    </row>
    <row r="333" spans="1:12" s="268" customFormat="1" ht="22.9" customHeight="1" outlineLevel="1">
      <c r="B333" s="269" t="s">
        <v>2148</v>
      </c>
      <c r="C333" s="270" t="s">
        <v>2509</v>
      </c>
      <c r="D333" s="270" t="s">
        <v>2337</v>
      </c>
      <c r="I333" s="271">
        <f>SUBTOTAL(9,I334:I349)</f>
        <v>0</v>
      </c>
      <c r="J333" s="271"/>
      <c r="K333" s="271">
        <f t="shared" ref="K333:L333" si="26">SUBTOTAL(9,K334:K349)</f>
        <v>0</v>
      </c>
      <c r="L333" s="271">
        <f t="shared" si="26"/>
        <v>0</v>
      </c>
    </row>
    <row r="334" spans="1:12" s="278" customFormat="1" ht="12" outlineLevel="2" collapsed="1">
      <c r="A334" s="272">
        <v>37</v>
      </c>
      <c r="B334" s="272" t="s">
        <v>2153</v>
      </c>
      <c r="C334" s="273" t="s">
        <v>2510</v>
      </c>
      <c r="D334" s="274" t="s">
        <v>2511</v>
      </c>
      <c r="E334" s="275" t="s">
        <v>13</v>
      </c>
      <c r="F334" s="276">
        <v>1</v>
      </c>
      <c r="G334" s="511"/>
      <c r="H334" s="511"/>
      <c r="I334" s="277">
        <f t="shared" ref="I334:I349" si="27">F334*(G334+H334)</f>
        <v>0</v>
      </c>
      <c r="J334" s="277">
        <v>21</v>
      </c>
      <c r="K334" s="277">
        <f t="shared" ref="K334:K349" si="28">I334*(J334/100)</f>
        <v>0</v>
      </c>
      <c r="L334" s="277">
        <f t="shared" ref="L334:L349" si="29">I334+K334</f>
        <v>0</v>
      </c>
    </row>
    <row r="335" spans="1:12" s="278" customFormat="1" ht="12" outlineLevel="2" collapsed="1">
      <c r="A335" s="272">
        <v>38</v>
      </c>
      <c r="B335" s="272" t="s">
        <v>2153</v>
      </c>
      <c r="C335" s="273" t="s">
        <v>2512</v>
      </c>
      <c r="D335" s="274" t="s">
        <v>2513</v>
      </c>
      <c r="E335" s="275" t="s">
        <v>13</v>
      </c>
      <c r="F335" s="276">
        <v>1</v>
      </c>
      <c r="G335" s="511"/>
      <c r="H335" s="511"/>
      <c r="I335" s="277">
        <f t="shared" si="27"/>
        <v>0</v>
      </c>
      <c r="J335" s="277">
        <v>21</v>
      </c>
      <c r="K335" s="277">
        <f t="shared" si="28"/>
        <v>0</v>
      </c>
      <c r="L335" s="277">
        <f t="shared" si="29"/>
        <v>0</v>
      </c>
    </row>
    <row r="336" spans="1:12" s="278" customFormat="1" ht="12" outlineLevel="2" collapsed="1">
      <c r="A336" s="272">
        <v>39</v>
      </c>
      <c r="B336" s="272" t="s">
        <v>2153</v>
      </c>
      <c r="C336" s="273" t="s">
        <v>2514</v>
      </c>
      <c r="D336" s="274" t="s">
        <v>2515</v>
      </c>
      <c r="E336" s="275" t="s">
        <v>13</v>
      </c>
      <c r="F336" s="276">
        <v>1</v>
      </c>
      <c r="G336" s="511"/>
      <c r="H336" s="511"/>
      <c r="I336" s="277">
        <f t="shared" si="27"/>
        <v>0</v>
      </c>
      <c r="J336" s="277">
        <v>21</v>
      </c>
      <c r="K336" s="277">
        <f t="shared" si="28"/>
        <v>0</v>
      </c>
      <c r="L336" s="277">
        <f t="shared" si="29"/>
        <v>0</v>
      </c>
    </row>
    <row r="337" spans="1:12" s="278" customFormat="1" ht="12" outlineLevel="2" collapsed="1">
      <c r="A337" s="272">
        <v>40</v>
      </c>
      <c r="B337" s="272" t="s">
        <v>2153</v>
      </c>
      <c r="C337" s="273" t="s">
        <v>2516</v>
      </c>
      <c r="D337" s="274" t="s">
        <v>2517</v>
      </c>
      <c r="E337" s="275" t="s">
        <v>13</v>
      </c>
      <c r="F337" s="276">
        <v>1</v>
      </c>
      <c r="G337" s="511"/>
      <c r="H337" s="511"/>
      <c r="I337" s="277">
        <f t="shared" si="27"/>
        <v>0</v>
      </c>
      <c r="J337" s="277">
        <v>21</v>
      </c>
      <c r="K337" s="277">
        <f t="shared" si="28"/>
        <v>0</v>
      </c>
      <c r="L337" s="277">
        <f t="shared" si="29"/>
        <v>0</v>
      </c>
    </row>
    <row r="338" spans="1:12" s="278" customFormat="1" ht="12" outlineLevel="2" collapsed="1">
      <c r="A338" s="272">
        <v>41</v>
      </c>
      <c r="B338" s="272" t="s">
        <v>2153</v>
      </c>
      <c r="C338" s="273" t="s">
        <v>2518</v>
      </c>
      <c r="D338" s="274" t="s">
        <v>2519</v>
      </c>
      <c r="E338" s="275" t="s">
        <v>13</v>
      </c>
      <c r="F338" s="276">
        <v>1</v>
      </c>
      <c r="G338" s="511"/>
      <c r="H338" s="511"/>
      <c r="I338" s="277">
        <f t="shared" si="27"/>
        <v>0</v>
      </c>
      <c r="J338" s="277">
        <v>21</v>
      </c>
      <c r="K338" s="277">
        <f t="shared" si="28"/>
        <v>0</v>
      </c>
      <c r="L338" s="277">
        <f t="shared" si="29"/>
        <v>0</v>
      </c>
    </row>
    <row r="339" spans="1:12" s="278" customFormat="1" ht="12" outlineLevel="2" collapsed="1">
      <c r="A339" s="272">
        <v>42</v>
      </c>
      <c r="B339" s="272" t="s">
        <v>2153</v>
      </c>
      <c r="C339" s="273" t="s">
        <v>2520</v>
      </c>
      <c r="D339" s="274" t="s">
        <v>2521</v>
      </c>
      <c r="E339" s="275" t="s">
        <v>13</v>
      </c>
      <c r="F339" s="276">
        <v>1</v>
      </c>
      <c r="G339" s="511"/>
      <c r="H339" s="511"/>
      <c r="I339" s="277">
        <f t="shared" si="27"/>
        <v>0</v>
      </c>
      <c r="J339" s="277">
        <v>21</v>
      </c>
      <c r="K339" s="277">
        <f t="shared" si="28"/>
        <v>0</v>
      </c>
      <c r="L339" s="277">
        <f t="shared" si="29"/>
        <v>0</v>
      </c>
    </row>
    <row r="340" spans="1:12" s="278" customFormat="1" ht="24" outlineLevel="2" collapsed="1">
      <c r="A340" s="272">
        <v>43</v>
      </c>
      <c r="B340" s="272" t="s">
        <v>2153</v>
      </c>
      <c r="C340" s="273" t="s">
        <v>2522</v>
      </c>
      <c r="D340" s="274" t="s">
        <v>2523</v>
      </c>
      <c r="E340" s="275" t="s">
        <v>13</v>
      </c>
      <c r="F340" s="276">
        <v>1</v>
      </c>
      <c r="G340" s="511"/>
      <c r="H340" s="511"/>
      <c r="I340" s="277">
        <f t="shared" si="27"/>
        <v>0</v>
      </c>
      <c r="J340" s="277">
        <v>21</v>
      </c>
      <c r="K340" s="277">
        <f t="shared" si="28"/>
        <v>0</v>
      </c>
      <c r="L340" s="277">
        <f t="shared" si="29"/>
        <v>0</v>
      </c>
    </row>
    <row r="341" spans="1:12" s="278" customFormat="1" ht="12" outlineLevel="2" collapsed="1">
      <c r="A341" s="272">
        <v>44</v>
      </c>
      <c r="B341" s="272" t="s">
        <v>2153</v>
      </c>
      <c r="C341" s="273" t="s">
        <v>2524</v>
      </c>
      <c r="D341" s="274" t="s">
        <v>2525</v>
      </c>
      <c r="E341" s="275" t="s">
        <v>13</v>
      </c>
      <c r="F341" s="276">
        <v>1</v>
      </c>
      <c r="G341" s="511"/>
      <c r="H341" s="511"/>
      <c r="I341" s="277">
        <f t="shared" si="27"/>
        <v>0</v>
      </c>
      <c r="J341" s="277">
        <v>21</v>
      </c>
      <c r="K341" s="277">
        <f t="shared" si="28"/>
        <v>0</v>
      </c>
      <c r="L341" s="277">
        <f t="shared" si="29"/>
        <v>0</v>
      </c>
    </row>
    <row r="342" spans="1:12" s="278" customFormat="1" ht="12" outlineLevel="2" collapsed="1">
      <c r="A342" s="272">
        <v>45</v>
      </c>
      <c r="B342" s="272" t="s">
        <v>2153</v>
      </c>
      <c r="C342" s="273" t="s">
        <v>2526</v>
      </c>
      <c r="D342" s="274" t="s">
        <v>2527</v>
      </c>
      <c r="E342" s="275" t="s">
        <v>13</v>
      </c>
      <c r="F342" s="276">
        <v>1</v>
      </c>
      <c r="G342" s="511"/>
      <c r="H342" s="511"/>
      <c r="I342" s="277">
        <f t="shared" si="27"/>
        <v>0</v>
      </c>
      <c r="J342" s="277">
        <v>21</v>
      </c>
      <c r="K342" s="277">
        <f t="shared" si="28"/>
        <v>0</v>
      </c>
      <c r="L342" s="277">
        <f t="shared" si="29"/>
        <v>0</v>
      </c>
    </row>
    <row r="343" spans="1:12" s="278" customFormat="1" ht="12" outlineLevel="2" collapsed="1">
      <c r="A343" s="272">
        <v>46</v>
      </c>
      <c r="B343" s="272" t="s">
        <v>2153</v>
      </c>
      <c r="C343" s="273" t="s">
        <v>2528</v>
      </c>
      <c r="D343" s="274" t="s">
        <v>2529</v>
      </c>
      <c r="E343" s="275" t="s">
        <v>13</v>
      </c>
      <c r="F343" s="276">
        <v>1</v>
      </c>
      <c r="G343" s="511"/>
      <c r="H343" s="511"/>
      <c r="I343" s="277">
        <f t="shared" si="27"/>
        <v>0</v>
      </c>
      <c r="J343" s="277">
        <v>21</v>
      </c>
      <c r="K343" s="277">
        <f t="shared" si="28"/>
        <v>0</v>
      </c>
      <c r="L343" s="277">
        <f t="shared" si="29"/>
        <v>0</v>
      </c>
    </row>
    <row r="344" spans="1:12" s="278" customFormat="1" ht="12" outlineLevel="2" collapsed="1">
      <c r="A344" s="272">
        <v>47</v>
      </c>
      <c r="B344" s="272" t="s">
        <v>2153</v>
      </c>
      <c r="C344" s="273" t="s">
        <v>2530</v>
      </c>
      <c r="D344" s="274" t="s">
        <v>2531</v>
      </c>
      <c r="E344" s="275" t="s">
        <v>13</v>
      </c>
      <c r="F344" s="276">
        <v>1</v>
      </c>
      <c r="G344" s="511"/>
      <c r="H344" s="511"/>
      <c r="I344" s="277">
        <f t="shared" si="27"/>
        <v>0</v>
      </c>
      <c r="J344" s="277">
        <v>21</v>
      </c>
      <c r="K344" s="277">
        <f t="shared" si="28"/>
        <v>0</v>
      </c>
      <c r="L344" s="277">
        <f t="shared" si="29"/>
        <v>0</v>
      </c>
    </row>
    <row r="345" spans="1:12" s="278" customFormat="1" ht="12" outlineLevel="2" collapsed="1">
      <c r="A345" s="272">
        <v>48</v>
      </c>
      <c r="B345" s="272" t="s">
        <v>2153</v>
      </c>
      <c r="C345" s="273" t="s">
        <v>2532</v>
      </c>
      <c r="D345" s="274" t="s">
        <v>2533</v>
      </c>
      <c r="E345" s="275" t="s">
        <v>13</v>
      </c>
      <c r="F345" s="276">
        <v>1</v>
      </c>
      <c r="G345" s="511"/>
      <c r="H345" s="511"/>
      <c r="I345" s="277">
        <f t="shared" si="27"/>
        <v>0</v>
      </c>
      <c r="J345" s="277">
        <v>21</v>
      </c>
      <c r="K345" s="277">
        <f t="shared" si="28"/>
        <v>0</v>
      </c>
      <c r="L345" s="277">
        <f t="shared" si="29"/>
        <v>0</v>
      </c>
    </row>
    <row r="346" spans="1:12" s="278" customFormat="1" ht="12" outlineLevel="2" collapsed="1">
      <c r="A346" s="272">
        <v>49</v>
      </c>
      <c r="B346" s="272" t="s">
        <v>2153</v>
      </c>
      <c r="C346" s="273" t="s">
        <v>2534</v>
      </c>
      <c r="D346" s="274" t="s">
        <v>2535</v>
      </c>
      <c r="E346" s="275" t="s">
        <v>13</v>
      </c>
      <c r="F346" s="276">
        <v>1</v>
      </c>
      <c r="G346" s="511"/>
      <c r="H346" s="511"/>
      <c r="I346" s="277">
        <f t="shared" si="27"/>
        <v>0</v>
      </c>
      <c r="J346" s="277">
        <v>21</v>
      </c>
      <c r="K346" s="277">
        <f t="shared" si="28"/>
        <v>0</v>
      </c>
      <c r="L346" s="277">
        <f t="shared" si="29"/>
        <v>0</v>
      </c>
    </row>
    <row r="347" spans="1:12" s="278" customFormat="1" ht="12" outlineLevel="2" collapsed="1">
      <c r="A347" s="272">
        <v>50</v>
      </c>
      <c r="B347" s="272" t="s">
        <v>2153</v>
      </c>
      <c r="C347" s="273" t="s">
        <v>2536</v>
      </c>
      <c r="D347" s="274" t="s">
        <v>2363</v>
      </c>
      <c r="E347" s="275" t="s">
        <v>13</v>
      </c>
      <c r="F347" s="276">
        <v>1</v>
      </c>
      <c r="G347" s="511"/>
      <c r="H347" s="511"/>
      <c r="I347" s="277">
        <f t="shared" si="27"/>
        <v>0</v>
      </c>
      <c r="J347" s="277">
        <v>21</v>
      </c>
      <c r="K347" s="277">
        <f t="shared" si="28"/>
        <v>0</v>
      </c>
      <c r="L347" s="277">
        <f t="shared" si="29"/>
        <v>0</v>
      </c>
    </row>
    <row r="348" spans="1:12" s="278" customFormat="1" ht="12" outlineLevel="2" collapsed="1">
      <c r="A348" s="272">
        <v>51</v>
      </c>
      <c r="B348" s="272" t="s">
        <v>2153</v>
      </c>
      <c r="C348" s="273" t="s">
        <v>2537</v>
      </c>
      <c r="D348" s="274" t="s">
        <v>2538</v>
      </c>
      <c r="E348" s="275" t="s">
        <v>13</v>
      </c>
      <c r="F348" s="276">
        <v>1</v>
      </c>
      <c r="G348" s="511"/>
      <c r="H348" s="511"/>
      <c r="I348" s="277">
        <f t="shared" si="27"/>
        <v>0</v>
      </c>
      <c r="J348" s="277">
        <v>21</v>
      </c>
      <c r="K348" s="277">
        <f t="shared" si="28"/>
        <v>0</v>
      </c>
      <c r="L348" s="277">
        <f t="shared" si="29"/>
        <v>0</v>
      </c>
    </row>
    <row r="349" spans="1:12" s="278" customFormat="1" ht="12" outlineLevel="2">
      <c r="A349" s="272">
        <v>52</v>
      </c>
      <c r="B349" s="272" t="s">
        <v>2153</v>
      </c>
      <c r="C349" s="273" t="s">
        <v>2539</v>
      </c>
      <c r="D349" s="274" t="s">
        <v>2540</v>
      </c>
      <c r="E349" s="275" t="s">
        <v>13</v>
      </c>
      <c r="F349" s="276">
        <v>1</v>
      </c>
      <c r="G349" s="511"/>
      <c r="H349" s="511"/>
      <c r="I349" s="277">
        <f t="shared" si="27"/>
        <v>0</v>
      </c>
      <c r="J349" s="277">
        <v>21</v>
      </c>
      <c r="K349" s="277">
        <f t="shared" si="28"/>
        <v>0</v>
      </c>
      <c r="L349" s="277">
        <f t="shared" si="29"/>
        <v>0</v>
      </c>
    </row>
    <row r="350" spans="1:12" outlineLevel="1">
      <c r="A350" s="257"/>
      <c r="B350" s="257"/>
      <c r="C350" s="257"/>
      <c r="D350" s="257"/>
      <c r="E350" s="257"/>
      <c r="F350" s="257"/>
      <c r="G350" s="257"/>
      <c r="H350" s="257"/>
      <c r="I350" s="257"/>
      <c r="J350" s="257"/>
      <c r="K350" s="257"/>
      <c r="L350" s="257"/>
    </row>
    <row r="351" spans="1:12" s="264" customFormat="1" ht="25.9" customHeight="1">
      <c r="B351" s="265" t="s">
        <v>2148</v>
      </c>
      <c r="C351" s="266" t="s">
        <v>2541</v>
      </c>
      <c r="D351" s="265" t="s">
        <v>2542</v>
      </c>
      <c r="I351" s="267">
        <f>SUBTOTAL(9,I352:I483)</f>
        <v>0</v>
      </c>
      <c r="J351" s="267"/>
      <c r="K351" s="267">
        <f>SUBTOTAL(9,K352:K483)</f>
        <v>0</v>
      </c>
      <c r="L351" s="267">
        <f>SUBTOTAL(9,L352:L483)</f>
        <v>0</v>
      </c>
    </row>
    <row r="352" spans="1:12" s="268" customFormat="1" ht="22.9" customHeight="1" outlineLevel="1">
      <c r="B352" s="269" t="s">
        <v>2148</v>
      </c>
      <c r="C352" s="270" t="s">
        <v>2543</v>
      </c>
      <c r="D352" s="270" t="s">
        <v>2544</v>
      </c>
      <c r="I352" s="271">
        <f>SUBTOTAL(9,I353:I356)</f>
        <v>0</v>
      </c>
      <c r="J352" s="271"/>
      <c r="K352" s="271">
        <f>SUBTOTAL(9,K353:K356)</f>
        <v>0</v>
      </c>
      <c r="L352" s="271">
        <f>SUBTOTAL(9,L353:L356)</f>
        <v>0</v>
      </c>
    </row>
    <row r="353" spans="1:12" s="278" customFormat="1" ht="12" outlineLevel="2">
      <c r="A353" s="272" t="s">
        <v>1686</v>
      </c>
      <c r="B353" s="272" t="s">
        <v>2153</v>
      </c>
      <c r="C353" s="273" t="s">
        <v>2545</v>
      </c>
      <c r="D353" s="274" t="s">
        <v>2546</v>
      </c>
      <c r="E353" s="275" t="s">
        <v>14</v>
      </c>
      <c r="F353" s="276">
        <v>1</v>
      </c>
      <c r="G353" s="511"/>
      <c r="H353" s="511"/>
      <c r="I353" s="277">
        <f>F353*(G353+H353)</f>
        <v>0</v>
      </c>
      <c r="J353" s="277">
        <v>21</v>
      </c>
      <c r="K353" s="277">
        <f>I353*(J353/100)</f>
        <v>0</v>
      </c>
      <c r="L353" s="277">
        <f>I353+K353</f>
        <v>0</v>
      </c>
    </row>
    <row r="354" spans="1:12" s="279" customFormat="1" ht="11.25" outlineLevel="3">
      <c r="B354" s="280" t="s">
        <v>2156</v>
      </c>
      <c r="C354" s="281" t="s">
        <v>2157</v>
      </c>
      <c r="D354" s="282" t="s">
        <v>2547</v>
      </c>
      <c r="F354" s="281" t="s">
        <v>2157</v>
      </c>
    </row>
    <row r="355" spans="1:12" s="279" customFormat="1" ht="11.25" outlineLevel="3">
      <c r="B355" s="280" t="s">
        <v>2156</v>
      </c>
      <c r="C355" s="281" t="s">
        <v>2157</v>
      </c>
      <c r="D355" s="282" t="s">
        <v>2548</v>
      </c>
      <c r="F355" s="281" t="s">
        <v>2157</v>
      </c>
    </row>
    <row r="356" spans="1:12" s="283" customFormat="1" ht="11.25" outlineLevel="3">
      <c r="B356" s="280" t="s">
        <v>2156</v>
      </c>
      <c r="C356" s="284" t="s">
        <v>2157</v>
      </c>
      <c r="D356" s="285" t="s">
        <v>1686</v>
      </c>
      <c r="F356" s="286">
        <v>1</v>
      </c>
    </row>
    <row r="357" spans="1:12" s="268" customFormat="1" ht="22.9" customHeight="1" outlineLevel="1">
      <c r="B357" s="269" t="s">
        <v>2148</v>
      </c>
      <c r="C357" s="270" t="s">
        <v>2549</v>
      </c>
      <c r="D357" s="270" t="s">
        <v>2550</v>
      </c>
      <c r="I357" s="271">
        <f>SUBTOTAL(9,I358:I367)</f>
        <v>0</v>
      </c>
      <c r="J357" s="271"/>
      <c r="K357" s="271">
        <f>SUBTOTAL(9,K358:K367)</f>
        <v>0</v>
      </c>
      <c r="L357" s="271">
        <f>SUBTOTAL(9,L358:L367)</f>
        <v>0</v>
      </c>
    </row>
    <row r="358" spans="1:12" s="278" customFormat="1" ht="12" outlineLevel="2">
      <c r="A358" s="272" t="s">
        <v>1357</v>
      </c>
      <c r="B358" s="272" t="s">
        <v>2153</v>
      </c>
      <c r="C358" s="273" t="s">
        <v>2551</v>
      </c>
      <c r="D358" s="274" t="s">
        <v>2552</v>
      </c>
      <c r="E358" s="275" t="s">
        <v>14</v>
      </c>
      <c r="F358" s="276">
        <v>2</v>
      </c>
      <c r="G358" s="511"/>
      <c r="H358" s="511"/>
      <c r="I358" s="277">
        <f>F358*(G358+H358)</f>
        <v>0</v>
      </c>
      <c r="J358" s="277">
        <v>21</v>
      </c>
      <c r="K358" s="277">
        <f>I358*(J358/100)</f>
        <v>0</v>
      </c>
      <c r="L358" s="277">
        <f>I358+K358</f>
        <v>0</v>
      </c>
    </row>
    <row r="359" spans="1:12" s="279" customFormat="1" ht="11.25" outlineLevel="3">
      <c r="B359" s="280" t="s">
        <v>2156</v>
      </c>
      <c r="C359" s="281" t="s">
        <v>2157</v>
      </c>
      <c r="D359" s="282" t="s">
        <v>2553</v>
      </c>
      <c r="F359" s="281" t="s">
        <v>2157</v>
      </c>
    </row>
    <row r="360" spans="1:12" s="283" customFormat="1" ht="11.25" outlineLevel="3">
      <c r="B360" s="280" t="s">
        <v>2156</v>
      </c>
      <c r="C360" s="284" t="s">
        <v>2157</v>
      </c>
      <c r="D360" s="285" t="s">
        <v>1357</v>
      </c>
      <c r="F360" s="286">
        <v>2</v>
      </c>
    </row>
    <row r="361" spans="1:12" s="278" customFormat="1" ht="12" outlineLevel="2">
      <c r="A361" s="272" t="s">
        <v>2164</v>
      </c>
      <c r="B361" s="272" t="s">
        <v>2153</v>
      </c>
      <c r="C361" s="273" t="s">
        <v>2554</v>
      </c>
      <c r="D361" s="274" t="s">
        <v>2555</v>
      </c>
      <c r="E361" s="275" t="s">
        <v>14</v>
      </c>
      <c r="F361" s="276">
        <v>2</v>
      </c>
      <c r="G361" s="511"/>
      <c r="H361" s="511"/>
      <c r="I361" s="277">
        <f>F361*(G361+H361)</f>
        <v>0</v>
      </c>
      <c r="J361" s="277">
        <v>21</v>
      </c>
      <c r="K361" s="277">
        <f>I361*(J361/100)</f>
        <v>0</v>
      </c>
      <c r="L361" s="277">
        <f>I361+K361</f>
        <v>0</v>
      </c>
    </row>
    <row r="362" spans="1:12" s="279" customFormat="1" ht="11.25" outlineLevel="3">
      <c r="B362" s="280" t="s">
        <v>2156</v>
      </c>
      <c r="C362" s="281" t="s">
        <v>2157</v>
      </c>
      <c r="D362" s="282" t="s">
        <v>2556</v>
      </c>
      <c r="F362" s="281" t="s">
        <v>2157</v>
      </c>
    </row>
    <row r="363" spans="1:12" s="283" customFormat="1" ht="11.25" outlineLevel="3">
      <c r="B363" s="280" t="s">
        <v>2156</v>
      </c>
      <c r="C363" s="284" t="s">
        <v>2157</v>
      </c>
      <c r="D363" s="285" t="s">
        <v>1357</v>
      </c>
      <c r="F363" s="286">
        <v>2</v>
      </c>
    </row>
    <row r="364" spans="1:12" s="278" customFormat="1" ht="12" outlineLevel="2">
      <c r="A364" s="272" t="s">
        <v>2168</v>
      </c>
      <c r="B364" s="272" t="s">
        <v>2153</v>
      </c>
      <c r="C364" s="273" t="s">
        <v>2557</v>
      </c>
      <c r="D364" s="274" t="s">
        <v>2558</v>
      </c>
      <c r="E364" s="275" t="s">
        <v>14</v>
      </c>
      <c r="F364" s="276">
        <v>5</v>
      </c>
      <c r="G364" s="511"/>
      <c r="H364" s="511"/>
      <c r="I364" s="277">
        <f>F364*(G364+H364)</f>
        <v>0</v>
      </c>
      <c r="J364" s="277">
        <v>21</v>
      </c>
      <c r="K364" s="277">
        <f>I364*(J364/100)</f>
        <v>0</v>
      </c>
      <c r="L364" s="277">
        <f>I364+K364</f>
        <v>0</v>
      </c>
    </row>
    <row r="365" spans="1:12" s="279" customFormat="1" ht="11.25" outlineLevel="3">
      <c r="B365" s="280" t="s">
        <v>2156</v>
      </c>
      <c r="C365" s="281" t="s">
        <v>2157</v>
      </c>
      <c r="D365" s="282" t="s">
        <v>2559</v>
      </c>
      <c r="F365" s="281" t="s">
        <v>2157</v>
      </c>
    </row>
    <row r="366" spans="1:12" s="283" customFormat="1" ht="11.25" outlineLevel="3">
      <c r="B366" s="280" t="s">
        <v>2156</v>
      </c>
      <c r="C366" s="284" t="s">
        <v>2157</v>
      </c>
      <c r="D366" s="285" t="s">
        <v>2172</v>
      </c>
      <c r="F366" s="286">
        <v>5</v>
      </c>
    </row>
    <row r="367" spans="1:12" s="278" customFormat="1" ht="12" outlineLevel="2">
      <c r="A367" s="272" t="s">
        <v>2172</v>
      </c>
      <c r="B367" s="272" t="s">
        <v>2153</v>
      </c>
      <c r="C367" s="273" t="s">
        <v>2560</v>
      </c>
      <c r="D367" s="274" t="s">
        <v>2561</v>
      </c>
      <c r="E367" s="275" t="s">
        <v>14</v>
      </c>
      <c r="F367" s="276">
        <v>2</v>
      </c>
      <c r="G367" s="511"/>
      <c r="H367" s="511"/>
      <c r="I367" s="277">
        <f>F367*(G367+H367)</f>
        <v>0</v>
      </c>
      <c r="J367" s="277">
        <v>21</v>
      </c>
      <c r="K367" s="277">
        <f>I367*(J367/100)</f>
        <v>0</v>
      </c>
      <c r="L367" s="277">
        <f>I367+K367</f>
        <v>0</v>
      </c>
    </row>
    <row r="368" spans="1:12" s="279" customFormat="1" ht="11.25" outlineLevel="3">
      <c r="B368" s="280" t="s">
        <v>2156</v>
      </c>
      <c r="C368" s="281" t="s">
        <v>2157</v>
      </c>
      <c r="D368" s="282" t="s">
        <v>2562</v>
      </c>
      <c r="F368" s="281" t="s">
        <v>2157</v>
      </c>
    </row>
    <row r="369" spans="1:12" s="283" customFormat="1" ht="11.25" outlineLevel="3">
      <c r="B369" s="280" t="s">
        <v>2156</v>
      </c>
      <c r="C369" s="284" t="s">
        <v>2157</v>
      </c>
      <c r="D369" s="285" t="s">
        <v>1357</v>
      </c>
      <c r="F369" s="286">
        <v>2</v>
      </c>
    </row>
    <row r="370" spans="1:12" s="268" customFormat="1" ht="22.9" customHeight="1" outlineLevel="1">
      <c r="B370" s="269" t="s">
        <v>2148</v>
      </c>
      <c r="C370" s="270" t="s">
        <v>2563</v>
      </c>
      <c r="D370" s="270" t="s">
        <v>2564</v>
      </c>
      <c r="I370" s="271">
        <f>SUBTOTAL(9,I371:I374)</f>
        <v>0</v>
      </c>
      <c r="J370" s="271"/>
      <c r="K370" s="271">
        <f>SUBTOTAL(9,K371:K374)</f>
        <v>0</v>
      </c>
      <c r="L370" s="271">
        <f>SUBTOTAL(9,L371:L374)</f>
        <v>0</v>
      </c>
    </row>
    <row r="371" spans="1:12" s="278" customFormat="1" ht="12" outlineLevel="2">
      <c r="A371" s="272" t="s">
        <v>1603</v>
      </c>
      <c r="B371" s="272" t="s">
        <v>2153</v>
      </c>
      <c r="C371" s="273" t="s">
        <v>2565</v>
      </c>
      <c r="D371" s="274" t="s">
        <v>2566</v>
      </c>
      <c r="E371" s="275" t="s">
        <v>14</v>
      </c>
      <c r="F371" s="276">
        <v>1</v>
      </c>
      <c r="G371" s="511"/>
      <c r="H371" s="511"/>
      <c r="I371" s="277">
        <f>F371*(G371+H371)</f>
        <v>0</v>
      </c>
      <c r="J371" s="277">
        <v>21</v>
      </c>
      <c r="K371" s="277">
        <f>I371*(J371/100)</f>
        <v>0</v>
      </c>
      <c r="L371" s="277">
        <f>I371+K371</f>
        <v>0</v>
      </c>
    </row>
    <row r="372" spans="1:12" s="279" customFormat="1" ht="11.25" outlineLevel="3">
      <c r="B372" s="280" t="s">
        <v>2156</v>
      </c>
      <c r="C372" s="281" t="s">
        <v>2157</v>
      </c>
      <c r="D372" s="282" t="s">
        <v>2567</v>
      </c>
      <c r="F372" s="281" t="s">
        <v>2157</v>
      </c>
    </row>
    <row r="373" spans="1:12" s="283" customFormat="1" ht="11.25" outlineLevel="3">
      <c r="B373" s="280" t="s">
        <v>2156</v>
      </c>
      <c r="C373" s="284" t="s">
        <v>2157</v>
      </c>
      <c r="D373" s="285" t="s">
        <v>1686</v>
      </c>
      <c r="F373" s="286">
        <v>1</v>
      </c>
    </row>
    <row r="374" spans="1:12" s="278" customFormat="1" ht="12" outlineLevel="2">
      <c r="A374" s="272" t="s">
        <v>607</v>
      </c>
      <c r="B374" s="272" t="s">
        <v>2153</v>
      </c>
      <c r="C374" s="273" t="s">
        <v>2568</v>
      </c>
      <c r="D374" s="274" t="s">
        <v>2569</v>
      </c>
      <c r="E374" s="275" t="s">
        <v>14</v>
      </c>
      <c r="F374" s="276">
        <v>1</v>
      </c>
      <c r="G374" s="511"/>
      <c r="H374" s="511"/>
      <c r="I374" s="277">
        <f>F374*(G374+H374)</f>
        <v>0</v>
      </c>
      <c r="J374" s="277">
        <v>21</v>
      </c>
      <c r="K374" s="277">
        <f>I374*(J374/100)</f>
        <v>0</v>
      </c>
      <c r="L374" s="277">
        <f>I374+K374</f>
        <v>0</v>
      </c>
    </row>
    <row r="375" spans="1:12" s="279" customFormat="1" ht="11.25" outlineLevel="3">
      <c r="B375" s="280" t="s">
        <v>2156</v>
      </c>
      <c r="C375" s="281" t="s">
        <v>2157</v>
      </c>
      <c r="D375" s="282" t="s">
        <v>2570</v>
      </c>
      <c r="F375" s="281" t="s">
        <v>2157</v>
      </c>
    </row>
    <row r="376" spans="1:12" s="283" customFormat="1" ht="11.25" outlineLevel="3">
      <c r="B376" s="280" t="s">
        <v>2156</v>
      </c>
      <c r="C376" s="284" t="s">
        <v>2157</v>
      </c>
      <c r="D376" s="285" t="s">
        <v>1686</v>
      </c>
      <c r="F376" s="286">
        <v>1</v>
      </c>
    </row>
    <row r="377" spans="1:12" s="268" customFormat="1" ht="22.9" customHeight="1" outlineLevel="1">
      <c r="B377" s="269" t="s">
        <v>2148</v>
      </c>
      <c r="C377" s="270" t="s">
        <v>2571</v>
      </c>
      <c r="D377" s="270" t="s">
        <v>2572</v>
      </c>
      <c r="I377" s="271">
        <f>SUBTOTAL(9,I378:I380)</f>
        <v>0</v>
      </c>
      <c r="J377" s="271"/>
      <c r="K377" s="271">
        <f>SUBTOTAL(9,K378:K380)</f>
        <v>0</v>
      </c>
      <c r="L377" s="271">
        <f>SUBTOTAL(9,L378:L380)</f>
        <v>0</v>
      </c>
    </row>
    <row r="378" spans="1:12" s="278" customFormat="1" ht="12" outlineLevel="2">
      <c r="A378" s="272" t="s">
        <v>2182</v>
      </c>
      <c r="B378" s="272" t="s">
        <v>2153</v>
      </c>
      <c r="C378" s="273" t="s">
        <v>2573</v>
      </c>
      <c r="D378" s="274" t="s">
        <v>2574</v>
      </c>
      <c r="E378" s="275" t="s">
        <v>14</v>
      </c>
      <c r="F378" s="276">
        <v>1</v>
      </c>
      <c r="G378" s="511"/>
      <c r="H378" s="511"/>
      <c r="I378" s="277">
        <f>F378*(G378+H378)</f>
        <v>0</v>
      </c>
      <c r="J378" s="277">
        <v>21</v>
      </c>
      <c r="K378" s="277">
        <f>I378*(J378/100)</f>
        <v>0</v>
      </c>
      <c r="L378" s="277">
        <f>I378+K378</f>
        <v>0</v>
      </c>
    </row>
    <row r="379" spans="1:12" s="279" customFormat="1" ht="11.25" outlineLevel="3">
      <c r="B379" s="280" t="s">
        <v>2156</v>
      </c>
      <c r="C379" s="281" t="s">
        <v>2157</v>
      </c>
      <c r="D379" s="282" t="s">
        <v>2575</v>
      </c>
      <c r="F379" s="281" t="s">
        <v>2157</v>
      </c>
    </row>
    <row r="380" spans="1:12" s="283" customFormat="1" ht="11.25" outlineLevel="3">
      <c r="B380" s="280" t="s">
        <v>2156</v>
      </c>
      <c r="C380" s="284" t="s">
        <v>2157</v>
      </c>
      <c r="D380" s="285" t="s">
        <v>1686</v>
      </c>
      <c r="F380" s="286">
        <v>1</v>
      </c>
    </row>
    <row r="381" spans="1:12" s="268" customFormat="1" ht="22.9" customHeight="1" outlineLevel="1">
      <c r="B381" s="269" t="s">
        <v>2148</v>
      </c>
      <c r="C381" s="270" t="s">
        <v>2576</v>
      </c>
      <c r="D381" s="270" t="s">
        <v>2577</v>
      </c>
      <c r="I381" s="271">
        <f>SUBTOTAL(9,I382:I384)</f>
        <v>0</v>
      </c>
      <c r="J381" s="271"/>
      <c r="K381" s="271">
        <f>SUBTOTAL(9,K382:K384)</f>
        <v>0</v>
      </c>
      <c r="L381" s="271">
        <f>SUBTOTAL(9,L382:L384)</f>
        <v>0</v>
      </c>
    </row>
    <row r="382" spans="1:12" s="278" customFormat="1" ht="12" outlineLevel="2">
      <c r="A382" s="272" t="s">
        <v>1380</v>
      </c>
      <c r="B382" s="272" t="s">
        <v>2153</v>
      </c>
      <c r="C382" s="273" t="s">
        <v>2578</v>
      </c>
      <c r="D382" s="274" t="s">
        <v>2579</v>
      </c>
      <c r="E382" s="275" t="s">
        <v>14</v>
      </c>
      <c r="F382" s="276">
        <v>2</v>
      </c>
      <c r="G382" s="511"/>
      <c r="H382" s="511"/>
      <c r="I382" s="277">
        <f>F382*(G382+H382)</f>
        <v>0</v>
      </c>
      <c r="J382" s="277">
        <v>21</v>
      </c>
      <c r="K382" s="277">
        <f>I382*(J382/100)</f>
        <v>0</v>
      </c>
      <c r="L382" s="277">
        <f>I382+K382</f>
        <v>0</v>
      </c>
    </row>
    <row r="383" spans="1:12" s="279" customFormat="1" ht="11.25" outlineLevel="3">
      <c r="B383" s="280" t="s">
        <v>2156</v>
      </c>
      <c r="C383" s="281" t="s">
        <v>2157</v>
      </c>
      <c r="D383" s="282" t="s">
        <v>2580</v>
      </c>
      <c r="F383" s="281" t="s">
        <v>2157</v>
      </c>
    </row>
    <row r="384" spans="1:12" s="283" customFormat="1" ht="11.25" outlineLevel="3">
      <c r="B384" s="280" t="s">
        <v>2156</v>
      </c>
      <c r="C384" s="284" t="s">
        <v>2157</v>
      </c>
      <c r="D384" s="285" t="s">
        <v>1357</v>
      </c>
      <c r="F384" s="286">
        <v>2</v>
      </c>
    </row>
    <row r="385" spans="1:12" s="268" customFormat="1" ht="22.9" customHeight="1" outlineLevel="1">
      <c r="B385" s="269" t="s">
        <v>2148</v>
      </c>
      <c r="C385" s="270" t="s">
        <v>2581</v>
      </c>
      <c r="D385" s="270" t="s">
        <v>2582</v>
      </c>
      <c r="I385" s="271">
        <f>SUBTOTAL(9,I386:I388)</f>
        <v>0</v>
      </c>
      <c r="J385" s="271"/>
      <c r="K385" s="271">
        <f>SUBTOTAL(9,K386:K388)</f>
        <v>0</v>
      </c>
      <c r="L385" s="271">
        <f>SUBTOTAL(9,L386:L388)</f>
        <v>0</v>
      </c>
    </row>
    <row r="386" spans="1:12" s="278" customFormat="1" ht="12" outlineLevel="2">
      <c r="A386" s="272" t="s">
        <v>2188</v>
      </c>
      <c r="B386" s="272" t="s">
        <v>2153</v>
      </c>
      <c r="C386" s="273" t="s">
        <v>2583</v>
      </c>
      <c r="D386" s="274" t="s">
        <v>2584</v>
      </c>
      <c r="E386" s="275" t="s">
        <v>14</v>
      </c>
      <c r="F386" s="276">
        <v>2</v>
      </c>
      <c r="G386" s="511"/>
      <c r="H386" s="511"/>
      <c r="I386" s="277">
        <f>F386*(G386+H386)</f>
        <v>0</v>
      </c>
      <c r="J386" s="277">
        <v>21</v>
      </c>
      <c r="K386" s="277">
        <f>I386*(J386/100)</f>
        <v>0</v>
      </c>
      <c r="L386" s="277">
        <f>I386+K386</f>
        <v>0</v>
      </c>
    </row>
    <row r="387" spans="1:12" s="279" customFormat="1" ht="11.25" outlineLevel="3">
      <c r="B387" s="280" t="s">
        <v>2156</v>
      </c>
      <c r="C387" s="281" t="s">
        <v>2157</v>
      </c>
      <c r="D387" s="282" t="s">
        <v>2585</v>
      </c>
      <c r="F387" s="281" t="s">
        <v>2157</v>
      </c>
    </row>
    <row r="388" spans="1:12" s="283" customFormat="1" ht="11.25" outlineLevel="3">
      <c r="B388" s="280" t="s">
        <v>2156</v>
      </c>
      <c r="C388" s="284" t="s">
        <v>2157</v>
      </c>
      <c r="D388" s="285" t="s">
        <v>1357</v>
      </c>
      <c r="F388" s="286">
        <v>2</v>
      </c>
    </row>
    <row r="389" spans="1:12" s="268" customFormat="1" ht="22.9" customHeight="1" outlineLevel="1">
      <c r="B389" s="269" t="s">
        <v>2148</v>
      </c>
      <c r="C389" s="270" t="s">
        <v>2586</v>
      </c>
      <c r="D389" s="270" t="s">
        <v>2587</v>
      </c>
      <c r="I389" s="271">
        <f>SUBTOTAL(9,I390:I393)</f>
        <v>0</v>
      </c>
      <c r="J389" s="271"/>
      <c r="K389" s="271">
        <f>SUBTOTAL(9,K390:K393)</f>
        <v>0</v>
      </c>
      <c r="L389" s="271">
        <f>SUBTOTAL(9,L390:L393)</f>
        <v>0</v>
      </c>
    </row>
    <row r="390" spans="1:12" s="278" customFormat="1" ht="12" outlineLevel="2">
      <c r="A390" s="272" t="s">
        <v>2163</v>
      </c>
      <c r="B390" s="272" t="s">
        <v>2153</v>
      </c>
      <c r="C390" s="273" t="s">
        <v>2588</v>
      </c>
      <c r="D390" s="274" t="s">
        <v>2589</v>
      </c>
      <c r="E390" s="275" t="s">
        <v>14</v>
      </c>
      <c r="F390" s="276">
        <v>6</v>
      </c>
      <c r="G390" s="511"/>
      <c r="H390" s="511"/>
      <c r="I390" s="277">
        <f>F390*(G390+H390)</f>
        <v>0</v>
      </c>
      <c r="J390" s="277">
        <v>21</v>
      </c>
      <c r="K390" s="277">
        <f>I390*(J390/100)</f>
        <v>0</v>
      </c>
      <c r="L390" s="277">
        <f>I390+K390</f>
        <v>0</v>
      </c>
    </row>
    <row r="391" spans="1:12" s="279" customFormat="1" ht="11.25" outlineLevel="3">
      <c r="B391" s="280" t="s">
        <v>2156</v>
      </c>
      <c r="C391" s="281" t="s">
        <v>2157</v>
      </c>
      <c r="D391" s="282" t="s">
        <v>2590</v>
      </c>
      <c r="F391" s="281" t="s">
        <v>2157</v>
      </c>
    </row>
    <row r="392" spans="1:12" s="283" customFormat="1" ht="11.25" outlineLevel="3">
      <c r="B392" s="280" t="s">
        <v>2156</v>
      </c>
      <c r="C392" s="284" t="s">
        <v>2157</v>
      </c>
      <c r="D392" s="285" t="s">
        <v>1603</v>
      </c>
      <c r="F392" s="286">
        <v>6</v>
      </c>
    </row>
    <row r="393" spans="1:12" s="278" customFormat="1" ht="12" outlineLevel="2">
      <c r="A393" s="272" t="s">
        <v>1607</v>
      </c>
      <c r="B393" s="272" t="s">
        <v>2153</v>
      </c>
      <c r="C393" s="273" t="s">
        <v>2591</v>
      </c>
      <c r="D393" s="274" t="s">
        <v>2592</v>
      </c>
      <c r="E393" s="275" t="s">
        <v>14</v>
      </c>
      <c r="F393" s="276">
        <v>2</v>
      </c>
      <c r="G393" s="511"/>
      <c r="H393" s="511"/>
      <c r="I393" s="277">
        <f>F393*(G393+H393)</f>
        <v>0</v>
      </c>
      <c r="J393" s="277">
        <v>21</v>
      </c>
      <c r="K393" s="277">
        <f>I393*(J393/100)</f>
        <v>0</v>
      </c>
      <c r="L393" s="277">
        <f>I393+K393</f>
        <v>0</v>
      </c>
    </row>
    <row r="394" spans="1:12" s="279" customFormat="1" ht="11.25" outlineLevel="3">
      <c r="B394" s="280" t="s">
        <v>2156</v>
      </c>
      <c r="C394" s="281" t="s">
        <v>2157</v>
      </c>
      <c r="D394" s="282" t="s">
        <v>2593</v>
      </c>
      <c r="F394" s="281" t="s">
        <v>2157</v>
      </c>
    </row>
    <row r="395" spans="1:12" s="283" customFormat="1" ht="11.25" outlineLevel="3">
      <c r="B395" s="280" t="s">
        <v>2156</v>
      </c>
      <c r="C395" s="284" t="s">
        <v>2157</v>
      </c>
      <c r="D395" s="285" t="s">
        <v>1357</v>
      </c>
      <c r="F395" s="286">
        <v>2</v>
      </c>
    </row>
    <row r="396" spans="1:12" s="268" customFormat="1" ht="22.9" customHeight="1" outlineLevel="1">
      <c r="B396" s="269" t="s">
        <v>2148</v>
      </c>
      <c r="C396" s="270" t="s">
        <v>2594</v>
      </c>
      <c r="D396" s="270" t="s">
        <v>2595</v>
      </c>
      <c r="I396" s="271">
        <f>SUBTOTAL(9,I397:I399)</f>
        <v>0</v>
      </c>
      <c r="J396" s="271"/>
      <c r="K396" s="271">
        <f>SUBTOTAL(9,K397:K399)</f>
        <v>0</v>
      </c>
      <c r="L396" s="271">
        <f>SUBTOTAL(9,L397:L399)</f>
        <v>0</v>
      </c>
    </row>
    <row r="397" spans="1:12" s="278" customFormat="1" ht="12" outlineLevel="2">
      <c r="A397" s="272" t="s">
        <v>1610</v>
      </c>
      <c r="B397" s="272" t="s">
        <v>2153</v>
      </c>
      <c r="C397" s="273" t="s">
        <v>2596</v>
      </c>
      <c r="D397" s="274" t="s">
        <v>2597</v>
      </c>
      <c r="E397" s="275" t="s">
        <v>14</v>
      </c>
      <c r="F397" s="276">
        <v>4</v>
      </c>
      <c r="G397" s="511"/>
      <c r="H397" s="511"/>
      <c r="I397" s="277">
        <f>F397*(G397+H397)</f>
        <v>0</v>
      </c>
      <c r="J397" s="277">
        <v>21</v>
      </c>
      <c r="K397" s="277">
        <f>I397*(J397/100)</f>
        <v>0</v>
      </c>
      <c r="L397" s="277">
        <f>I397+K397</f>
        <v>0</v>
      </c>
    </row>
    <row r="398" spans="1:12" s="279" customFormat="1" ht="11.25" outlineLevel="3">
      <c r="B398" s="280" t="s">
        <v>2156</v>
      </c>
      <c r="C398" s="281" t="s">
        <v>2157</v>
      </c>
      <c r="D398" s="282" t="s">
        <v>2590</v>
      </c>
      <c r="F398" s="281" t="s">
        <v>2157</v>
      </c>
    </row>
    <row r="399" spans="1:12" s="283" customFormat="1" ht="11.25" outlineLevel="3">
      <c r="B399" s="280" t="s">
        <v>2156</v>
      </c>
      <c r="C399" s="284" t="s">
        <v>2157</v>
      </c>
      <c r="D399" s="285" t="s">
        <v>2168</v>
      </c>
      <c r="F399" s="286">
        <v>4</v>
      </c>
    </row>
    <row r="400" spans="1:12" s="268" customFormat="1" ht="22.9" customHeight="1" outlineLevel="1">
      <c r="B400" s="269" t="s">
        <v>2148</v>
      </c>
      <c r="C400" s="270" t="s">
        <v>2598</v>
      </c>
      <c r="D400" s="270" t="s">
        <v>2599</v>
      </c>
      <c r="I400" s="271">
        <f>SUBTOTAL(9,I401:I409)</f>
        <v>0</v>
      </c>
      <c r="J400" s="271"/>
      <c r="K400" s="271">
        <f>SUBTOTAL(9,K401:K409)</f>
        <v>0</v>
      </c>
      <c r="L400" s="271">
        <f>SUBTOTAL(9,L401:L409)</f>
        <v>0</v>
      </c>
    </row>
    <row r="401" spans="1:13" s="278" customFormat="1" ht="12" outlineLevel="2">
      <c r="A401" s="272" t="s">
        <v>2200</v>
      </c>
      <c r="B401" s="272" t="s">
        <v>2153</v>
      </c>
      <c r="C401" s="273" t="s">
        <v>2600</v>
      </c>
      <c r="D401" s="274" t="s">
        <v>2601</v>
      </c>
      <c r="E401" s="275" t="s">
        <v>14</v>
      </c>
      <c r="F401" s="276">
        <v>8</v>
      </c>
      <c r="G401" s="511"/>
      <c r="H401" s="511"/>
      <c r="I401" s="277">
        <f>F401*(G401+H401)</f>
        <v>0</v>
      </c>
      <c r="J401" s="277">
        <v>21</v>
      </c>
      <c r="K401" s="277">
        <f>I401*(J401/100)</f>
        <v>0</v>
      </c>
      <c r="L401" s="277">
        <f>I401+K401</f>
        <v>0</v>
      </c>
    </row>
    <row r="402" spans="1:13" s="279" customFormat="1" ht="11.25" outlineLevel="3">
      <c r="B402" s="280" t="s">
        <v>2156</v>
      </c>
      <c r="C402" s="281" t="s">
        <v>2157</v>
      </c>
      <c r="D402" s="282" t="s">
        <v>2602</v>
      </c>
      <c r="F402" s="281" t="s">
        <v>2157</v>
      </c>
    </row>
    <row r="403" spans="1:13" s="283" customFormat="1" ht="11.25" outlineLevel="3">
      <c r="B403" s="280" t="s">
        <v>2156</v>
      </c>
      <c r="C403" s="284" t="s">
        <v>2157</v>
      </c>
      <c r="D403" s="285" t="s">
        <v>2182</v>
      </c>
      <c r="F403" s="286">
        <v>8</v>
      </c>
    </row>
    <row r="404" spans="1:13" s="278" customFormat="1" ht="12" outlineLevel="2">
      <c r="A404" s="272" t="s">
        <v>2203</v>
      </c>
      <c r="B404" s="272" t="s">
        <v>2153</v>
      </c>
      <c r="C404" s="273" t="s">
        <v>2603</v>
      </c>
      <c r="D404" s="274" t="s">
        <v>2604</v>
      </c>
      <c r="E404" s="275" t="s">
        <v>14</v>
      </c>
      <c r="F404" s="276">
        <v>1</v>
      </c>
      <c r="G404" s="511"/>
      <c r="H404" s="511"/>
      <c r="I404" s="277">
        <f>F404*(G404+H404)</f>
        <v>0</v>
      </c>
      <c r="J404" s="277">
        <v>21</v>
      </c>
      <c r="K404" s="277">
        <f>I404*(J404/100)</f>
        <v>0</v>
      </c>
      <c r="L404" s="277">
        <f>I404+K404</f>
        <v>0</v>
      </c>
    </row>
    <row r="405" spans="1:13" s="279" customFormat="1" ht="11.25" outlineLevel="3">
      <c r="B405" s="280" t="s">
        <v>2156</v>
      </c>
      <c r="C405" s="281" t="s">
        <v>2157</v>
      </c>
      <c r="D405" s="282" t="s">
        <v>2605</v>
      </c>
      <c r="F405" s="281" t="s">
        <v>2157</v>
      </c>
    </row>
    <row r="406" spans="1:13" s="283" customFormat="1" ht="11.25" outlineLevel="3">
      <c r="B406" s="280" t="s">
        <v>2156</v>
      </c>
      <c r="C406" s="284" t="s">
        <v>2157</v>
      </c>
      <c r="D406" s="285" t="s">
        <v>1686</v>
      </c>
      <c r="F406" s="286">
        <v>1</v>
      </c>
    </row>
    <row r="407" spans="1:13" s="278" customFormat="1" ht="12" outlineLevel="2">
      <c r="A407" s="272" t="s">
        <v>1529</v>
      </c>
      <c r="B407" s="272" t="s">
        <v>2153</v>
      </c>
      <c r="C407" s="273" t="s">
        <v>2606</v>
      </c>
      <c r="D407" s="274" t="s">
        <v>2607</v>
      </c>
      <c r="E407" s="275" t="s">
        <v>14</v>
      </c>
      <c r="F407" s="276">
        <v>9</v>
      </c>
      <c r="G407" s="511"/>
      <c r="H407" s="511"/>
      <c r="I407" s="277">
        <f>F407*(G407+H407)</f>
        <v>0</v>
      </c>
      <c r="J407" s="277">
        <v>21</v>
      </c>
      <c r="K407" s="277">
        <f>I407*(J407/100)</f>
        <v>0</v>
      </c>
      <c r="L407" s="277">
        <f>I407+K407</f>
        <v>0</v>
      </c>
    </row>
    <row r="408" spans="1:13" s="279" customFormat="1" ht="11.25" outlineLevel="3">
      <c r="B408" s="280" t="s">
        <v>2156</v>
      </c>
      <c r="C408" s="281" t="s">
        <v>2157</v>
      </c>
      <c r="D408" s="282" t="s">
        <v>2608</v>
      </c>
      <c r="F408" s="281" t="s">
        <v>2157</v>
      </c>
    </row>
    <row r="409" spans="1:13" s="283" customFormat="1" ht="11.25" outlineLevel="3">
      <c r="B409" s="280" t="s">
        <v>2156</v>
      </c>
      <c r="C409" s="284" t="s">
        <v>2157</v>
      </c>
      <c r="D409" s="285" t="s">
        <v>1380</v>
      </c>
      <c r="F409" s="286">
        <v>9</v>
      </c>
    </row>
    <row r="410" spans="1:13" s="268" customFormat="1" ht="22.9" customHeight="1" outlineLevel="1">
      <c r="B410" s="269" t="s">
        <v>2148</v>
      </c>
      <c r="C410" s="270" t="s">
        <v>2609</v>
      </c>
      <c r="D410" s="270" t="s">
        <v>2610</v>
      </c>
      <c r="I410" s="271">
        <f>SUBTOTAL(9,I411:I413)</f>
        <v>0</v>
      </c>
      <c r="J410" s="271"/>
      <c r="K410" s="271">
        <f>SUBTOTAL(9,K411:K413)</f>
        <v>0</v>
      </c>
      <c r="L410" s="271">
        <f>SUBTOTAL(9,L411:L413)</f>
        <v>0</v>
      </c>
    </row>
    <row r="411" spans="1:13" s="278" customFormat="1" ht="12" outlineLevel="2">
      <c r="A411" s="272" t="s">
        <v>1523</v>
      </c>
      <c r="B411" s="272" t="s">
        <v>2153</v>
      </c>
      <c r="C411" s="273" t="s">
        <v>2611</v>
      </c>
      <c r="D411" s="274" t="s">
        <v>2612</v>
      </c>
      <c r="E411" s="275" t="s">
        <v>14</v>
      </c>
      <c r="F411" s="276">
        <v>4</v>
      </c>
      <c r="G411" s="511"/>
      <c r="H411" s="511"/>
      <c r="I411" s="277">
        <f>F411*(G411+H411)</f>
        <v>0</v>
      </c>
      <c r="J411" s="277">
        <v>21</v>
      </c>
      <c r="K411" s="277">
        <f>I411*(J411/100)</f>
        <v>0</v>
      </c>
      <c r="L411" s="277">
        <f>I411+K411</f>
        <v>0</v>
      </c>
    </row>
    <row r="412" spans="1:13" s="279" customFormat="1" ht="11.25" outlineLevel="3">
      <c r="B412" s="280" t="s">
        <v>2156</v>
      </c>
      <c r="C412" s="281" t="s">
        <v>2157</v>
      </c>
      <c r="D412" s="282" t="s">
        <v>2602</v>
      </c>
      <c r="F412" s="281" t="s">
        <v>2157</v>
      </c>
    </row>
    <row r="413" spans="1:13" s="283" customFormat="1" ht="11.25" outlineLevel="3">
      <c r="B413" s="280" t="s">
        <v>2156</v>
      </c>
      <c r="C413" s="284" t="s">
        <v>2157</v>
      </c>
      <c r="D413" s="285" t="s">
        <v>2168</v>
      </c>
      <c r="F413" s="286">
        <v>4</v>
      </c>
    </row>
    <row r="414" spans="1:13" s="268" customFormat="1" ht="22.9" customHeight="1" outlineLevel="1">
      <c r="B414" s="269" t="s">
        <v>2148</v>
      </c>
      <c r="C414" s="270" t="s">
        <v>2613</v>
      </c>
      <c r="D414" s="270" t="s">
        <v>2614</v>
      </c>
      <c r="I414" s="271">
        <f>SUBTOTAL(9,I415:I418)</f>
        <v>0</v>
      </c>
      <c r="J414" s="271"/>
      <c r="K414" s="271">
        <f>SUBTOTAL(9,K415:K418)</f>
        <v>0</v>
      </c>
      <c r="L414" s="271">
        <f>SUBTOTAL(9,L415:L418)</f>
        <v>0</v>
      </c>
      <c r="M414" s="271"/>
    </row>
    <row r="415" spans="1:13" s="278" customFormat="1" ht="12" outlineLevel="2">
      <c r="A415" s="272" t="s">
        <v>2213</v>
      </c>
      <c r="B415" s="272" t="s">
        <v>2153</v>
      </c>
      <c r="C415" s="273" t="s">
        <v>2615</v>
      </c>
      <c r="D415" s="274" t="s">
        <v>2616</v>
      </c>
      <c r="E415" s="275" t="s">
        <v>14</v>
      </c>
      <c r="F415" s="276">
        <v>2</v>
      </c>
      <c r="G415" s="511"/>
      <c r="H415" s="511"/>
      <c r="I415" s="277">
        <f>F415*(G415+H415)</f>
        <v>0</v>
      </c>
      <c r="J415" s="277">
        <v>21</v>
      </c>
      <c r="K415" s="277">
        <f>I415*(J415/100)</f>
        <v>0</v>
      </c>
      <c r="L415" s="277">
        <f>I415+K415</f>
        <v>0</v>
      </c>
    </row>
    <row r="416" spans="1:13" s="279" customFormat="1" ht="11.25" outlineLevel="3">
      <c r="B416" s="280" t="s">
        <v>2156</v>
      </c>
      <c r="C416" s="281" t="s">
        <v>2157</v>
      </c>
      <c r="D416" s="282" t="s">
        <v>2617</v>
      </c>
      <c r="F416" s="281" t="s">
        <v>2157</v>
      </c>
    </row>
    <row r="417" spans="1:12" s="283" customFormat="1" ht="11.25" outlineLevel="3">
      <c r="B417" s="280" t="s">
        <v>2156</v>
      </c>
      <c r="C417" s="284" t="s">
        <v>2157</v>
      </c>
      <c r="D417" s="285" t="s">
        <v>1357</v>
      </c>
      <c r="F417" s="286">
        <v>2</v>
      </c>
    </row>
    <row r="418" spans="1:12" s="278" customFormat="1" ht="12" outlineLevel="2">
      <c r="A418" s="272" t="s">
        <v>1609</v>
      </c>
      <c r="B418" s="272" t="s">
        <v>2153</v>
      </c>
      <c r="C418" s="273" t="s">
        <v>2618</v>
      </c>
      <c r="D418" s="274" t="s">
        <v>2619</v>
      </c>
      <c r="E418" s="275" t="s">
        <v>14</v>
      </c>
      <c r="F418" s="276">
        <v>1</v>
      </c>
      <c r="G418" s="511"/>
      <c r="H418" s="511"/>
      <c r="I418" s="277">
        <f>F418*(G418+H418)</f>
        <v>0</v>
      </c>
      <c r="J418" s="277">
        <v>21</v>
      </c>
      <c r="K418" s="277">
        <f>I418*(J418/100)</f>
        <v>0</v>
      </c>
      <c r="L418" s="277">
        <f>I418+K418</f>
        <v>0</v>
      </c>
    </row>
    <row r="419" spans="1:12" s="279" customFormat="1" ht="11.25" outlineLevel="3">
      <c r="B419" s="280" t="s">
        <v>2156</v>
      </c>
      <c r="C419" s="281" t="s">
        <v>2157</v>
      </c>
      <c r="D419" s="282" t="s">
        <v>2620</v>
      </c>
      <c r="F419" s="281" t="s">
        <v>2157</v>
      </c>
    </row>
    <row r="420" spans="1:12" s="283" customFormat="1" ht="11.25" outlineLevel="3">
      <c r="B420" s="280" t="s">
        <v>2156</v>
      </c>
      <c r="C420" s="284" t="s">
        <v>2157</v>
      </c>
      <c r="D420" s="285" t="s">
        <v>1686</v>
      </c>
      <c r="F420" s="286">
        <v>1</v>
      </c>
    </row>
    <row r="421" spans="1:12" s="268" customFormat="1" ht="22.9" customHeight="1" outlineLevel="1">
      <c r="B421" s="269" t="s">
        <v>2148</v>
      </c>
      <c r="C421" s="270" t="s">
        <v>2621</v>
      </c>
      <c r="D421" s="270" t="s">
        <v>2622</v>
      </c>
      <c r="I421" s="271">
        <f>SUBTOTAL(9,I422:I426)</f>
        <v>0</v>
      </c>
      <c r="J421" s="271"/>
      <c r="K421" s="271">
        <f>SUBTOTAL(9,K422:K426)</f>
        <v>0</v>
      </c>
      <c r="L421" s="271">
        <f>SUBTOTAL(9,L422:L426)</f>
        <v>0</v>
      </c>
    </row>
    <row r="422" spans="1:12" s="278" customFormat="1" ht="12" outlineLevel="2">
      <c r="A422" s="272" t="s">
        <v>2219</v>
      </c>
      <c r="B422" s="272" t="s">
        <v>2153</v>
      </c>
      <c r="C422" s="273" t="s">
        <v>2623</v>
      </c>
      <c r="D422" s="274" t="s">
        <v>2624</v>
      </c>
      <c r="E422" s="275" t="s">
        <v>14</v>
      </c>
      <c r="F422" s="276">
        <v>1</v>
      </c>
      <c r="G422" s="511"/>
      <c r="H422" s="511"/>
      <c r="I422" s="277">
        <f>F422*(G422+H422)</f>
        <v>0</v>
      </c>
      <c r="J422" s="277">
        <v>21</v>
      </c>
      <c r="K422" s="277">
        <f>I422*(J422/100)</f>
        <v>0</v>
      </c>
      <c r="L422" s="277">
        <f>I422+K422</f>
        <v>0</v>
      </c>
    </row>
    <row r="423" spans="1:12" s="279" customFormat="1" ht="11.25" outlineLevel="3">
      <c r="B423" s="280" t="s">
        <v>2156</v>
      </c>
      <c r="C423" s="281" t="s">
        <v>2157</v>
      </c>
      <c r="D423" s="282" t="s">
        <v>2625</v>
      </c>
      <c r="F423" s="281" t="s">
        <v>2157</v>
      </c>
    </row>
    <row r="424" spans="1:12" s="279" customFormat="1" ht="11.25" outlineLevel="3">
      <c r="B424" s="280" t="s">
        <v>2156</v>
      </c>
      <c r="C424" s="281" t="s">
        <v>2157</v>
      </c>
      <c r="D424" s="282" t="s">
        <v>2626</v>
      </c>
      <c r="F424" s="281" t="s">
        <v>2157</v>
      </c>
    </row>
    <row r="425" spans="1:12" s="283" customFormat="1" ht="11.25" outlineLevel="3">
      <c r="B425" s="280" t="s">
        <v>2156</v>
      </c>
      <c r="C425" s="284" t="s">
        <v>2157</v>
      </c>
      <c r="D425" s="285" t="s">
        <v>1686</v>
      </c>
      <c r="F425" s="286">
        <v>1</v>
      </c>
    </row>
    <row r="426" spans="1:12" s="278" customFormat="1" ht="12" outlineLevel="2">
      <c r="A426" s="272" t="s">
        <v>2222</v>
      </c>
      <c r="B426" s="272" t="s">
        <v>2153</v>
      </c>
      <c r="C426" s="273" t="s">
        <v>2627</v>
      </c>
      <c r="D426" s="274" t="s">
        <v>2628</v>
      </c>
      <c r="E426" s="275" t="s">
        <v>14</v>
      </c>
      <c r="F426" s="276">
        <v>1</v>
      </c>
      <c r="G426" s="511"/>
      <c r="H426" s="511"/>
      <c r="I426" s="277">
        <f>F426*(G426+H426)</f>
        <v>0</v>
      </c>
      <c r="J426" s="277">
        <v>21</v>
      </c>
      <c r="K426" s="277">
        <f>I426*(J426/100)</f>
        <v>0</v>
      </c>
      <c r="L426" s="277">
        <f>I426+K426</f>
        <v>0</v>
      </c>
    </row>
    <row r="427" spans="1:12" s="279" customFormat="1" ht="11.25" outlineLevel="3">
      <c r="B427" s="280" t="s">
        <v>2156</v>
      </c>
      <c r="C427" s="281" t="s">
        <v>2157</v>
      </c>
      <c r="D427" s="282" t="s">
        <v>2629</v>
      </c>
      <c r="F427" s="281" t="s">
        <v>2157</v>
      </c>
    </row>
    <row r="428" spans="1:12" s="283" customFormat="1" ht="11.25" outlineLevel="3">
      <c r="B428" s="280" t="s">
        <v>2156</v>
      </c>
      <c r="C428" s="284" t="s">
        <v>2157</v>
      </c>
      <c r="D428" s="285" t="s">
        <v>1686</v>
      </c>
      <c r="F428" s="286">
        <v>1</v>
      </c>
    </row>
    <row r="429" spans="1:12" s="268" customFormat="1" ht="22.9" customHeight="1" outlineLevel="1">
      <c r="B429" s="269" t="s">
        <v>2148</v>
      </c>
      <c r="C429" s="270" t="s">
        <v>2630</v>
      </c>
      <c r="D429" s="270" t="s">
        <v>2631</v>
      </c>
      <c r="I429" s="271">
        <f>SUBTOTAL(9,I430:I434)</f>
        <v>0</v>
      </c>
      <c r="J429" s="271"/>
      <c r="K429" s="271">
        <f t="shared" ref="K429:L429" si="30">SUBTOTAL(9,K430:K434)</f>
        <v>0</v>
      </c>
      <c r="L429" s="271">
        <f t="shared" si="30"/>
        <v>0</v>
      </c>
    </row>
    <row r="430" spans="1:12" s="278" customFormat="1" ht="24" outlineLevel="2" collapsed="1">
      <c r="A430" s="272" t="s">
        <v>2465</v>
      </c>
      <c r="B430" s="272" t="s">
        <v>2153</v>
      </c>
      <c r="C430" s="273" t="s">
        <v>2632</v>
      </c>
      <c r="D430" s="274" t="s">
        <v>2633</v>
      </c>
      <c r="E430" s="275" t="s">
        <v>4</v>
      </c>
      <c r="F430" s="276">
        <v>42</v>
      </c>
      <c r="G430" s="511"/>
      <c r="H430" s="511"/>
      <c r="I430" s="277">
        <f t="shared" ref="I430:I431" si="31">F430*(G430+H430)</f>
        <v>0</v>
      </c>
      <c r="J430" s="277">
        <v>21</v>
      </c>
      <c r="K430" s="277">
        <f t="shared" ref="K430:K431" si="32">I430*(J430/100)</f>
        <v>0</v>
      </c>
      <c r="L430" s="277">
        <f t="shared" ref="L430:L431" si="33">I430+K430</f>
        <v>0</v>
      </c>
    </row>
    <row r="431" spans="1:12" s="278" customFormat="1" ht="24" outlineLevel="2" collapsed="1">
      <c r="A431" s="272" t="s">
        <v>2426</v>
      </c>
      <c r="B431" s="272" t="s">
        <v>2153</v>
      </c>
      <c r="C431" s="273" t="s">
        <v>2634</v>
      </c>
      <c r="D431" s="274" t="s">
        <v>2635</v>
      </c>
      <c r="E431" s="275" t="s">
        <v>4</v>
      </c>
      <c r="F431" s="276">
        <v>72</v>
      </c>
      <c r="G431" s="511"/>
      <c r="H431" s="511"/>
      <c r="I431" s="277">
        <f t="shared" si="31"/>
        <v>0</v>
      </c>
      <c r="J431" s="277">
        <v>21</v>
      </c>
      <c r="K431" s="277">
        <f t="shared" si="32"/>
        <v>0</v>
      </c>
      <c r="L431" s="277">
        <f t="shared" si="33"/>
        <v>0</v>
      </c>
    </row>
    <row r="432" spans="1:12" s="268" customFormat="1" ht="22.9" customHeight="1" outlineLevel="1">
      <c r="B432" s="269" t="s">
        <v>2148</v>
      </c>
      <c r="C432" s="270" t="s">
        <v>2636</v>
      </c>
      <c r="D432" s="270" t="s">
        <v>2637</v>
      </c>
      <c r="I432" s="271">
        <f>SUBTOTAL(9,I433:I445)</f>
        <v>0</v>
      </c>
      <c r="J432" s="271"/>
      <c r="K432" s="271">
        <f>SUBTOTAL(9,K433:K445)</f>
        <v>0</v>
      </c>
      <c r="L432" s="271">
        <f>SUBTOTAL(9,L433:L445)</f>
        <v>0</v>
      </c>
    </row>
    <row r="433" spans="1:12" s="278" customFormat="1" ht="12" outlineLevel="2">
      <c r="A433" s="272" t="s">
        <v>2471</v>
      </c>
      <c r="B433" s="272" t="s">
        <v>2153</v>
      </c>
      <c r="C433" s="273" t="s">
        <v>2638</v>
      </c>
      <c r="D433" s="274" t="s">
        <v>2639</v>
      </c>
      <c r="E433" s="275" t="s">
        <v>8</v>
      </c>
      <c r="F433" s="276">
        <v>10</v>
      </c>
      <c r="G433" s="511"/>
      <c r="H433" s="511"/>
      <c r="I433" s="277">
        <f>F433*(G433+H433)</f>
        <v>0</v>
      </c>
      <c r="J433" s="277">
        <v>21</v>
      </c>
      <c r="K433" s="277">
        <f>I433*(J433/100)</f>
        <v>0</v>
      </c>
      <c r="L433" s="277">
        <f>I433+K433</f>
        <v>0</v>
      </c>
    </row>
    <row r="434" spans="1:12" s="279" customFormat="1" ht="11.25" outlineLevel="3">
      <c r="B434" s="280" t="s">
        <v>2156</v>
      </c>
      <c r="C434" s="281" t="s">
        <v>2157</v>
      </c>
      <c r="D434" s="282" t="s">
        <v>2640</v>
      </c>
      <c r="F434" s="281" t="s">
        <v>2157</v>
      </c>
    </row>
    <row r="435" spans="1:12" s="283" customFormat="1" ht="11.25" outlineLevel="3">
      <c r="B435" s="280" t="s">
        <v>2156</v>
      </c>
      <c r="C435" s="284" t="s">
        <v>2157</v>
      </c>
      <c r="D435" s="285" t="s">
        <v>2188</v>
      </c>
      <c r="F435" s="286">
        <v>10</v>
      </c>
    </row>
    <row r="436" spans="1:12" s="278" customFormat="1" ht="12" outlineLevel="2">
      <c r="A436" s="272" t="s">
        <v>2444</v>
      </c>
      <c r="B436" s="272" t="s">
        <v>2153</v>
      </c>
      <c r="C436" s="273" t="s">
        <v>2641</v>
      </c>
      <c r="D436" s="274" t="s">
        <v>2642</v>
      </c>
      <c r="E436" s="275" t="s">
        <v>8</v>
      </c>
      <c r="F436" s="276">
        <v>70</v>
      </c>
      <c r="G436" s="511"/>
      <c r="H436" s="511"/>
      <c r="I436" s="277">
        <f>F436*(G436+H436)</f>
        <v>0</v>
      </c>
      <c r="J436" s="277">
        <v>21</v>
      </c>
      <c r="K436" s="277">
        <f>I436*(J436/100)</f>
        <v>0</v>
      </c>
      <c r="L436" s="277">
        <f>I436+K436</f>
        <v>0</v>
      </c>
    </row>
    <row r="437" spans="1:12" s="279" customFormat="1" ht="11.25" outlineLevel="3">
      <c r="B437" s="280" t="s">
        <v>2156</v>
      </c>
      <c r="C437" s="281" t="s">
        <v>2157</v>
      </c>
      <c r="D437" s="282" t="s">
        <v>2643</v>
      </c>
      <c r="F437" s="281" t="s">
        <v>2157</v>
      </c>
    </row>
    <row r="438" spans="1:12" s="283" customFormat="1" ht="11.25" outlineLevel="3">
      <c r="B438" s="280" t="s">
        <v>2156</v>
      </c>
      <c r="C438" s="284" t="s">
        <v>2157</v>
      </c>
      <c r="D438" s="285" t="s">
        <v>2644</v>
      </c>
      <c r="F438" s="286">
        <v>70</v>
      </c>
    </row>
    <row r="439" spans="1:12" s="278" customFormat="1" ht="12" outlineLevel="2">
      <c r="A439" s="272" t="s">
        <v>2478</v>
      </c>
      <c r="B439" s="272" t="s">
        <v>2153</v>
      </c>
      <c r="C439" s="273" t="s">
        <v>2645</v>
      </c>
      <c r="D439" s="274" t="s">
        <v>2646</v>
      </c>
      <c r="E439" s="275" t="s">
        <v>8</v>
      </c>
      <c r="F439" s="276">
        <v>25</v>
      </c>
      <c r="G439" s="511"/>
      <c r="H439" s="511"/>
      <c r="I439" s="277">
        <f>F439*(G439+H439)</f>
        <v>0</v>
      </c>
      <c r="J439" s="277">
        <v>21</v>
      </c>
      <c r="K439" s="277">
        <f>I439*(J439/100)</f>
        <v>0</v>
      </c>
      <c r="L439" s="277">
        <f>I439+K439</f>
        <v>0</v>
      </c>
    </row>
    <row r="440" spans="1:12" s="279" customFormat="1" ht="11.25" outlineLevel="3">
      <c r="B440" s="280" t="s">
        <v>2156</v>
      </c>
      <c r="C440" s="281" t="s">
        <v>2157</v>
      </c>
      <c r="D440" s="282" t="s">
        <v>2647</v>
      </c>
      <c r="F440" s="281" t="s">
        <v>2157</v>
      </c>
    </row>
    <row r="441" spans="1:12" s="283" customFormat="1" ht="11.25" outlineLevel="3">
      <c r="B441" s="280" t="s">
        <v>2156</v>
      </c>
      <c r="C441" s="284" t="s">
        <v>2157</v>
      </c>
      <c r="D441" s="285" t="s">
        <v>2444</v>
      </c>
      <c r="F441" s="286">
        <v>25</v>
      </c>
    </row>
    <row r="442" spans="1:12" s="278" customFormat="1" ht="12" outlineLevel="2">
      <c r="A442" s="272" t="s">
        <v>2481</v>
      </c>
      <c r="B442" s="272" t="s">
        <v>2153</v>
      </c>
      <c r="C442" s="273" t="s">
        <v>2648</v>
      </c>
      <c r="D442" s="274" t="s">
        <v>2649</v>
      </c>
      <c r="E442" s="275" t="s">
        <v>8</v>
      </c>
      <c r="F442" s="276">
        <v>25</v>
      </c>
      <c r="G442" s="511"/>
      <c r="H442" s="511"/>
      <c r="I442" s="277">
        <f>F442*(G442+H442)</f>
        <v>0</v>
      </c>
      <c r="J442" s="277">
        <v>21</v>
      </c>
      <c r="K442" s="277">
        <f>I442*(J442/100)</f>
        <v>0</v>
      </c>
      <c r="L442" s="277">
        <f>I442+K442</f>
        <v>0</v>
      </c>
    </row>
    <row r="443" spans="1:12" s="279" customFormat="1" ht="11.25" outlineLevel="3">
      <c r="B443" s="280" t="s">
        <v>2156</v>
      </c>
      <c r="C443" s="281" t="s">
        <v>2157</v>
      </c>
      <c r="D443" s="282" t="s">
        <v>2640</v>
      </c>
      <c r="F443" s="281" t="s">
        <v>2157</v>
      </c>
    </row>
    <row r="444" spans="1:12" s="283" customFormat="1" ht="11.25" outlineLevel="3">
      <c r="B444" s="280" t="s">
        <v>2156</v>
      </c>
      <c r="C444" s="284" t="s">
        <v>2157</v>
      </c>
      <c r="D444" s="285" t="s">
        <v>2444</v>
      </c>
      <c r="F444" s="286">
        <v>25</v>
      </c>
    </row>
    <row r="445" spans="1:12" s="278" customFormat="1" ht="12" outlineLevel="2">
      <c r="A445" s="272" t="s">
        <v>2484</v>
      </c>
      <c r="B445" s="272" t="s">
        <v>2153</v>
      </c>
      <c r="C445" s="273" t="s">
        <v>2650</v>
      </c>
      <c r="D445" s="274" t="s">
        <v>2651</v>
      </c>
      <c r="E445" s="275" t="s">
        <v>8</v>
      </c>
      <c r="F445" s="276">
        <v>10</v>
      </c>
      <c r="G445" s="511"/>
      <c r="H445" s="511"/>
      <c r="I445" s="277">
        <f>F445*(G445+H445)</f>
        <v>0</v>
      </c>
      <c r="J445" s="277">
        <v>21</v>
      </c>
      <c r="K445" s="277">
        <f>I445*(J445/100)</f>
        <v>0</v>
      </c>
      <c r="L445" s="277">
        <f>I445+K445</f>
        <v>0</v>
      </c>
    </row>
    <row r="446" spans="1:12" s="279" customFormat="1" ht="11.25" outlineLevel="3">
      <c r="B446" s="280" t="s">
        <v>2156</v>
      </c>
      <c r="C446" s="281" t="s">
        <v>2157</v>
      </c>
      <c r="D446" s="282" t="s">
        <v>2652</v>
      </c>
      <c r="F446" s="281" t="s">
        <v>2157</v>
      </c>
    </row>
    <row r="447" spans="1:12" s="283" customFormat="1" ht="11.25" outlineLevel="3">
      <c r="B447" s="280" t="s">
        <v>2156</v>
      </c>
      <c r="C447" s="284" t="s">
        <v>2157</v>
      </c>
      <c r="D447" s="285" t="s">
        <v>2188</v>
      </c>
      <c r="F447" s="286">
        <v>10</v>
      </c>
    </row>
    <row r="448" spans="1:12" s="268" customFormat="1" ht="22.9" customHeight="1" outlineLevel="1">
      <c r="B448" s="269" t="s">
        <v>2148</v>
      </c>
      <c r="C448" s="270" t="s">
        <v>2653</v>
      </c>
      <c r="D448" s="270" t="s">
        <v>2654</v>
      </c>
      <c r="I448" s="271">
        <f>SUBTOTAL(9,I449:I451)</f>
        <v>0</v>
      </c>
      <c r="J448" s="271"/>
      <c r="K448" s="271">
        <f>SUBTOTAL(9,K449:K451)</f>
        <v>0</v>
      </c>
      <c r="L448" s="271">
        <f>SUBTOTAL(9,L449:L451)</f>
        <v>0</v>
      </c>
    </row>
    <row r="449" spans="1:12" s="278" customFormat="1" ht="12" outlineLevel="2">
      <c r="A449" s="272" t="s">
        <v>2487</v>
      </c>
      <c r="B449" s="272" t="s">
        <v>2153</v>
      </c>
      <c r="C449" s="273" t="s">
        <v>2655</v>
      </c>
      <c r="D449" s="274" t="s">
        <v>2656</v>
      </c>
      <c r="E449" s="275" t="s">
        <v>8</v>
      </c>
      <c r="F449" s="276">
        <v>15</v>
      </c>
      <c r="G449" s="511"/>
      <c r="H449" s="511"/>
      <c r="I449" s="277">
        <f>F449*(G449+H449)</f>
        <v>0</v>
      </c>
      <c r="J449" s="277">
        <v>21</v>
      </c>
      <c r="K449" s="277">
        <f>I449*(J449/100)</f>
        <v>0</v>
      </c>
      <c r="L449" s="277">
        <f>I449+K449</f>
        <v>0</v>
      </c>
    </row>
    <row r="450" spans="1:12" s="279" customFormat="1" ht="11.25" outlineLevel="3">
      <c r="B450" s="280" t="s">
        <v>2156</v>
      </c>
      <c r="C450" s="281" t="s">
        <v>2157</v>
      </c>
      <c r="D450" s="282" t="s">
        <v>2657</v>
      </c>
      <c r="F450" s="281" t="s">
        <v>2157</v>
      </c>
    </row>
    <row r="451" spans="1:12" s="283" customFormat="1" ht="11.25" outlineLevel="3">
      <c r="B451" s="280" t="s">
        <v>2156</v>
      </c>
      <c r="C451" s="284" t="s">
        <v>2157</v>
      </c>
      <c r="D451" s="285" t="s">
        <v>2203</v>
      </c>
      <c r="F451" s="286">
        <v>15</v>
      </c>
    </row>
    <row r="452" spans="1:12" s="268" customFormat="1" ht="22.9" customHeight="1" outlineLevel="1">
      <c r="B452" s="269" t="s">
        <v>2148</v>
      </c>
      <c r="C452" s="270" t="s">
        <v>2658</v>
      </c>
      <c r="D452" s="270" t="s">
        <v>2659</v>
      </c>
      <c r="I452" s="271">
        <f>SUBTOTAL(9,I453:I459)</f>
        <v>0</v>
      </c>
      <c r="J452" s="271"/>
      <c r="K452" s="271">
        <f>SUBTOTAL(9,K453:K459)</f>
        <v>0</v>
      </c>
      <c r="L452" s="271">
        <f>SUBTOTAL(9,L453:L459)</f>
        <v>0</v>
      </c>
    </row>
    <row r="453" spans="1:12" s="278" customFormat="1" ht="12" outlineLevel="2">
      <c r="A453" s="272" t="s">
        <v>2490</v>
      </c>
      <c r="B453" s="272" t="s">
        <v>2153</v>
      </c>
      <c r="C453" s="273" t="s">
        <v>2660</v>
      </c>
      <c r="D453" s="274" t="s">
        <v>2661</v>
      </c>
      <c r="E453" s="275" t="s">
        <v>4</v>
      </c>
      <c r="F453" s="276">
        <v>10</v>
      </c>
      <c r="G453" s="511"/>
      <c r="H453" s="511"/>
      <c r="I453" s="277">
        <f>F453*(G453+H453)</f>
        <v>0</v>
      </c>
      <c r="J453" s="277">
        <v>21</v>
      </c>
      <c r="K453" s="277">
        <f>I453*(J453/100)</f>
        <v>0</v>
      </c>
      <c r="L453" s="277">
        <f>I453+K453</f>
        <v>0</v>
      </c>
    </row>
    <row r="454" spans="1:12" s="279" customFormat="1" ht="11.25" outlineLevel="3">
      <c r="B454" s="280" t="s">
        <v>2156</v>
      </c>
      <c r="C454" s="281" t="s">
        <v>2157</v>
      </c>
      <c r="D454" s="282" t="s">
        <v>2662</v>
      </c>
      <c r="F454" s="281" t="s">
        <v>2157</v>
      </c>
    </row>
    <row r="455" spans="1:12" s="283" customFormat="1" ht="11.25" outlineLevel="3">
      <c r="B455" s="280" t="s">
        <v>2156</v>
      </c>
      <c r="C455" s="284" t="s">
        <v>2157</v>
      </c>
      <c r="D455" s="285" t="s">
        <v>2188</v>
      </c>
      <c r="F455" s="286">
        <v>10</v>
      </c>
    </row>
    <row r="456" spans="1:12" s="278" customFormat="1" ht="12" outlineLevel="2">
      <c r="A456" s="272" t="s">
        <v>2493</v>
      </c>
      <c r="B456" s="272" t="s">
        <v>2153</v>
      </c>
      <c r="C456" s="273" t="s">
        <v>2663</v>
      </c>
      <c r="D456" s="274" t="s">
        <v>2664</v>
      </c>
      <c r="E456" s="275" t="s">
        <v>4</v>
      </c>
      <c r="F456" s="276">
        <v>30</v>
      </c>
      <c r="G456" s="511"/>
      <c r="H456" s="511"/>
      <c r="I456" s="277">
        <f>F456*(G456+H456)</f>
        <v>0</v>
      </c>
      <c r="J456" s="277">
        <v>21</v>
      </c>
      <c r="K456" s="277">
        <f>I456*(J456/100)</f>
        <v>0</v>
      </c>
      <c r="L456" s="277">
        <f>I456+K456</f>
        <v>0</v>
      </c>
    </row>
    <row r="457" spans="1:12" s="279" customFormat="1" ht="11.25" outlineLevel="3">
      <c r="B457" s="280" t="s">
        <v>2156</v>
      </c>
      <c r="C457" s="281" t="s">
        <v>2157</v>
      </c>
      <c r="D457" s="282" t="s">
        <v>2662</v>
      </c>
      <c r="F457" s="281" t="s">
        <v>2157</v>
      </c>
    </row>
    <row r="458" spans="1:12" s="283" customFormat="1" ht="11.25" outlineLevel="3">
      <c r="B458" s="280" t="s">
        <v>2156</v>
      </c>
      <c r="C458" s="284" t="s">
        <v>2157</v>
      </c>
      <c r="D458" s="285" t="s">
        <v>2490</v>
      </c>
      <c r="F458" s="286">
        <v>30</v>
      </c>
    </row>
    <row r="459" spans="1:12" s="278" customFormat="1" ht="12" outlineLevel="2">
      <c r="A459" s="272" t="s">
        <v>2263</v>
      </c>
      <c r="B459" s="272" t="s">
        <v>2153</v>
      </c>
      <c r="C459" s="273" t="s">
        <v>2665</v>
      </c>
      <c r="D459" s="274" t="s">
        <v>2666</v>
      </c>
      <c r="E459" s="275" t="s">
        <v>4</v>
      </c>
      <c r="F459" s="276">
        <v>10</v>
      </c>
      <c r="G459" s="511"/>
      <c r="H459" s="511"/>
      <c r="I459" s="277">
        <f>F459*(G459+H459)</f>
        <v>0</v>
      </c>
      <c r="J459" s="277">
        <v>21</v>
      </c>
      <c r="K459" s="277">
        <f>I459*(J459/100)</f>
        <v>0</v>
      </c>
      <c r="L459" s="277">
        <f>I459+K459</f>
        <v>0</v>
      </c>
    </row>
    <row r="460" spans="1:12" s="279" customFormat="1" ht="11.25" outlineLevel="3">
      <c r="B460" s="280" t="s">
        <v>2156</v>
      </c>
      <c r="C460" s="281" t="s">
        <v>2157</v>
      </c>
      <c r="D460" s="282" t="s">
        <v>2662</v>
      </c>
      <c r="F460" s="281" t="s">
        <v>2157</v>
      </c>
    </row>
    <row r="461" spans="1:12" s="283" customFormat="1" ht="11.25" outlineLevel="3">
      <c r="B461" s="280" t="s">
        <v>2156</v>
      </c>
      <c r="C461" s="284" t="s">
        <v>2157</v>
      </c>
      <c r="D461" s="285" t="s">
        <v>2188</v>
      </c>
      <c r="F461" s="286">
        <v>10</v>
      </c>
    </row>
    <row r="462" spans="1:12" s="268" customFormat="1" ht="22.9" customHeight="1" outlineLevel="1">
      <c r="B462" s="269" t="s">
        <v>2148</v>
      </c>
      <c r="C462" s="270" t="s">
        <v>2667</v>
      </c>
      <c r="D462" s="270" t="s">
        <v>2668</v>
      </c>
      <c r="I462" s="271">
        <f>SUBTOTAL(9,I463)</f>
        <v>0</v>
      </c>
      <c r="J462" s="271"/>
      <c r="K462" s="271">
        <f t="shared" ref="K462:L462" si="34">SUBTOTAL(9,K463)</f>
        <v>0</v>
      </c>
      <c r="L462" s="271">
        <f t="shared" si="34"/>
        <v>0</v>
      </c>
    </row>
    <row r="463" spans="1:12" s="278" customFormat="1" ht="12" outlineLevel="2" collapsed="1">
      <c r="A463" s="272" t="s">
        <v>2498</v>
      </c>
      <c r="B463" s="272" t="s">
        <v>2153</v>
      </c>
      <c r="C463" s="273" t="s">
        <v>2669</v>
      </c>
      <c r="D463" s="274" t="s">
        <v>2670</v>
      </c>
      <c r="E463" s="275" t="s">
        <v>13</v>
      </c>
      <c r="F463" s="276">
        <v>1</v>
      </c>
      <c r="G463" s="511"/>
      <c r="H463" s="511"/>
      <c r="I463" s="277">
        <f>F463*(G463+H463)</f>
        <v>0</v>
      </c>
      <c r="J463" s="277">
        <v>21</v>
      </c>
      <c r="K463" s="277">
        <f>I463*(J463/100)</f>
        <v>0</v>
      </c>
      <c r="L463" s="277">
        <f>I463+K463</f>
        <v>0</v>
      </c>
    </row>
    <row r="464" spans="1:12" s="268" customFormat="1" ht="22.9" customHeight="1" outlineLevel="1">
      <c r="B464" s="269" t="s">
        <v>2148</v>
      </c>
      <c r="C464" s="270" t="s">
        <v>2671</v>
      </c>
      <c r="D464" s="270" t="s">
        <v>2337</v>
      </c>
      <c r="I464" s="271">
        <f>SUBTOTAL(9,I465:I482)</f>
        <v>0</v>
      </c>
      <c r="J464" s="271"/>
      <c r="K464" s="271">
        <f t="shared" ref="K464:L464" si="35">SUBTOTAL(9,K465:K482)</f>
        <v>0</v>
      </c>
      <c r="L464" s="271">
        <f t="shared" si="35"/>
        <v>0</v>
      </c>
    </row>
    <row r="465" spans="1:12" s="278" customFormat="1" ht="12" outlineLevel="2" collapsed="1">
      <c r="A465" s="272" t="s">
        <v>2440</v>
      </c>
      <c r="B465" s="272" t="s">
        <v>2153</v>
      </c>
      <c r="C465" s="273" t="s">
        <v>2672</v>
      </c>
      <c r="D465" s="274" t="s">
        <v>2673</v>
      </c>
      <c r="E465" s="275" t="s">
        <v>13</v>
      </c>
      <c r="F465" s="276">
        <v>1</v>
      </c>
      <c r="G465" s="511"/>
      <c r="H465" s="511"/>
      <c r="I465" s="277">
        <f t="shared" ref="I465:I482" si="36">F465*(G465+H465)</f>
        <v>0</v>
      </c>
      <c r="J465" s="277">
        <v>21</v>
      </c>
      <c r="K465" s="277">
        <f t="shared" ref="K465:K482" si="37">I465*(J465/100)</f>
        <v>0</v>
      </c>
      <c r="L465" s="277">
        <f t="shared" ref="L465:L482" si="38">I465+K465</f>
        <v>0</v>
      </c>
    </row>
    <row r="466" spans="1:12" s="278" customFormat="1" ht="12" outlineLevel="2" collapsed="1">
      <c r="A466" s="272" t="s">
        <v>2503</v>
      </c>
      <c r="B466" s="272" t="s">
        <v>2153</v>
      </c>
      <c r="C466" s="273" t="s">
        <v>2674</v>
      </c>
      <c r="D466" s="274" t="s">
        <v>2675</v>
      </c>
      <c r="E466" s="275" t="s">
        <v>13</v>
      </c>
      <c r="F466" s="276">
        <v>1</v>
      </c>
      <c r="G466" s="511"/>
      <c r="H466" s="511"/>
      <c r="I466" s="277">
        <f t="shared" si="36"/>
        <v>0</v>
      </c>
      <c r="J466" s="277">
        <v>21</v>
      </c>
      <c r="K466" s="277">
        <f t="shared" si="37"/>
        <v>0</v>
      </c>
      <c r="L466" s="277">
        <f t="shared" si="38"/>
        <v>0</v>
      </c>
    </row>
    <row r="467" spans="1:12" s="278" customFormat="1" ht="12" outlineLevel="2" collapsed="1">
      <c r="A467" s="272" t="s">
        <v>2506</v>
      </c>
      <c r="B467" s="272" t="s">
        <v>2153</v>
      </c>
      <c r="C467" s="273" t="s">
        <v>2676</v>
      </c>
      <c r="D467" s="274" t="s">
        <v>2677</v>
      </c>
      <c r="E467" s="275" t="s">
        <v>13</v>
      </c>
      <c r="F467" s="276">
        <v>1</v>
      </c>
      <c r="G467" s="511"/>
      <c r="H467" s="511"/>
      <c r="I467" s="277">
        <f t="shared" si="36"/>
        <v>0</v>
      </c>
      <c r="J467" s="277">
        <v>21</v>
      </c>
      <c r="K467" s="277">
        <f t="shared" si="37"/>
        <v>0</v>
      </c>
      <c r="L467" s="277">
        <f t="shared" si="38"/>
        <v>0</v>
      </c>
    </row>
    <row r="468" spans="1:12" s="278" customFormat="1" ht="12" outlineLevel="2" collapsed="1">
      <c r="A468" s="272" t="s">
        <v>2678</v>
      </c>
      <c r="B468" s="272" t="s">
        <v>2153</v>
      </c>
      <c r="C468" s="273" t="s">
        <v>2679</v>
      </c>
      <c r="D468" s="274" t="s">
        <v>2371</v>
      </c>
      <c r="E468" s="275" t="s">
        <v>13</v>
      </c>
      <c r="F468" s="276">
        <v>1</v>
      </c>
      <c r="G468" s="511"/>
      <c r="H468" s="511"/>
      <c r="I468" s="277">
        <f t="shared" si="36"/>
        <v>0</v>
      </c>
      <c r="J468" s="277">
        <v>21</v>
      </c>
      <c r="K468" s="277">
        <f t="shared" si="37"/>
        <v>0</v>
      </c>
      <c r="L468" s="277">
        <f t="shared" si="38"/>
        <v>0</v>
      </c>
    </row>
    <row r="469" spans="1:12" s="278" customFormat="1" ht="12" outlineLevel="2" collapsed="1">
      <c r="A469" s="272" t="s">
        <v>2245</v>
      </c>
      <c r="B469" s="272" t="s">
        <v>2153</v>
      </c>
      <c r="C469" s="273" t="s">
        <v>2680</v>
      </c>
      <c r="D469" s="274" t="s">
        <v>2681</v>
      </c>
      <c r="E469" s="275" t="s">
        <v>13</v>
      </c>
      <c r="F469" s="276">
        <v>1</v>
      </c>
      <c r="G469" s="511"/>
      <c r="H469" s="511"/>
      <c r="I469" s="277">
        <f t="shared" si="36"/>
        <v>0</v>
      </c>
      <c r="J469" s="277">
        <v>21</v>
      </c>
      <c r="K469" s="277">
        <f t="shared" si="37"/>
        <v>0</v>
      </c>
      <c r="L469" s="277">
        <f t="shared" si="38"/>
        <v>0</v>
      </c>
    </row>
    <row r="470" spans="1:12" s="278" customFormat="1" ht="12" outlineLevel="2" collapsed="1">
      <c r="A470" s="272" t="s">
        <v>2682</v>
      </c>
      <c r="B470" s="272" t="s">
        <v>2153</v>
      </c>
      <c r="C470" s="273" t="s">
        <v>2683</v>
      </c>
      <c r="D470" s="274" t="s">
        <v>2527</v>
      </c>
      <c r="E470" s="275" t="s">
        <v>13</v>
      </c>
      <c r="F470" s="276">
        <v>1</v>
      </c>
      <c r="G470" s="511"/>
      <c r="H470" s="511"/>
      <c r="I470" s="277">
        <f t="shared" si="36"/>
        <v>0</v>
      </c>
      <c r="J470" s="277">
        <v>21</v>
      </c>
      <c r="K470" s="277">
        <f t="shared" si="37"/>
        <v>0</v>
      </c>
      <c r="L470" s="277">
        <f t="shared" si="38"/>
        <v>0</v>
      </c>
    </row>
    <row r="471" spans="1:12" s="278" customFormat="1" ht="12" outlineLevel="2" collapsed="1">
      <c r="A471" s="272" t="s">
        <v>2684</v>
      </c>
      <c r="B471" s="272" t="s">
        <v>2153</v>
      </c>
      <c r="C471" s="273" t="s">
        <v>2685</v>
      </c>
      <c r="D471" s="274" t="s">
        <v>2686</v>
      </c>
      <c r="E471" s="275" t="s">
        <v>13</v>
      </c>
      <c r="F471" s="276">
        <v>1</v>
      </c>
      <c r="G471" s="511"/>
      <c r="H471" s="511"/>
      <c r="I471" s="277">
        <f t="shared" si="36"/>
        <v>0</v>
      </c>
      <c r="J471" s="277">
        <v>21</v>
      </c>
      <c r="K471" s="277">
        <f t="shared" si="37"/>
        <v>0</v>
      </c>
      <c r="L471" s="277">
        <f t="shared" si="38"/>
        <v>0</v>
      </c>
    </row>
    <row r="472" spans="1:12" s="278" customFormat="1" ht="12" outlineLevel="2" collapsed="1">
      <c r="A472" s="272" t="s">
        <v>2687</v>
      </c>
      <c r="B472" s="272" t="s">
        <v>2153</v>
      </c>
      <c r="C472" s="273" t="s">
        <v>2688</v>
      </c>
      <c r="D472" s="274" t="s">
        <v>2689</v>
      </c>
      <c r="E472" s="275" t="s">
        <v>13</v>
      </c>
      <c r="F472" s="276">
        <v>1</v>
      </c>
      <c r="G472" s="511"/>
      <c r="H472" s="511"/>
      <c r="I472" s="277">
        <f t="shared" si="36"/>
        <v>0</v>
      </c>
      <c r="J472" s="277">
        <v>21</v>
      </c>
      <c r="K472" s="277">
        <f t="shared" si="37"/>
        <v>0</v>
      </c>
      <c r="L472" s="277">
        <f t="shared" si="38"/>
        <v>0</v>
      </c>
    </row>
    <row r="473" spans="1:12" s="278" customFormat="1" ht="12" outlineLevel="2" collapsed="1">
      <c r="A473" s="272" t="s">
        <v>2690</v>
      </c>
      <c r="B473" s="272" t="s">
        <v>2153</v>
      </c>
      <c r="C473" s="273" t="s">
        <v>2691</v>
      </c>
      <c r="D473" s="274" t="s">
        <v>2692</v>
      </c>
      <c r="E473" s="275" t="s">
        <v>13</v>
      </c>
      <c r="F473" s="276">
        <v>1</v>
      </c>
      <c r="G473" s="511"/>
      <c r="H473" s="511"/>
      <c r="I473" s="277">
        <f t="shared" si="36"/>
        <v>0</v>
      </c>
      <c r="J473" s="277">
        <v>21</v>
      </c>
      <c r="K473" s="277">
        <f t="shared" si="37"/>
        <v>0</v>
      </c>
      <c r="L473" s="277">
        <f t="shared" si="38"/>
        <v>0</v>
      </c>
    </row>
    <row r="474" spans="1:12" s="278" customFormat="1" ht="12" outlineLevel="2" collapsed="1">
      <c r="A474" s="272" t="s">
        <v>2693</v>
      </c>
      <c r="B474" s="272" t="s">
        <v>2153</v>
      </c>
      <c r="C474" s="273" t="s">
        <v>2694</v>
      </c>
      <c r="D474" s="274" t="s">
        <v>2695</v>
      </c>
      <c r="E474" s="275" t="s">
        <v>13</v>
      </c>
      <c r="F474" s="276">
        <v>1</v>
      </c>
      <c r="G474" s="511"/>
      <c r="H474" s="511"/>
      <c r="I474" s="277">
        <f t="shared" si="36"/>
        <v>0</v>
      </c>
      <c r="J474" s="277">
        <v>21</v>
      </c>
      <c r="K474" s="277">
        <f t="shared" si="37"/>
        <v>0</v>
      </c>
      <c r="L474" s="277">
        <f t="shared" si="38"/>
        <v>0</v>
      </c>
    </row>
    <row r="475" spans="1:12" s="278" customFormat="1" ht="12" outlineLevel="2" collapsed="1">
      <c r="A475" s="272" t="s">
        <v>2318</v>
      </c>
      <c r="B475" s="272" t="s">
        <v>2153</v>
      </c>
      <c r="C475" s="273" t="s">
        <v>2696</v>
      </c>
      <c r="D475" s="274" t="s">
        <v>2697</v>
      </c>
      <c r="E475" s="275" t="s">
        <v>13</v>
      </c>
      <c r="F475" s="276">
        <v>1</v>
      </c>
      <c r="G475" s="511"/>
      <c r="H475" s="511"/>
      <c r="I475" s="277">
        <f t="shared" si="36"/>
        <v>0</v>
      </c>
      <c r="J475" s="277">
        <v>21</v>
      </c>
      <c r="K475" s="277">
        <f t="shared" si="37"/>
        <v>0</v>
      </c>
      <c r="L475" s="277">
        <f t="shared" si="38"/>
        <v>0</v>
      </c>
    </row>
    <row r="476" spans="1:12" s="278" customFormat="1" ht="12" outlineLevel="2" collapsed="1">
      <c r="A476" s="272" t="s">
        <v>2330</v>
      </c>
      <c r="B476" s="272" t="s">
        <v>2153</v>
      </c>
      <c r="C476" s="273" t="s">
        <v>2698</v>
      </c>
      <c r="D476" s="274" t="s">
        <v>2699</v>
      </c>
      <c r="E476" s="275" t="s">
        <v>13</v>
      </c>
      <c r="F476" s="276">
        <v>1</v>
      </c>
      <c r="G476" s="511"/>
      <c r="H476" s="511"/>
      <c r="I476" s="277">
        <f t="shared" si="36"/>
        <v>0</v>
      </c>
      <c r="J476" s="277">
        <v>21</v>
      </c>
      <c r="K476" s="277">
        <f t="shared" si="37"/>
        <v>0</v>
      </c>
      <c r="L476" s="277">
        <f t="shared" si="38"/>
        <v>0</v>
      </c>
    </row>
    <row r="477" spans="1:12" s="278" customFormat="1" ht="12" outlineLevel="2" collapsed="1">
      <c r="A477" s="272" t="s">
        <v>2700</v>
      </c>
      <c r="B477" s="272" t="s">
        <v>2153</v>
      </c>
      <c r="C477" s="273" t="s">
        <v>2701</v>
      </c>
      <c r="D477" s="274" t="s">
        <v>2702</v>
      </c>
      <c r="E477" s="275" t="s">
        <v>13</v>
      </c>
      <c r="F477" s="276">
        <v>1</v>
      </c>
      <c r="G477" s="511"/>
      <c r="H477" s="511"/>
      <c r="I477" s="277">
        <f t="shared" si="36"/>
        <v>0</v>
      </c>
      <c r="J477" s="277">
        <v>21</v>
      </c>
      <c r="K477" s="277">
        <f t="shared" si="37"/>
        <v>0</v>
      </c>
      <c r="L477" s="277">
        <f t="shared" si="38"/>
        <v>0</v>
      </c>
    </row>
    <row r="478" spans="1:12" s="278" customFormat="1" ht="12" outlineLevel="2" collapsed="1">
      <c r="A478" s="272" t="s">
        <v>2703</v>
      </c>
      <c r="B478" s="272" t="s">
        <v>2153</v>
      </c>
      <c r="C478" s="273" t="s">
        <v>2704</v>
      </c>
      <c r="D478" s="274" t="s">
        <v>2369</v>
      </c>
      <c r="E478" s="275" t="s">
        <v>13</v>
      </c>
      <c r="F478" s="276">
        <v>1</v>
      </c>
      <c r="G478" s="511"/>
      <c r="H478" s="511"/>
      <c r="I478" s="277">
        <f t="shared" si="36"/>
        <v>0</v>
      </c>
      <c r="J478" s="277">
        <v>21</v>
      </c>
      <c r="K478" s="277">
        <f t="shared" si="37"/>
        <v>0</v>
      </c>
      <c r="L478" s="277">
        <f t="shared" si="38"/>
        <v>0</v>
      </c>
    </row>
    <row r="479" spans="1:12" s="278" customFormat="1" ht="12" outlineLevel="2" collapsed="1">
      <c r="A479" s="272" t="s">
        <v>2705</v>
      </c>
      <c r="B479" s="272" t="s">
        <v>2153</v>
      </c>
      <c r="C479" s="273" t="s">
        <v>2706</v>
      </c>
      <c r="D479" s="274" t="s">
        <v>2363</v>
      </c>
      <c r="E479" s="275" t="s">
        <v>13</v>
      </c>
      <c r="F479" s="276">
        <v>1</v>
      </c>
      <c r="G479" s="511"/>
      <c r="H479" s="511"/>
      <c r="I479" s="277">
        <f t="shared" si="36"/>
        <v>0</v>
      </c>
      <c r="J479" s="277">
        <v>21</v>
      </c>
      <c r="K479" s="277">
        <f t="shared" si="37"/>
        <v>0</v>
      </c>
      <c r="L479" s="277">
        <f t="shared" si="38"/>
        <v>0</v>
      </c>
    </row>
    <row r="480" spans="1:12" s="278" customFormat="1" ht="12" outlineLevel="2" collapsed="1">
      <c r="A480" s="272" t="s">
        <v>2707</v>
      </c>
      <c r="B480" s="272" t="s">
        <v>2153</v>
      </c>
      <c r="C480" s="273" t="s">
        <v>2708</v>
      </c>
      <c r="D480" s="274" t="s">
        <v>2375</v>
      </c>
      <c r="E480" s="275" t="s">
        <v>13</v>
      </c>
      <c r="F480" s="276">
        <v>1</v>
      </c>
      <c r="G480" s="511"/>
      <c r="H480" s="511"/>
      <c r="I480" s="277">
        <f t="shared" si="36"/>
        <v>0</v>
      </c>
      <c r="J480" s="277">
        <v>21</v>
      </c>
      <c r="K480" s="277">
        <f t="shared" si="37"/>
        <v>0</v>
      </c>
      <c r="L480" s="277">
        <f t="shared" si="38"/>
        <v>0</v>
      </c>
    </row>
    <row r="481" spans="1:12" s="278" customFormat="1" ht="12" outlineLevel="2" collapsed="1">
      <c r="A481" s="272" t="s">
        <v>2709</v>
      </c>
      <c r="B481" s="272" t="s">
        <v>2153</v>
      </c>
      <c r="C481" s="273" t="s">
        <v>2710</v>
      </c>
      <c r="D481" s="274" t="s">
        <v>2711</v>
      </c>
      <c r="E481" s="275" t="s">
        <v>13</v>
      </c>
      <c r="F481" s="276">
        <v>1</v>
      </c>
      <c r="G481" s="511"/>
      <c r="H481" s="511"/>
      <c r="I481" s="277">
        <f t="shared" si="36"/>
        <v>0</v>
      </c>
      <c r="J481" s="277">
        <v>21</v>
      </c>
      <c r="K481" s="277">
        <f t="shared" si="37"/>
        <v>0</v>
      </c>
      <c r="L481" s="277">
        <f t="shared" si="38"/>
        <v>0</v>
      </c>
    </row>
    <row r="482" spans="1:12" s="278" customFormat="1" ht="12" outlineLevel="2">
      <c r="A482" s="272" t="s">
        <v>2712</v>
      </c>
      <c r="B482" s="272" t="s">
        <v>2153</v>
      </c>
      <c r="C482" s="273" t="s">
        <v>2713</v>
      </c>
      <c r="D482" s="274" t="s">
        <v>2540</v>
      </c>
      <c r="E482" s="275" t="s">
        <v>13</v>
      </c>
      <c r="F482" s="276">
        <v>1</v>
      </c>
      <c r="G482" s="511"/>
      <c r="H482" s="511"/>
      <c r="I482" s="277">
        <f t="shared" si="36"/>
        <v>0</v>
      </c>
      <c r="J482" s="277">
        <v>21</v>
      </c>
      <c r="K482" s="277">
        <f t="shared" si="37"/>
        <v>0</v>
      </c>
      <c r="L482" s="277">
        <f t="shared" si="38"/>
        <v>0</v>
      </c>
    </row>
    <row r="483" spans="1:12">
      <c r="A483" s="257"/>
      <c r="B483" s="257"/>
      <c r="C483" s="257"/>
      <c r="D483" s="257"/>
      <c r="E483" s="257"/>
      <c r="F483" s="257"/>
      <c r="G483" s="257"/>
      <c r="H483" s="257"/>
      <c r="I483" s="257"/>
      <c r="J483" s="257"/>
      <c r="K483" s="257"/>
      <c r="L483" s="257"/>
    </row>
  </sheetData>
  <sheetProtection algorithmName="SHA-512" hashValue="cN49xU/s5UqKkV/e52D/EHa3hUtu1zh33dSSqyQJbmhVviSoOiA/9/gEhcX19TKP1ZYlTKCDC9SbJYUvDjBO8Q==" saltValue="vYgrTT0L8BzVTWxfYGBIuw==" spinCount="100000" sheet="1" objects="1" scenarios="1"/>
  <pageMargins left="0.39370078740157483" right="0.39370078740157483" top="0.39370078740157483" bottom="0.39370078740157483" header="0" footer="0"/>
  <pageSetup paperSize="9" scale="90" fitToHeight="100" orientation="landscape" r:id="rId1"/>
  <headerFooter>
    <oddFooter>&amp;CStrana &amp;P z &amp;N&amp;R&amp;A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  <pageSetUpPr fitToPage="1"/>
  </sheetPr>
  <dimension ref="A1:K102"/>
  <sheetViews>
    <sheetView showGridLines="0" zoomScaleNormal="100" zoomScaleSheetLayoutView="100" workbookViewId="0">
      <pane ySplit="3" topLeftCell="A31" activePane="bottomLeft" state="frozen"/>
      <selection activeCell="D104" sqref="D104"/>
      <selection pane="bottomLeft" activeCell="G1" sqref="G1"/>
    </sheetView>
  </sheetViews>
  <sheetFormatPr defaultRowHeight="12.75" outlineLevelRow="1" outlineLevelCol="1"/>
  <cols>
    <col min="1" max="1" width="5.140625" style="315" customWidth="1"/>
    <col min="2" max="2" width="12.7109375" style="315" customWidth="1"/>
    <col min="3" max="3" width="62.85546875" style="315" customWidth="1"/>
    <col min="4" max="4" width="4.28515625" style="315" customWidth="1"/>
    <col min="5" max="5" width="13.28515625" style="315" customWidth="1"/>
    <col min="6" max="6" width="15.5703125" style="315" customWidth="1"/>
    <col min="7" max="7" width="18.140625" style="315" customWidth="1"/>
    <col min="8" max="8" width="9.42578125" style="315" hidden="1" customWidth="1" outlineLevel="1"/>
    <col min="9" max="9" width="9.85546875" style="315" hidden="1" customWidth="1" outlineLevel="1"/>
    <col min="10" max="10" width="11.5703125" style="315" hidden="1" customWidth="1" outlineLevel="1"/>
    <col min="11" max="11" width="9.140625" style="315" collapsed="1"/>
    <col min="12" max="16384" width="9.140625" style="315"/>
  </cols>
  <sheetData>
    <row r="1" spans="1:10" s="243" customFormat="1" ht="21.6" customHeight="1">
      <c r="A1" s="237"/>
      <c r="B1" s="238"/>
      <c r="C1" s="305" t="s">
        <v>1877</v>
      </c>
      <c r="D1" s="238"/>
      <c r="E1" s="240"/>
      <c r="F1" s="240"/>
      <c r="G1" s="512" t="s">
        <v>3554</v>
      </c>
      <c r="H1" s="242"/>
      <c r="J1" s="242"/>
    </row>
    <row r="2" spans="1:10" s="246" customFormat="1" ht="21.6" customHeight="1">
      <c r="A2" s="237"/>
      <c r="B2" s="305" t="s">
        <v>1879</v>
      </c>
      <c r="C2" s="238" t="s">
        <v>2143</v>
      </c>
      <c r="D2" s="238"/>
      <c r="E2" s="240"/>
      <c r="F2" s="240"/>
      <c r="G2" s="242"/>
    </row>
    <row r="3" spans="1:10" s="310" customFormat="1" ht="22.5" customHeight="1" thickBot="1">
      <c r="A3" s="306" t="s">
        <v>34</v>
      </c>
      <c r="B3" s="307" t="s">
        <v>11</v>
      </c>
      <c r="C3" s="308" t="s">
        <v>21</v>
      </c>
      <c r="D3" s="309" t="s">
        <v>6</v>
      </c>
      <c r="E3" s="306" t="s">
        <v>163</v>
      </c>
      <c r="F3" s="306" t="s">
        <v>144</v>
      </c>
      <c r="G3" s="306" t="s">
        <v>16</v>
      </c>
      <c r="H3" s="309" t="s">
        <v>139</v>
      </c>
      <c r="I3" s="309" t="s">
        <v>10</v>
      </c>
      <c r="J3" s="309" t="s">
        <v>143</v>
      </c>
    </row>
    <row r="4" spans="1:10" ht="23.25" customHeight="1">
      <c r="A4" s="311"/>
      <c r="B4" s="312"/>
      <c r="C4" s="313"/>
      <c r="D4" s="314"/>
      <c r="E4" s="311"/>
      <c r="F4" s="311"/>
      <c r="G4" s="311"/>
    </row>
    <row r="6" spans="1:10" s="321" customFormat="1" ht="20.25" customHeight="1">
      <c r="A6" s="316"/>
      <c r="B6" s="317" t="s">
        <v>2714</v>
      </c>
      <c r="C6" s="316" t="s">
        <v>2715</v>
      </c>
      <c r="D6" s="318"/>
      <c r="E6" s="319"/>
      <c r="F6" s="318"/>
      <c r="G6" s="320">
        <f>SUBTOTAL(9,G7:G101)</f>
        <v>0</v>
      </c>
      <c r="H6" s="320"/>
      <c r="I6" s="320">
        <f t="shared" ref="I6:J6" si="0">SUBTOTAL(9,I7:I101)</f>
        <v>0</v>
      </c>
      <c r="J6" s="320">
        <f t="shared" si="0"/>
        <v>0</v>
      </c>
    </row>
    <row r="7" spans="1:10" s="327" customFormat="1" ht="16.5" customHeight="1">
      <c r="A7" s="322"/>
      <c r="B7" s="312" t="s">
        <v>2716</v>
      </c>
      <c r="C7" s="323" t="s">
        <v>2717</v>
      </c>
      <c r="D7" s="314"/>
      <c r="E7" s="324"/>
      <c r="F7" s="325"/>
      <c r="G7" s="326">
        <f>SUBTOTAL(9,G8:G23)</f>
        <v>0</v>
      </c>
      <c r="I7" s="326">
        <f t="shared" ref="I7:J7" si="1">SUBTOTAL(9,I8:I23)</f>
        <v>0</v>
      </c>
      <c r="J7" s="326">
        <f t="shared" si="1"/>
        <v>0</v>
      </c>
    </row>
    <row r="8" spans="1:10" s="334" customFormat="1" ht="24" outlineLevel="1">
      <c r="A8" s="328">
        <v>1</v>
      </c>
      <c r="B8" s="329" t="s">
        <v>2718</v>
      </c>
      <c r="C8" s="330" t="s">
        <v>2719</v>
      </c>
      <c r="D8" s="331" t="s">
        <v>14</v>
      </c>
      <c r="E8" s="332">
        <v>4</v>
      </c>
      <c r="F8" s="511"/>
      <c r="G8" s="333">
        <f>E8*F8</f>
        <v>0</v>
      </c>
      <c r="H8" s="333">
        <v>21</v>
      </c>
      <c r="I8" s="333">
        <f t="shared" ref="I8:I22" si="2">G8*(H8/100)</f>
        <v>0</v>
      </c>
      <c r="J8" s="333">
        <f t="shared" ref="J8:J22" si="3">G8+I8</f>
        <v>0</v>
      </c>
    </row>
    <row r="9" spans="1:10" s="334" customFormat="1" ht="24" outlineLevel="1">
      <c r="A9" s="328">
        <v>2</v>
      </c>
      <c r="B9" s="329" t="s">
        <v>2720</v>
      </c>
      <c r="C9" s="335" t="s">
        <v>2721</v>
      </c>
      <c r="D9" s="331" t="s">
        <v>14</v>
      </c>
      <c r="E9" s="336">
        <v>22</v>
      </c>
      <c r="F9" s="511"/>
      <c r="G9" s="333">
        <f t="shared" ref="G9" si="4">E9*F9</f>
        <v>0</v>
      </c>
      <c r="H9" s="333">
        <v>21</v>
      </c>
      <c r="I9" s="333">
        <f t="shared" si="2"/>
        <v>0</v>
      </c>
      <c r="J9" s="333">
        <f t="shared" si="3"/>
        <v>0</v>
      </c>
    </row>
    <row r="10" spans="1:10" s="334" customFormat="1" ht="24" outlineLevel="1">
      <c r="A10" s="328">
        <v>3</v>
      </c>
      <c r="B10" s="329" t="s">
        <v>2722</v>
      </c>
      <c r="C10" s="335" t="s">
        <v>2723</v>
      </c>
      <c r="D10" s="331" t="s">
        <v>14</v>
      </c>
      <c r="E10" s="336">
        <v>30</v>
      </c>
      <c r="F10" s="511"/>
      <c r="G10" s="333">
        <f>E10*F10</f>
        <v>0</v>
      </c>
      <c r="H10" s="333">
        <v>21</v>
      </c>
      <c r="I10" s="333">
        <f t="shared" si="2"/>
        <v>0</v>
      </c>
      <c r="J10" s="333">
        <f t="shared" si="3"/>
        <v>0</v>
      </c>
    </row>
    <row r="11" spans="1:10" s="334" customFormat="1" ht="24" outlineLevel="1">
      <c r="A11" s="328">
        <v>4</v>
      </c>
      <c r="B11" s="329" t="s">
        <v>2724</v>
      </c>
      <c r="C11" s="330" t="s">
        <v>2725</v>
      </c>
      <c r="D11" s="331" t="s">
        <v>14</v>
      </c>
      <c r="E11" s="332">
        <v>49</v>
      </c>
      <c r="F11" s="511"/>
      <c r="G11" s="333">
        <f>E11*F11</f>
        <v>0</v>
      </c>
      <c r="H11" s="333">
        <v>21</v>
      </c>
      <c r="I11" s="333">
        <f t="shared" si="2"/>
        <v>0</v>
      </c>
      <c r="J11" s="333">
        <f t="shared" si="3"/>
        <v>0</v>
      </c>
    </row>
    <row r="12" spans="1:10" s="334" customFormat="1" ht="24" outlineLevel="1">
      <c r="A12" s="328">
        <v>5</v>
      </c>
      <c r="B12" s="329" t="s">
        <v>2726</v>
      </c>
      <c r="C12" s="335" t="s">
        <v>2727</v>
      </c>
      <c r="D12" s="331" t="s">
        <v>14</v>
      </c>
      <c r="E12" s="336">
        <v>2</v>
      </c>
      <c r="F12" s="511"/>
      <c r="G12" s="333">
        <f t="shared" ref="G12" si="5">E12*F12</f>
        <v>0</v>
      </c>
      <c r="H12" s="333">
        <v>21</v>
      </c>
      <c r="I12" s="333">
        <f t="shared" si="2"/>
        <v>0</v>
      </c>
      <c r="J12" s="333">
        <f t="shared" si="3"/>
        <v>0</v>
      </c>
    </row>
    <row r="13" spans="1:10" s="334" customFormat="1" ht="24" outlineLevel="1">
      <c r="A13" s="328">
        <v>6</v>
      </c>
      <c r="B13" s="329" t="s">
        <v>2728</v>
      </c>
      <c r="C13" s="335" t="s">
        <v>2729</v>
      </c>
      <c r="D13" s="331" t="s">
        <v>14</v>
      </c>
      <c r="E13" s="336">
        <v>1</v>
      </c>
      <c r="F13" s="511"/>
      <c r="G13" s="333">
        <f>E13*F13</f>
        <v>0</v>
      </c>
      <c r="H13" s="333">
        <v>21</v>
      </c>
      <c r="I13" s="333">
        <f t="shared" si="2"/>
        <v>0</v>
      </c>
      <c r="J13" s="333">
        <f t="shared" si="3"/>
        <v>0</v>
      </c>
    </row>
    <row r="14" spans="1:10" s="334" customFormat="1" ht="24" outlineLevel="1">
      <c r="A14" s="328">
        <v>7</v>
      </c>
      <c r="B14" s="329" t="s">
        <v>2730</v>
      </c>
      <c r="C14" s="330" t="s">
        <v>2731</v>
      </c>
      <c r="D14" s="331" t="s">
        <v>14</v>
      </c>
      <c r="E14" s="332">
        <v>2</v>
      </c>
      <c r="F14" s="511"/>
      <c r="G14" s="333">
        <f>E14*F14</f>
        <v>0</v>
      </c>
      <c r="H14" s="333">
        <v>21</v>
      </c>
      <c r="I14" s="333">
        <f t="shared" si="2"/>
        <v>0</v>
      </c>
      <c r="J14" s="333">
        <f t="shared" si="3"/>
        <v>0</v>
      </c>
    </row>
    <row r="15" spans="1:10" s="334" customFormat="1" ht="24" outlineLevel="1">
      <c r="A15" s="328">
        <v>8</v>
      </c>
      <c r="B15" s="329" t="s">
        <v>2732</v>
      </c>
      <c r="C15" s="335" t="s">
        <v>2733</v>
      </c>
      <c r="D15" s="331" t="s">
        <v>14</v>
      </c>
      <c r="E15" s="336">
        <v>15</v>
      </c>
      <c r="F15" s="511"/>
      <c r="G15" s="333">
        <f t="shared" ref="G15" si="6">E15*F15</f>
        <v>0</v>
      </c>
      <c r="H15" s="333">
        <v>21</v>
      </c>
      <c r="I15" s="333">
        <f t="shared" si="2"/>
        <v>0</v>
      </c>
      <c r="J15" s="333">
        <f t="shared" si="3"/>
        <v>0</v>
      </c>
    </row>
    <row r="16" spans="1:10" s="334" customFormat="1" ht="24" outlineLevel="1">
      <c r="A16" s="328">
        <v>9</v>
      </c>
      <c r="B16" s="329" t="s">
        <v>2734</v>
      </c>
      <c r="C16" s="335" t="s">
        <v>2735</v>
      </c>
      <c r="D16" s="331" t="s">
        <v>14</v>
      </c>
      <c r="E16" s="336">
        <v>3</v>
      </c>
      <c r="F16" s="511"/>
      <c r="G16" s="333">
        <f>E16*F16</f>
        <v>0</v>
      </c>
      <c r="H16" s="333">
        <v>21</v>
      </c>
      <c r="I16" s="333">
        <f t="shared" si="2"/>
        <v>0</v>
      </c>
      <c r="J16" s="333">
        <f t="shared" si="3"/>
        <v>0</v>
      </c>
    </row>
    <row r="17" spans="1:10" s="334" customFormat="1" ht="24" outlineLevel="1">
      <c r="A17" s="328">
        <v>10</v>
      </c>
      <c r="B17" s="329" t="s">
        <v>2736</v>
      </c>
      <c r="C17" s="330" t="s">
        <v>2737</v>
      </c>
      <c r="D17" s="331" t="s">
        <v>14</v>
      </c>
      <c r="E17" s="332">
        <v>19</v>
      </c>
      <c r="F17" s="511"/>
      <c r="G17" s="333">
        <f>E17*F17</f>
        <v>0</v>
      </c>
      <c r="H17" s="333">
        <v>21</v>
      </c>
      <c r="I17" s="333">
        <f t="shared" si="2"/>
        <v>0</v>
      </c>
      <c r="J17" s="333">
        <f t="shared" si="3"/>
        <v>0</v>
      </c>
    </row>
    <row r="18" spans="1:10" s="334" customFormat="1" ht="24" outlineLevel="1">
      <c r="A18" s="328">
        <v>11</v>
      </c>
      <c r="B18" s="329" t="s">
        <v>2738</v>
      </c>
      <c r="C18" s="335" t="s">
        <v>2739</v>
      </c>
      <c r="D18" s="331" t="s">
        <v>14</v>
      </c>
      <c r="E18" s="336">
        <v>3</v>
      </c>
      <c r="F18" s="511"/>
      <c r="G18" s="333">
        <f t="shared" ref="G18" si="7">E18*F18</f>
        <v>0</v>
      </c>
      <c r="H18" s="333">
        <v>21</v>
      </c>
      <c r="I18" s="333">
        <f t="shared" si="2"/>
        <v>0</v>
      </c>
      <c r="J18" s="333">
        <f t="shared" si="3"/>
        <v>0</v>
      </c>
    </row>
    <row r="19" spans="1:10" s="334" customFormat="1" ht="24" outlineLevel="1">
      <c r="A19" s="328">
        <v>12</v>
      </c>
      <c r="B19" s="329" t="s">
        <v>2740</v>
      </c>
      <c r="C19" s="335" t="s">
        <v>2741</v>
      </c>
      <c r="D19" s="331" t="s">
        <v>14</v>
      </c>
      <c r="E19" s="336">
        <v>2</v>
      </c>
      <c r="F19" s="511"/>
      <c r="G19" s="333">
        <f>E19*F19</f>
        <v>0</v>
      </c>
      <c r="H19" s="333">
        <v>21</v>
      </c>
      <c r="I19" s="333">
        <f t="shared" si="2"/>
        <v>0</v>
      </c>
      <c r="J19" s="333">
        <f t="shared" si="3"/>
        <v>0</v>
      </c>
    </row>
    <row r="20" spans="1:10" s="334" customFormat="1" ht="24" outlineLevel="1">
      <c r="A20" s="328">
        <v>13</v>
      </c>
      <c r="B20" s="329" t="s">
        <v>2742</v>
      </c>
      <c r="C20" s="513" t="s">
        <v>3555</v>
      </c>
      <c r="D20" s="331" t="s">
        <v>14</v>
      </c>
      <c r="E20" s="336">
        <v>8</v>
      </c>
      <c r="F20" s="511"/>
      <c r="G20" s="333">
        <f>E20*F20</f>
        <v>0</v>
      </c>
      <c r="H20" s="333">
        <v>21</v>
      </c>
      <c r="I20" s="333">
        <f t="shared" si="2"/>
        <v>0</v>
      </c>
      <c r="J20" s="333">
        <f t="shared" si="3"/>
        <v>0</v>
      </c>
    </row>
    <row r="21" spans="1:10" s="334" customFormat="1" ht="24" outlineLevel="1">
      <c r="A21" s="328">
        <v>14</v>
      </c>
      <c r="B21" s="329" t="s">
        <v>2743</v>
      </c>
      <c r="C21" s="514" t="s">
        <v>3555</v>
      </c>
      <c r="D21" s="331" t="s">
        <v>14</v>
      </c>
      <c r="E21" s="332">
        <v>4</v>
      </c>
      <c r="F21" s="511"/>
      <c r="G21" s="333">
        <f>E21*F21</f>
        <v>0</v>
      </c>
      <c r="H21" s="333">
        <v>21</v>
      </c>
      <c r="I21" s="333">
        <f t="shared" si="2"/>
        <v>0</v>
      </c>
      <c r="J21" s="333">
        <f t="shared" si="3"/>
        <v>0</v>
      </c>
    </row>
    <row r="22" spans="1:10" s="334" customFormat="1" ht="12" outlineLevel="1">
      <c r="A22" s="328">
        <v>15</v>
      </c>
      <c r="B22" s="329" t="s">
        <v>2744</v>
      </c>
      <c r="C22" s="335" t="s">
        <v>2745</v>
      </c>
      <c r="D22" s="331" t="s">
        <v>14</v>
      </c>
      <c r="E22" s="336">
        <v>4</v>
      </c>
      <c r="F22" s="511"/>
      <c r="G22" s="333">
        <f t="shared" ref="G22" si="8">E22*F22</f>
        <v>0</v>
      </c>
      <c r="H22" s="333">
        <v>21</v>
      </c>
      <c r="I22" s="333">
        <f t="shared" si="2"/>
        <v>0</v>
      </c>
      <c r="J22" s="333">
        <f t="shared" si="3"/>
        <v>0</v>
      </c>
    </row>
    <row r="23" spans="1:10" s="334" customFormat="1" ht="12" outlineLevel="1">
      <c r="A23" s="337"/>
      <c r="B23" s="338"/>
      <c r="C23" s="339"/>
      <c r="D23" s="340"/>
      <c r="E23" s="341"/>
      <c r="F23" s="342"/>
      <c r="G23" s="343"/>
    </row>
    <row r="24" spans="1:10" s="327" customFormat="1" ht="16.5" customHeight="1">
      <c r="A24" s="322"/>
      <c r="B24" s="312" t="s">
        <v>2746</v>
      </c>
      <c r="C24" s="323" t="s">
        <v>2747</v>
      </c>
      <c r="D24" s="314"/>
      <c r="E24" s="324"/>
      <c r="F24" s="325"/>
      <c r="G24" s="326">
        <f>SUBTOTAL(9,G25:G35)</f>
        <v>0</v>
      </c>
      <c r="I24" s="326">
        <f t="shared" ref="I24:J24" si="9">SUBTOTAL(9,I25:I35)</f>
        <v>0</v>
      </c>
      <c r="J24" s="326">
        <f t="shared" si="9"/>
        <v>0</v>
      </c>
    </row>
    <row r="25" spans="1:10" s="334" customFormat="1" ht="12" outlineLevel="1">
      <c r="A25" s="328">
        <v>1</v>
      </c>
      <c r="B25" s="329" t="s">
        <v>2748</v>
      </c>
      <c r="C25" s="344" t="s">
        <v>2749</v>
      </c>
      <c r="D25" s="331" t="s">
        <v>14</v>
      </c>
      <c r="E25" s="332">
        <v>17</v>
      </c>
      <c r="F25" s="511"/>
      <c r="G25" s="333">
        <f>E25*F25</f>
        <v>0</v>
      </c>
      <c r="H25" s="333">
        <v>21</v>
      </c>
      <c r="I25" s="333">
        <f t="shared" ref="I25:I34" si="10">G25*(H25/100)</f>
        <v>0</v>
      </c>
      <c r="J25" s="333">
        <f t="shared" ref="J25:J34" si="11">G25+I25</f>
        <v>0</v>
      </c>
    </row>
    <row r="26" spans="1:10" s="334" customFormat="1" ht="12" outlineLevel="1">
      <c r="A26" s="328">
        <v>2</v>
      </c>
      <c r="B26" s="329" t="s">
        <v>2750</v>
      </c>
      <c r="C26" s="335" t="s">
        <v>2751</v>
      </c>
      <c r="D26" s="331" t="s">
        <v>14</v>
      </c>
      <c r="E26" s="336">
        <v>7</v>
      </c>
      <c r="F26" s="511"/>
      <c r="G26" s="333">
        <f t="shared" ref="G26:G34" si="12">E26*F26</f>
        <v>0</v>
      </c>
      <c r="H26" s="333">
        <v>21</v>
      </c>
      <c r="I26" s="333">
        <f t="shared" si="10"/>
        <v>0</v>
      </c>
      <c r="J26" s="333">
        <f t="shared" si="11"/>
        <v>0</v>
      </c>
    </row>
    <row r="27" spans="1:10" s="334" customFormat="1" ht="12" outlineLevel="1">
      <c r="A27" s="328">
        <v>3</v>
      </c>
      <c r="B27" s="329" t="s">
        <v>2752</v>
      </c>
      <c r="C27" s="330" t="s">
        <v>2753</v>
      </c>
      <c r="D27" s="331" t="s">
        <v>14</v>
      </c>
      <c r="E27" s="332">
        <v>1</v>
      </c>
      <c r="F27" s="511"/>
      <c r="G27" s="333">
        <f t="shared" si="12"/>
        <v>0</v>
      </c>
      <c r="H27" s="333">
        <v>21</v>
      </c>
      <c r="I27" s="333">
        <f t="shared" si="10"/>
        <v>0</v>
      </c>
      <c r="J27" s="333">
        <f t="shared" si="11"/>
        <v>0</v>
      </c>
    </row>
    <row r="28" spans="1:10" s="334" customFormat="1" ht="12" outlineLevel="1">
      <c r="A28" s="328">
        <v>4</v>
      </c>
      <c r="B28" s="329" t="s">
        <v>2754</v>
      </c>
      <c r="C28" s="335" t="s">
        <v>2755</v>
      </c>
      <c r="D28" s="331" t="s">
        <v>14</v>
      </c>
      <c r="E28" s="336">
        <v>10</v>
      </c>
      <c r="F28" s="511"/>
      <c r="G28" s="333">
        <f t="shared" si="12"/>
        <v>0</v>
      </c>
      <c r="H28" s="333">
        <v>21</v>
      </c>
      <c r="I28" s="333">
        <f t="shared" si="10"/>
        <v>0</v>
      </c>
      <c r="J28" s="333">
        <f t="shared" si="11"/>
        <v>0</v>
      </c>
    </row>
    <row r="29" spans="1:10" s="334" customFormat="1" ht="12" outlineLevel="1">
      <c r="A29" s="328">
        <v>5</v>
      </c>
      <c r="B29" s="329" t="s">
        <v>2756</v>
      </c>
      <c r="C29" s="335" t="s">
        <v>2757</v>
      </c>
      <c r="D29" s="331" t="s">
        <v>14</v>
      </c>
      <c r="E29" s="336">
        <v>18</v>
      </c>
      <c r="F29" s="511"/>
      <c r="G29" s="333">
        <f t="shared" si="12"/>
        <v>0</v>
      </c>
      <c r="H29" s="333">
        <v>21</v>
      </c>
      <c r="I29" s="333">
        <f t="shared" si="10"/>
        <v>0</v>
      </c>
      <c r="J29" s="333">
        <f t="shared" si="11"/>
        <v>0</v>
      </c>
    </row>
    <row r="30" spans="1:10" s="334" customFormat="1" ht="12" outlineLevel="1">
      <c r="A30" s="328">
        <v>6</v>
      </c>
      <c r="B30" s="329" t="s">
        <v>2758</v>
      </c>
      <c r="C30" s="330" t="s">
        <v>2759</v>
      </c>
      <c r="D30" s="331" t="s">
        <v>14</v>
      </c>
      <c r="E30" s="332">
        <v>1</v>
      </c>
      <c r="F30" s="511"/>
      <c r="G30" s="333">
        <f t="shared" si="12"/>
        <v>0</v>
      </c>
      <c r="H30" s="333">
        <v>21</v>
      </c>
      <c r="I30" s="333">
        <f t="shared" si="10"/>
        <v>0</v>
      </c>
      <c r="J30" s="333">
        <f t="shared" si="11"/>
        <v>0</v>
      </c>
    </row>
    <row r="31" spans="1:10" s="334" customFormat="1" ht="12" outlineLevel="1">
      <c r="A31" s="328">
        <v>7</v>
      </c>
      <c r="B31" s="329" t="s">
        <v>2760</v>
      </c>
      <c r="C31" s="335" t="s">
        <v>2761</v>
      </c>
      <c r="D31" s="331" t="s">
        <v>14</v>
      </c>
      <c r="E31" s="336">
        <v>4</v>
      </c>
      <c r="F31" s="511"/>
      <c r="G31" s="333">
        <f t="shared" si="12"/>
        <v>0</v>
      </c>
      <c r="H31" s="333">
        <v>21</v>
      </c>
      <c r="I31" s="333">
        <f t="shared" si="10"/>
        <v>0</v>
      </c>
      <c r="J31" s="333">
        <f t="shared" si="11"/>
        <v>0</v>
      </c>
    </row>
    <row r="32" spans="1:10" s="334" customFormat="1" ht="12" outlineLevel="1">
      <c r="A32" s="328">
        <v>8</v>
      </c>
      <c r="B32" s="329" t="s">
        <v>2762</v>
      </c>
      <c r="C32" s="335" t="s">
        <v>2763</v>
      </c>
      <c r="D32" s="331" t="s">
        <v>14</v>
      </c>
      <c r="E32" s="336">
        <v>12</v>
      </c>
      <c r="F32" s="511"/>
      <c r="G32" s="333">
        <f t="shared" si="12"/>
        <v>0</v>
      </c>
      <c r="H32" s="333">
        <v>21</v>
      </c>
      <c r="I32" s="333">
        <f t="shared" si="10"/>
        <v>0</v>
      </c>
      <c r="J32" s="333">
        <f t="shared" si="11"/>
        <v>0</v>
      </c>
    </row>
    <row r="33" spans="1:10" s="334" customFormat="1" ht="12" outlineLevel="1">
      <c r="A33" s="328">
        <v>9</v>
      </c>
      <c r="B33" s="329" t="s">
        <v>2764</v>
      </c>
      <c r="C33" s="330" t="s">
        <v>2765</v>
      </c>
      <c r="D33" s="331" t="s">
        <v>14</v>
      </c>
      <c r="E33" s="332">
        <v>10</v>
      </c>
      <c r="F33" s="511"/>
      <c r="G33" s="333">
        <f t="shared" si="12"/>
        <v>0</v>
      </c>
      <c r="H33" s="333">
        <v>21</v>
      </c>
      <c r="I33" s="333">
        <f t="shared" si="10"/>
        <v>0</v>
      </c>
      <c r="J33" s="333">
        <f t="shared" si="11"/>
        <v>0</v>
      </c>
    </row>
    <row r="34" spans="1:10" s="334" customFormat="1" ht="12" outlineLevel="1">
      <c r="A34" s="328">
        <v>10</v>
      </c>
      <c r="B34" s="329" t="s">
        <v>2766</v>
      </c>
      <c r="C34" s="335" t="s">
        <v>2767</v>
      </c>
      <c r="D34" s="331" t="s">
        <v>14</v>
      </c>
      <c r="E34" s="336">
        <v>1</v>
      </c>
      <c r="F34" s="511"/>
      <c r="G34" s="333">
        <f t="shared" si="12"/>
        <v>0</v>
      </c>
      <c r="H34" s="333">
        <v>21</v>
      </c>
      <c r="I34" s="333">
        <f t="shared" si="10"/>
        <v>0</v>
      </c>
      <c r="J34" s="333">
        <f t="shared" si="11"/>
        <v>0</v>
      </c>
    </row>
    <row r="35" spans="1:10" s="334" customFormat="1" ht="12" outlineLevel="1">
      <c r="A35" s="337"/>
      <c r="B35" s="338"/>
      <c r="C35" s="339"/>
      <c r="D35" s="340"/>
      <c r="E35" s="341"/>
      <c r="F35" s="342"/>
      <c r="G35" s="343"/>
    </row>
    <row r="36" spans="1:10" s="327" customFormat="1" ht="16.5" customHeight="1">
      <c r="A36" s="322"/>
      <c r="B36" s="312" t="s">
        <v>2768</v>
      </c>
      <c r="C36" s="323" t="s">
        <v>2769</v>
      </c>
      <c r="D36" s="314"/>
      <c r="E36" s="324"/>
      <c r="F36" s="325"/>
      <c r="G36" s="326">
        <f>SUBTOTAL(9,G37:G48)</f>
        <v>0</v>
      </c>
      <c r="I36" s="326">
        <f t="shared" ref="I36:J36" si="13">SUBTOTAL(9,I37:I48)</f>
        <v>0</v>
      </c>
      <c r="J36" s="326">
        <f t="shared" si="13"/>
        <v>0</v>
      </c>
    </row>
    <row r="37" spans="1:10" s="334" customFormat="1" ht="12" outlineLevel="1">
      <c r="A37" s="328">
        <v>1</v>
      </c>
      <c r="B37" s="329" t="s">
        <v>2770</v>
      </c>
      <c r="C37" s="330" t="s">
        <v>2771</v>
      </c>
      <c r="D37" s="331" t="s">
        <v>14</v>
      </c>
      <c r="E37" s="332">
        <v>81</v>
      </c>
      <c r="F37" s="511"/>
      <c r="G37" s="333">
        <f>E37*F37</f>
        <v>0</v>
      </c>
      <c r="H37" s="333">
        <v>21</v>
      </c>
      <c r="I37" s="333">
        <f t="shared" ref="I37:I47" si="14">G37*(H37/100)</f>
        <v>0</v>
      </c>
      <c r="J37" s="333">
        <f t="shared" ref="J37:J47" si="15">G37+I37</f>
        <v>0</v>
      </c>
    </row>
    <row r="38" spans="1:10" s="334" customFormat="1" ht="12" outlineLevel="1">
      <c r="A38" s="328">
        <v>2</v>
      </c>
      <c r="B38" s="329" t="s">
        <v>2772</v>
      </c>
      <c r="C38" s="335" t="s">
        <v>2773</v>
      </c>
      <c r="D38" s="331" t="s">
        <v>14</v>
      </c>
      <c r="E38" s="336">
        <v>41</v>
      </c>
      <c r="F38" s="511"/>
      <c r="G38" s="333">
        <f>E38*F38</f>
        <v>0</v>
      </c>
      <c r="H38" s="333">
        <v>21</v>
      </c>
      <c r="I38" s="333">
        <f t="shared" si="14"/>
        <v>0</v>
      </c>
      <c r="J38" s="333">
        <f t="shared" si="15"/>
        <v>0</v>
      </c>
    </row>
    <row r="39" spans="1:10" s="334" customFormat="1" ht="12" outlineLevel="1">
      <c r="A39" s="328">
        <v>3</v>
      </c>
      <c r="B39" s="329" t="s">
        <v>2774</v>
      </c>
      <c r="C39" s="330" t="s">
        <v>2775</v>
      </c>
      <c r="D39" s="331" t="s">
        <v>14</v>
      </c>
      <c r="E39" s="332">
        <v>25</v>
      </c>
      <c r="F39" s="511"/>
      <c r="G39" s="333">
        <f>E39*F39</f>
        <v>0</v>
      </c>
      <c r="H39" s="333">
        <v>21</v>
      </c>
      <c r="I39" s="333">
        <f t="shared" si="14"/>
        <v>0</v>
      </c>
      <c r="J39" s="333">
        <f t="shared" si="15"/>
        <v>0</v>
      </c>
    </row>
    <row r="40" spans="1:10" s="334" customFormat="1" ht="12" outlineLevel="1">
      <c r="A40" s="328">
        <v>4</v>
      </c>
      <c r="B40" s="329" t="s">
        <v>2776</v>
      </c>
      <c r="C40" s="335" t="s">
        <v>2777</v>
      </c>
      <c r="D40" s="345" t="s">
        <v>4</v>
      </c>
      <c r="E40" s="336">
        <v>568</v>
      </c>
      <c r="F40" s="511"/>
      <c r="G40" s="333">
        <f t="shared" ref="G40" si="16">E40*F40</f>
        <v>0</v>
      </c>
      <c r="H40" s="333">
        <v>21</v>
      </c>
      <c r="I40" s="333">
        <f t="shared" si="14"/>
        <v>0</v>
      </c>
      <c r="J40" s="333">
        <f t="shared" si="15"/>
        <v>0</v>
      </c>
    </row>
    <row r="41" spans="1:10" s="334" customFormat="1" ht="12" outlineLevel="1">
      <c r="A41" s="328">
        <v>5</v>
      </c>
      <c r="B41" s="329" t="s">
        <v>2778</v>
      </c>
      <c r="C41" s="335" t="s">
        <v>2779</v>
      </c>
      <c r="D41" s="345" t="s">
        <v>4</v>
      </c>
      <c r="E41" s="336">
        <v>412</v>
      </c>
      <c r="F41" s="511"/>
      <c r="G41" s="333">
        <f>E41*F41</f>
        <v>0</v>
      </c>
      <c r="H41" s="333">
        <v>21</v>
      </c>
      <c r="I41" s="333">
        <f t="shared" si="14"/>
        <v>0</v>
      </c>
      <c r="J41" s="333">
        <f t="shared" si="15"/>
        <v>0</v>
      </c>
    </row>
    <row r="42" spans="1:10" s="334" customFormat="1" ht="12" outlineLevel="1">
      <c r="A42" s="328">
        <v>6</v>
      </c>
      <c r="B42" s="329" t="s">
        <v>2780</v>
      </c>
      <c r="C42" s="330" t="s">
        <v>2781</v>
      </c>
      <c r="D42" s="331" t="s">
        <v>4</v>
      </c>
      <c r="E42" s="332">
        <v>155</v>
      </c>
      <c r="F42" s="511"/>
      <c r="G42" s="333">
        <f>E42*F42</f>
        <v>0</v>
      </c>
      <c r="H42" s="333">
        <v>21</v>
      </c>
      <c r="I42" s="333">
        <f t="shared" si="14"/>
        <v>0</v>
      </c>
      <c r="J42" s="333">
        <f t="shared" si="15"/>
        <v>0</v>
      </c>
    </row>
    <row r="43" spans="1:10" s="334" customFormat="1" ht="12" outlineLevel="1">
      <c r="A43" s="328">
        <v>7</v>
      </c>
      <c r="B43" s="329" t="s">
        <v>2782</v>
      </c>
      <c r="C43" s="335" t="s">
        <v>2783</v>
      </c>
      <c r="D43" s="345" t="s">
        <v>4</v>
      </c>
      <c r="E43" s="336">
        <v>10</v>
      </c>
      <c r="F43" s="511"/>
      <c r="G43" s="333">
        <f t="shared" ref="G43" si="17">E43*F43</f>
        <v>0</v>
      </c>
      <c r="H43" s="333">
        <v>21</v>
      </c>
      <c r="I43" s="333">
        <f t="shared" si="14"/>
        <v>0</v>
      </c>
      <c r="J43" s="333">
        <f t="shared" si="15"/>
        <v>0</v>
      </c>
    </row>
    <row r="44" spans="1:10" s="334" customFormat="1" ht="12" outlineLevel="1">
      <c r="A44" s="328">
        <v>8</v>
      </c>
      <c r="B44" s="329" t="s">
        <v>2784</v>
      </c>
      <c r="C44" s="335" t="s">
        <v>2785</v>
      </c>
      <c r="D44" s="345" t="s">
        <v>4</v>
      </c>
      <c r="E44" s="336">
        <v>104</v>
      </c>
      <c r="F44" s="511"/>
      <c r="G44" s="333">
        <f>E44*F44</f>
        <v>0</v>
      </c>
      <c r="H44" s="333">
        <v>21</v>
      </c>
      <c r="I44" s="333">
        <f t="shared" si="14"/>
        <v>0</v>
      </c>
      <c r="J44" s="333">
        <f t="shared" si="15"/>
        <v>0</v>
      </c>
    </row>
    <row r="45" spans="1:10" s="334" customFormat="1" ht="12" outlineLevel="1">
      <c r="A45" s="328">
        <v>9</v>
      </c>
      <c r="B45" s="329" t="s">
        <v>2786</v>
      </c>
      <c r="C45" s="335" t="s">
        <v>2787</v>
      </c>
      <c r="D45" s="331" t="s">
        <v>14</v>
      </c>
      <c r="E45" s="336">
        <v>127</v>
      </c>
      <c r="F45" s="511"/>
      <c r="G45" s="333">
        <f>E45*F45</f>
        <v>0</v>
      </c>
      <c r="H45" s="333">
        <v>21</v>
      </c>
      <c r="I45" s="333">
        <f t="shared" si="14"/>
        <v>0</v>
      </c>
      <c r="J45" s="333">
        <f t="shared" si="15"/>
        <v>0</v>
      </c>
    </row>
    <row r="46" spans="1:10" s="334" customFormat="1" ht="12" outlineLevel="1">
      <c r="A46" s="328">
        <v>10</v>
      </c>
      <c r="B46" s="329" t="s">
        <v>2788</v>
      </c>
      <c r="C46" s="330" t="s">
        <v>2789</v>
      </c>
      <c r="D46" s="331" t="s">
        <v>14</v>
      </c>
      <c r="E46" s="332">
        <v>1</v>
      </c>
      <c r="F46" s="511"/>
      <c r="G46" s="333">
        <f>E46*F46</f>
        <v>0</v>
      </c>
      <c r="H46" s="333">
        <v>21</v>
      </c>
      <c r="I46" s="333">
        <f t="shared" si="14"/>
        <v>0</v>
      </c>
      <c r="J46" s="333">
        <f t="shared" si="15"/>
        <v>0</v>
      </c>
    </row>
    <row r="47" spans="1:10" s="334" customFormat="1" ht="12" outlineLevel="1">
      <c r="A47" s="328">
        <v>11</v>
      </c>
      <c r="B47" s="329" t="s">
        <v>2790</v>
      </c>
      <c r="C47" s="335" t="s">
        <v>2791</v>
      </c>
      <c r="D47" s="345" t="s">
        <v>4</v>
      </c>
      <c r="E47" s="336">
        <v>247</v>
      </c>
      <c r="F47" s="511"/>
      <c r="G47" s="333">
        <f t="shared" ref="G47" si="18">E47*F47</f>
        <v>0</v>
      </c>
      <c r="H47" s="333">
        <v>21</v>
      </c>
      <c r="I47" s="333">
        <f t="shared" si="14"/>
        <v>0</v>
      </c>
      <c r="J47" s="333">
        <f t="shared" si="15"/>
        <v>0</v>
      </c>
    </row>
    <row r="48" spans="1:10" s="334" customFormat="1" ht="12" outlineLevel="1">
      <c r="A48" s="337"/>
      <c r="B48" s="338"/>
      <c r="C48" s="339"/>
      <c r="D48" s="340"/>
      <c r="E48" s="341"/>
      <c r="F48" s="342"/>
      <c r="G48" s="343"/>
    </row>
    <row r="49" spans="1:10" s="327" customFormat="1" ht="16.5" customHeight="1">
      <c r="A49" s="322"/>
      <c r="B49" s="312" t="s">
        <v>2792</v>
      </c>
      <c r="C49" s="323" t="s">
        <v>2793</v>
      </c>
      <c r="D49" s="314"/>
      <c r="E49" s="324"/>
      <c r="F49" s="325"/>
      <c r="G49" s="326">
        <f>SUBTOTAL(9,G50:G65)</f>
        <v>0</v>
      </c>
      <c r="I49" s="326">
        <f t="shared" ref="I49:J49" si="19">SUBTOTAL(9,I50:I65)</f>
        <v>0</v>
      </c>
      <c r="J49" s="326">
        <f t="shared" si="19"/>
        <v>0</v>
      </c>
    </row>
    <row r="50" spans="1:10" s="334" customFormat="1" ht="12" outlineLevel="1">
      <c r="A50" s="328">
        <v>1</v>
      </c>
      <c r="B50" s="329" t="s">
        <v>2794</v>
      </c>
      <c r="C50" s="344" t="s">
        <v>2795</v>
      </c>
      <c r="D50" s="331" t="s">
        <v>4</v>
      </c>
      <c r="E50" s="332">
        <v>50</v>
      </c>
      <c r="F50" s="511"/>
      <c r="G50" s="333">
        <f>E50*F50</f>
        <v>0</v>
      </c>
      <c r="H50" s="333">
        <v>21</v>
      </c>
      <c r="I50" s="333">
        <f t="shared" ref="I50:I64" si="20">G50*(H50/100)</f>
        <v>0</v>
      </c>
      <c r="J50" s="333">
        <f t="shared" ref="J50:J64" si="21">G50+I50</f>
        <v>0</v>
      </c>
    </row>
    <row r="51" spans="1:10" s="334" customFormat="1" ht="12" outlineLevel="1">
      <c r="A51" s="328">
        <v>2</v>
      </c>
      <c r="B51" s="329" t="s">
        <v>2796</v>
      </c>
      <c r="C51" s="335" t="s">
        <v>2797</v>
      </c>
      <c r="D51" s="345" t="s">
        <v>4</v>
      </c>
      <c r="E51" s="336">
        <v>20</v>
      </c>
      <c r="F51" s="511"/>
      <c r="G51" s="333">
        <f t="shared" ref="G51" si="22">E51*F51</f>
        <v>0</v>
      </c>
      <c r="H51" s="333">
        <v>21</v>
      </c>
      <c r="I51" s="333">
        <f t="shared" si="20"/>
        <v>0</v>
      </c>
      <c r="J51" s="333">
        <f t="shared" si="21"/>
        <v>0</v>
      </c>
    </row>
    <row r="52" spans="1:10" s="334" customFormat="1" ht="12" outlineLevel="1">
      <c r="A52" s="328">
        <v>3</v>
      </c>
      <c r="B52" s="329" t="s">
        <v>2798</v>
      </c>
      <c r="C52" s="335" t="s">
        <v>2799</v>
      </c>
      <c r="D52" s="345" t="s">
        <v>4</v>
      </c>
      <c r="E52" s="336">
        <v>70</v>
      </c>
      <c r="F52" s="511"/>
      <c r="G52" s="333">
        <f>E52*F52</f>
        <v>0</v>
      </c>
      <c r="H52" s="333">
        <v>21</v>
      </c>
      <c r="I52" s="333">
        <f t="shared" si="20"/>
        <v>0</v>
      </c>
      <c r="J52" s="333">
        <f t="shared" si="21"/>
        <v>0</v>
      </c>
    </row>
    <row r="53" spans="1:10" s="334" customFormat="1" ht="12" outlineLevel="1">
      <c r="A53" s="328">
        <v>4</v>
      </c>
      <c r="B53" s="329" t="s">
        <v>2800</v>
      </c>
      <c r="C53" s="330" t="s">
        <v>2801</v>
      </c>
      <c r="D53" s="331" t="s">
        <v>4</v>
      </c>
      <c r="E53" s="332">
        <v>1540</v>
      </c>
      <c r="F53" s="511"/>
      <c r="G53" s="333">
        <f>E53*F53</f>
        <v>0</v>
      </c>
      <c r="H53" s="333">
        <v>21</v>
      </c>
      <c r="I53" s="333">
        <f t="shared" si="20"/>
        <v>0</v>
      </c>
      <c r="J53" s="333">
        <f t="shared" si="21"/>
        <v>0</v>
      </c>
    </row>
    <row r="54" spans="1:10" s="334" customFormat="1" ht="12" outlineLevel="1">
      <c r="A54" s="328">
        <v>5</v>
      </c>
      <c r="B54" s="329" t="s">
        <v>2802</v>
      </c>
      <c r="C54" s="335" t="s">
        <v>2803</v>
      </c>
      <c r="D54" s="345" t="s">
        <v>4</v>
      </c>
      <c r="E54" s="336">
        <v>10</v>
      </c>
      <c r="F54" s="511"/>
      <c r="G54" s="333">
        <f t="shared" ref="G54" si="23">E54*F54</f>
        <v>0</v>
      </c>
      <c r="H54" s="333">
        <v>21</v>
      </c>
      <c r="I54" s="333">
        <f t="shared" si="20"/>
        <v>0</v>
      </c>
      <c r="J54" s="333">
        <f t="shared" si="21"/>
        <v>0</v>
      </c>
    </row>
    <row r="55" spans="1:10" s="334" customFormat="1" ht="12" outlineLevel="1">
      <c r="A55" s="328">
        <v>6</v>
      </c>
      <c r="B55" s="329" t="s">
        <v>2804</v>
      </c>
      <c r="C55" s="335" t="s">
        <v>2805</v>
      </c>
      <c r="D55" s="345" t="s">
        <v>4</v>
      </c>
      <c r="E55" s="336">
        <v>840</v>
      </c>
      <c r="F55" s="511"/>
      <c r="G55" s="333">
        <f>E55*F55</f>
        <v>0</v>
      </c>
      <c r="H55" s="333">
        <v>21</v>
      </c>
      <c r="I55" s="333">
        <f t="shared" si="20"/>
        <v>0</v>
      </c>
      <c r="J55" s="333">
        <f t="shared" si="21"/>
        <v>0</v>
      </c>
    </row>
    <row r="56" spans="1:10" s="334" customFormat="1" ht="12" outlineLevel="1">
      <c r="A56" s="328">
        <v>7</v>
      </c>
      <c r="B56" s="329" t="s">
        <v>2806</v>
      </c>
      <c r="C56" s="335" t="s">
        <v>2807</v>
      </c>
      <c r="D56" s="345" t="s">
        <v>4</v>
      </c>
      <c r="E56" s="336">
        <v>10</v>
      </c>
      <c r="F56" s="511"/>
      <c r="G56" s="333">
        <f>E56*F56</f>
        <v>0</v>
      </c>
      <c r="H56" s="333">
        <v>21</v>
      </c>
      <c r="I56" s="333">
        <f t="shared" si="20"/>
        <v>0</v>
      </c>
      <c r="J56" s="333">
        <f t="shared" si="21"/>
        <v>0</v>
      </c>
    </row>
    <row r="57" spans="1:10" s="334" customFormat="1" ht="12" outlineLevel="1">
      <c r="A57" s="328">
        <v>8</v>
      </c>
      <c r="B57" s="329" t="s">
        <v>2808</v>
      </c>
      <c r="C57" s="330" t="s">
        <v>2809</v>
      </c>
      <c r="D57" s="331" t="s">
        <v>4</v>
      </c>
      <c r="E57" s="332">
        <v>810</v>
      </c>
      <c r="F57" s="511"/>
      <c r="G57" s="333">
        <f>E57*F57</f>
        <v>0</v>
      </c>
      <c r="H57" s="333">
        <v>21</v>
      </c>
      <c r="I57" s="333">
        <f t="shared" si="20"/>
        <v>0</v>
      </c>
      <c r="J57" s="333">
        <f t="shared" si="21"/>
        <v>0</v>
      </c>
    </row>
    <row r="58" spans="1:10" s="334" customFormat="1" ht="12" outlineLevel="1">
      <c r="A58" s="328">
        <v>9</v>
      </c>
      <c r="B58" s="329" t="s">
        <v>2810</v>
      </c>
      <c r="C58" s="335" t="s">
        <v>2811</v>
      </c>
      <c r="D58" s="345" t="s">
        <v>4</v>
      </c>
      <c r="E58" s="336">
        <v>520</v>
      </c>
      <c r="F58" s="511"/>
      <c r="G58" s="333">
        <f t="shared" ref="G58" si="24">E58*F58</f>
        <v>0</v>
      </c>
      <c r="H58" s="333">
        <v>21</v>
      </c>
      <c r="I58" s="333">
        <f t="shared" si="20"/>
        <v>0</v>
      </c>
      <c r="J58" s="333">
        <f t="shared" si="21"/>
        <v>0</v>
      </c>
    </row>
    <row r="59" spans="1:10" s="334" customFormat="1" ht="12" outlineLevel="1">
      <c r="A59" s="328">
        <v>10</v>
      </c>
      <c r="B59" s="329" t="s">
        <v>2812</v>
      </c>
      <c r="C59" s="335" t="s">
        <v>2813</v>
      </c>
      <c r="D59" s="345" t="s">
        <v>4</v>
      </c>
      <c r="E59" s="336">
        <v>620</v>
      </c>
      <c r="F59" s="511"/>
      <c r="G59" s="333">
        <f>E59*F59</f>
        <v>0</v>
      </c>
      <c r="H59" s="333">
        <v>21</v>
      </c>
      <c r="I59" s="333">
        <f t="shared" si="20"/>
        <v>0</v>
      </c>
      <c r="J59" s="333">
        <f t="shared" si="21"/>
        <v>0</v>
      </c>
    </row>
    <row r="60" spans="1:10" s="334" customFormat="1" ht="12" outlineLevel="1">
      <c r="A60" s="328">
        <v>11</v>
      </c>
      <c r="B60" s="329" t="s">
        <v>2814</v>
      </c>
      <c r="C60" s="330" t="s">
        <v>2815</v>
      </c>
      <c r="D60" s="331" t="s">
        <v>4</v>
      </c>
      <c r="E60" s="332">
        <v>420</v>
      </c>
      <c r="F60" s="511"/>
      <c r="G60" s="333">
        <f>E60*F60</f>
        <v>0</v>
      </c>
      <c r="H60" s="333">
        <v>21</v>
      </c>
      <c r="I60" s="333">
        <f t="shared" si="20"/>
        <v>0</v>
      </c>
      <c r="J60" s="333">
        <f t="shared" si="21"/>
        <v>0</v>
      </c>
    </row>
    <row r="61" spans="1:10" s="334" customFormat="1" ht="12" outlineLevel="1">
      <c r="A61" s="328">
        <v>12</v>
      </c>
      <c r="B61" s="329" t="s">
        <v>2816</v>
      </c>
      <c r="C61" s="335" t="s">
        <v>2817</v>
      </c>
      <c r="D61" s="345" t="s">
        <v>4</v>
      </c>
      <c r="E61" s="336">
        <v>400</v>
      </c>
      <c r="F61" s="511"/>
      <c r="G61" s="333">
        <f t="shared" ref="G61" si="25">E61*F61</f>
        <v>0</v>
      </c>
      <c r="H61" s="333">
        <v>21</v>
      </c>
      <c r="I61" s="333">
        <f t="shared" si="20"/>
        <v>0</v>
      </c>
      <c r="J61" s="333">
        <f t="shared" si="21"/>
        <v>0</v>
      </c>
    </row>
    <row r="62" spans="1:10" s="334" customFormat="1" ht="12" outlineLevel="1">
      <c r="A62" s="328">
        <v>13</v>
      </c>
      <c r="B62" s="329" t="s">
        <v>2818</v>
      </c>
      <c r="C62" s="335" t="s">
        <v>2819</v>
      </c>
      <c r="D62" s="345" t="s">
        <v>4</v>
      </c>
      <c r="E62" s="336">
        <v>180</v>
      </c>
      <c r="F62" s="511"/>
      <c r="G62" s="333">
        <f>E62*F62</f>
        <v>0</v>
      </c>
      <c r="H62" s="333">
        <v>21</v>
      </c>
      <c r="I62" s="333">
        <f t="shared" si="20"/>
        <v>0</v>
      </c>
      <c r="J62" s="333">
        <f t="shared" si="21"/>
        <v>0</v>
      </c>
    </row>
    <row r="63" spans="1:10" s="334" customFormat="1" ht="12" outlineLevel="1">
      <c r="A63" s="328">
        <v>14</v>
      </c>
      <c r="B63" s="329" t="s">
        <v>2820</v>
      </c>
      <c r="C63" s="330" t="s">
        <v>2821</v>
      </c>
      <c r="D63" s="331" t="s">
        <v>4</v>
      </c>
      <c r="E63" s="332">
        <v>180</v>
      </c>
      <c r="F63" s="511"/>
      <c r="G63" s="333">
        <f>E63*F63</f>
        <v>0</v>
      </c>
      <c r="H63" s="333">
        <v>21</v>
      </c>
      <c r="I63" s="333">
        <f t="shared" si="20"/>
        <v>0</v>
      </c>
      <c r="J63" s="333">
        <f t="shared" si="21"/>
        <v>0</v>
      </c>
    </row>
    <row r="64" spans="1:10" s="334" customFormat="1" ht="12" outlineLevel="1">
      <c r="A64" s="328">
        <v>15</v>
      </c>
      <c r="B64" s="329" t="s">
        <v>2822</v>
      </c>
      <c r="C64" s="335" t="s">
        <v>2823</v>
      </c>
      <c r="D64" s="345" t="s">
        <v>4</v>
      </c>
      <c r="E64" s="336">
        <v>100</v>
      </c>
      <c r="F64" s="511"/>
      <c r="G64" s="333">
        <f t="shared" ref="G64" si="26">E64*F64</f>
        <v>0</v>
      </c>
      <c r="H64" s="333">
        <v>21</v>
      </c>
      <c r="I64" s="333">
        <f t="shared" si="20"/>
        <v>0</v>
      </c>
      <c r="J64" s="333">
        <f t="shared" si="21"/>
        <v>0</v>
      </c>
    </row>
    <row r="65" spans="1:10" s="334" customFormat="1" ht="12" outlineLevel="1">
      <c r="A65" s="337"/>
      <c r="B65" s="338"/>
      <c r="C65" s="339"/>
      <c r="D65" s="340"/>
      <c r="E65" s="341"/>
      <c r="F65" s="342"/>
      <c r="G65" s="343"/>
    </row>
    <row r="66" spans="1:10" s="327" customFormat="1" ht="16.5" customHeight="1">
      <c r="A66" s="322"/>
      <c r="B66" s="312" t="s">
        <v>2824</v>
      </c>
      <c r="C66" s="323" t="s">
        <v>2825</v>
      </c>
      <c r="D66" s="314"/>
      <c r="E66" s="324"/>
      <c r="F66" s="325"/>
      <c r="G66" s="326">
        <f>SUBTOTAL(9,G67:G69)</f>
        <v>0</v>
      </c>
      <c r="I66" s="326">
        <f t="shared" ref="I66:J66" si="27">SUBTOTAL(9,I67:I69)</f>
        <v>0</v>
      </c>
      <c r="J66" s="326">
        <f t="shared" si="27"/>
        <v>0</v>
      </c>
    </row>
    <row r="67" spans="1:10" s="334" customFormat="1" ht="36" outlineLevel="1">
      <c r="A67" s="328">
        <v>1</v>
      </c>
      <c r="B67" s="329" t="s">
        <v>2826</v>
      </c>
      <c r="C67" s="344" t="s">
        <v>2827</v>
      </c>
      <c r="D67" s="331" t="s">
        <v>14</v>
      </c>
      <c r="E67" s="332">
        <v>1</v>
      </c>
      <c r="F67" s="511"/>
      <c r="G67" s="333">
        <f>E67*F67</f>
        <v>0</v>
      </c>
      <c r="H67" s="333">
        <v>21</v>
      </c>
      <c r="I67" s="333">
        <f>G67*(H67/100)</f>
        <v>0</v>
      </c>
      <c r="J67" s="333">
        <f>G67+I67</f>
        <v>0</v>
      </c>
    </row>
    <row r="68" spans="1:10" s="334" customFormat="1" ht="36" outlineLevel="1">
      <c r="A68" s="328">
        <v>2</v>
      </c>
      <c r="B68" s="329" t="s">
        <v>2828</v>
      </c>
      <c r="C68" s="335" t="s">
        <v>2829</v>
      </c>
      <c r="D68" s="331" t="s">
        <v>14</v>
      </c>
      <c r="E68" s="336">
        <v>1</v>
      </c>
      <c r="F68" s="511"/>
      <c r="G68" s="333">
        <f>E68*F68</f>
        <v>0</v>
      </c>
      <c r="H68" s="333">
        <v>21</v>
      </c>
      <c r="I68" s="333">
        <f>G68*(H68/100)</f>
        <v>0</v>
      </c>
      <c r="J68" s="333">
        <f>G68+I68</f>
        <v>0</v>
      </c>
    </row>
    <row r="69" spans="1:10" s="334" customFormat="1" ht="12" outlineLevel="1">
      <c r="A69" s="337"/>
      <c r="B69" s="338"/>
      <c r="C69" s="339"/>
      <c r="D69" s="340"/>
      <c r="E69" s="341"/>
      <c r="F69" s="342"/>
      <c r="G69" s="343"/>
    </row>
    <row r="70" spans="1:10" s="327" customFormat="1" ht="16.5" customHeight="1">
      <c r="A70" s="322"/>
      <c r="B70" s="312" t="s">
        <v>2830</v>
      </c>
      <c r="C70" s="323" t="s">
        <v>2831</v>
      </c>
      <c r="D70" s="314"/>
      <c r="E70" s="324"/>
      <c r="F70" s="325"/>
      <c r="G70" s="326">
        <f>SUBTOTAL(9,G71:G73)</f>
        <v>0</v>
      </c>
      <c r="I70" s="326">
        <f t="shared" ref="I70:J70" si="28">SUBTOTAL(9,I71:I73)</f>
        <v>0</v>
      </c>
      <c r="J70" s="326">
        <f t="shared" si="28"/>
        <v>0</v>
      </c>
    </row>
    <row r="71" spans="1:10" s="334" customFormat="1" ht="12.75" customHeight="1" outlineLevel="1">
      <c r="A71" s="328">
        <v>1</v>
      </c>
      <c r="B71" s="329" t="s">
        <v>2832</v>
      </c>
      <c r="C71" s="335" t="s">
        <v>2833</v>
      </c>
      <c r="D71" s="345" t="s">
        <v>14</v>
      </c>
      <c r="E71" s="336">
        <v>1</v>
      </c>
      <c r="F71" s="511"/>
      <c r="G71" s="333">
        <f t="shared" ref="G71" si="29">E71*F71</f>
        <v>0</v>
      </c>
      <c r="H71" s="333">
        <v>21</v>
      </c>
      <c r="I71" s="333">
        <f>G71*(H71/100)</f>
        <v>0</v>
      </c>
      <c r="J71" s="333">
        <f>G71+I71</f>
        <v>0</v>
      </c>
    </row>
    <row r="72" spans="1:10" s="334" customFormat="1" ht="24" outlineLevel="1">
      <c r="A72" s="328">
        <v>2</v>
      </c>
      <c r="B72" s="329" t="s">
        <v>2834</v>
      </c>
      <c r="C72" s="335" t="s">
        <v>2835</v>
      </c>
      <c r="D72" s="345" t="s">
        <v>14</v>
      </c>
      <c r="E72" s="336">
        <v>52</v>
      </c>
      <c r="F72" s="511"/>
      <c r="G72" s="333">
        <f>E72*F72</f>
        <v>0</v>
      </c>
      <c r="H72" s="333">
        <v>21</v>
      </c>
      <c r="I72" s="333">
        <f>G72*(H72/100)</f>
        <v>0</v>
      </c>
      <c r="J72" s="333">
        <f>G72+I72</f>
        <v>0</v>
      </c>
    </row>
    <row r="73" spans="1:10" s="334" customFormat="1" ht="12" outlineLevel="1">
      <c r="A73" s="337"/>
      <c r="B73" s="338"/>
      <c r="C73" s="339"/>
      <c r="D73" s="340"/>
      <c r="E73" s="341"/>
      <c r="F73" s="342"/>
      <c r="G73" s="343"/>
    </row>
    <row r="74" spans="1:10" s="327" customFormat="1" ht="16.5" customHeight="1">
      <c r="A74" s="322"/>
      <c r="B74" s="312" t="s">
        <v>2836</v>
      </c>
      <c r="C74" s="323" t="s">
        <v>2837</v>
      </c>
      <c r="D74" s="314"/>
      <c r="E74" s="324"/>
      <c r="F74" s="325"/>
      <c r="G74" s="326">
        <f>SUBTOTAL(9,G75:G83)</f>
        <v>0</v>
      </c>
      <c r="I74" s="326">
        <f t="shared" ref="I74:J74" si="30">SUBTOTAL(9,I75:I83)</f>
        <v>0</v>
      </c>
      <c r="J74" s="326">
        <f t="shared" si="30"/>
        <v>0</v>
      </c>
    </row>
    <row r="75" spans="1:10" s="334" customFormat="1" ht="12.75" customHeight="1" outlineLevel="1">
      <c r="A75" s="328">
        <v>1</v>
      </c>
      <c r="B75" s="329" t="s">
        <v>2838</v>
      </c>
      <c r="C75" s="335" t="s">
        <v>2839</v>
      </c>
      <c r="D75" s="331" t="s">
        <v>14</v>
      </c>
      <c r="E75" s="336">
        <v>2</v>
      </c>
      <c r="F75" s="511"/>
      <c r="G75" s="333">
        <f t="shared" ref="G75" si="31">E75*F75</f>
        <v>0</v>
      </c>
      <c r="H75" s="333">
        <v>21</v>
      </c>
      <c r="I75" s="333">
        <f t="shared" ref="I75:I82" si="32">G75*(H75/100)</f>
        <v>0</v>
      </c>
      <c r="J75" s="333">
        <f t="shared" ref="J75:J82" si="33">G75+I75</f>
        <v>0</v>
      </c>
    </row>
    <row r="76" spans="1:10" s="334" customFormat="1" ht="36" outlineLevel="1">
      <c r="A76" s="328">
        <v>2</v>
      </c>
      <c r="B76" s="329" t="s">
        <v>2840</v>
      </c>
      <c r="C76" s="335" t="s">
        <v>2841</v>
      </c>
      <c r="D76" s="331" t="s">
        <v>14</v>
      </c>
      <c r="E76" s="336">
        <v>7</v>
      </c>
      <c r="F76" s="511"/>
      <c r="G76" s="333">
        <f>E76*F76</f>
        <v>0</v>
      </c>
      <c r="H76" s="333">
        <v>21</v>
      </c>
      <c r="I76" s="333">
        <f t="shared" si="32"/>
        <v>0</v>
      </c>
      <c r="J76" s="333">
        <f t="shared" si="33"/>
        <v>0</v>
      </c>
    </row>
    <row r="77" spans="1:10" s="334" customFormat="1" ht="24" outlineLevel="1">
      <c r="A77" s="328">
        <v>3</v>
      </c>
      <c r="B77" s="329" t="s">
        <v>2842</v>
      </c>
      <c r="C77" s="330" t="s">
        <v>2843</v>
      </c>
      <c r="D77" s="331" t="s">
        <v>4</v>
      </c>
      <c r="E77" s="332">
        <v>135</v>
      </c>
      <c r="F77" s="511"/>
      <c r="G77" s="333">
        <f>E77*F77</f>
        <v>0</v>
      </c>
      <c r="H77" s="333">
        <v>21</v>
      </c>
      <c r="I77" s="333">
        <f t="shared" si="32"/>
        <v>0</v>
      </c>
      <c r="J77" s="333">
        <f t="shared" si="33"/>
        <v>0</v>
      </c>
    </row>
    <row r="78" spans="1:10" s="334" customFormat="1" ht="12.75" customHeight="1" outlineLevel="1">
      <c r="A78" s="328">
        <v>4</v>
      </c>
      <c r="B78" s="329" t="s">
        <v>2844</v>
      </c>
      <c r="C78" s="335" t="s">
        <v>2845</v>
      </c>
      <c r="D78" s="345" t="s">
        <v>4</v>
      </c>
      <c r="E78" s="336">
        <v>102</v>
      </c>
      <c r="F78" s="511"/>
      <c r="G78" s="333">
        <f t="shared" ref="G78" si="34">E78*F78</f>
        <v>0</v>
      </c>
      <c r="H78" s="333">
        <v>21</v>
      </c>
      <c r="I78" s="333">
        <f t="shared" si="32"/>
        <v>0</v>
      </c>
      <c r="J78" s="333">
        <f t="shared" si="33"/>
        <v>0</v>
      </c>
    </row>
    <row r="79" spans="1:10" s="334" customFormat="1" ht="12" outlineLevel="1">
      <c r="A79" s="328">
        <v>5</v>
      </c>
      <c r="B79" s="329" t="s">
        <v>2846</v>
      </c>
      <c r="C79" s="335" t="s">
        <v>2847</v>
      </c>
      <c r="D79" s="345" t="s">
        <v>4</v>
      </c>
      <c r="E79" s="336">
        <v>421</v>
      </c>
      <c r="F79" s="511"/>
      <c r="G79" s="333">
        <f>E79*F79</f>
        <v>0</v>
      </c>
      <c r="H79" s="333">
        <v>21</v>
      </c>
      <c r="I79" s="333">
        <f t="shared" si="32"/>
        <v>0</v>
      </c>
      <c r="J79" s="333">
        <f t="shared" si="33"/>
        <v>0</v>
      </c>
    </row>
    <row r="80" spans="1:10" s="334" customFormat="1" ht="12" outlineLevel="1">
      <c r="A80" s="328">
        <v>6</v>
      </c>
      <c r="B80" s="329" t="s">
        <v>2848</v>
      </c>
      <c r="C80" s="330" t="s">
        <v>2849</v>
      </c>
      <c r="D80" s="331" t="s">
        <v>4</v>
      </c>
      <c r="E80" s="332">
        <v>211</v>
      </c>
      <c r="F80" s="511"/>
      <c r="G80" s="333">
        <f>E80*F80</f>
        <v>0</v>
      </c>
      <c r="H80" s="333">
        <v>21</v>
      </c>
      <c r="I80" s="333">
        <f t="shared" si="32"/>
        <v>0</v>
      </c>
      <c r="J80" s="333">
        <f t="shared" si="33"/>
        <v>0</v>
      </c>
    </row>
    <row r="81" spans="1:10" s="334" customFormat="1" ht="12.75" customHeight="1" outlineLevel="1">
      <c r="A81" s="328">
        <v>7</v>
      </c>
      <c r="B81" s="329" t="s">
        <v>2850</v>
      </c>
      <c r="C81" s="335" t="s">
        <v>2851</v>
      </c>
      <c r="D81" s="331" t="s">
        <v>14</v>
      </c>
      <c r="E81" s="336">
        <v>9</v>
      </c>
      <c r="F81" s="511"/>
      <c r="G81" s="333">
        <f t="shared" ref="G81" si="35">E81*F81</f>
        <v>0</v>
      </c>
      <c r="H81" s="333">
        <v>21</v>
      </c>
      <c r="I81" s="333">
        <f t="shared" si="32"/>
        <v>0</v>
      </c>
      <c r="J81" s="333">
        <f t="shared" si="33"/>
        <v>0</v>
      </c>
    </row>
    <row r="82" spans="1:10" s="334" customFormat="1" ht="12" outlineLevel="1">
      <c r="A82" s="328">
        <v>8</v>
      </c>
      <c r="B82" s="329" t="s">
        <v>2852</v>
      </c>
      <c r="C82" s="335" t="s">
        <v>2853</v>
      </c>
      <c r="D82" s="331" t="s">
        <v>14</v>
      </c>
      <c r="E82" s="336">
        <v>127</v>
      </c>
      <c r="F82" s="511"/>
      <c r="G82" s="333">
        <f>E82*F82</f>
        <v>0</v>
      </c>
      <c r="H82" s="333">
        <v>21</v>
      </c>
      <c r="I82" s="333">
        <f t="shared" si="32"/>
        <v>0</v>
      </c>
      <c r="J82" s="333">
        <f t="shared" si="33"/>
        <v>0</v>
      </c>
    </row>
    <row r="83" spans="1:10" s="334" customFormat="1" ht="12" outlineLevel="1">
      <c r="A83" s="337"/>
      <c r="B83" s="338"/>
      <c r="C83" s="339"/>
      <c r="D83" s="340"/>
      <c r="E83" s="341"/>
      <c r="F83" s="342"/>
      <c r="G83" s="343"/>
    </row>
    <row r="84" spans="1:10" s="327" customFormat="1" ht="16.5" customHeight="1">
      <c r="A84" s="322"/>
      <c r="B84" s="312" t="s">
        <v>2854</v>
      </c>
      <c r="C84" s="323" t="s">
        <v>2855</v>
      </c>
      <c r="D84" s="314"/>
      <c r="E84" s="324"/>
      <c r="F84" s="325"/>
      <c r="G84" s="326">
        <f>SUBTOTAL(9,G85:G89)</f>
        <v>0</v>
      </c>
      <c r="I84" s="326">
        <f t="shared" ref="I84:J84" si="36">SUBTOTAL(9,I85:I89)</f>
        <v>0</v>
      </c>
      <c r="J84" s="326">
        <f t="shared" si="36"/>
        <v>0</v>
      </c>
    </row>
    <row r="85" spans="1:10" s="334" customFormat="1" ht="12.75" customHeight="1" outlineLevel="1">
      <c r="A85" s="328">
        <v>1</v>
      </c>
      <c r="B85" s="329" t="s">
        <v>2856</v>
      </c>
      <c r="C85" s="335" t="s">
        <v>2857</v>
      </c>
      <c r="D85" s="345" t="s">
        <v>4</v>
      </c>
      <c r="E85" s="336">
        <v>160</v>
      </c>
      <c r="F85" s="511"/>
      <c r="G85" s="333">
        <f t="shared" ref="G85" si="37">E85*F85</f>
        <v>0</v>
      </c>
      <c r="H85" s="333">
        <v>21</v>
      </c>
      <c r="I85" s="333">
        <f>G85*(H85/100)</f>
        <v>0</v>
      </c>
      <c r="J85" s="333">
        <f>G85+I85</f>
        <v>0</v>
      </c>
    </row>
    <row r="86" spans="1:10" s="334" customFormat="1" ht="24" outlineLevel="1">
      <c r="A86" s="328">
        <v>2</v>
      </c>
      <c r="B86" s="329" t="s">
        <v>2858</v>
      </c>
      <c r="C86" s="335" t="s">
        <v>2859</v>
      </c>
      <c r="D86" s="345" t="s">
        <v>4</v>
      </c>
      <c r="E86" s="336">
        <v>150</v>
      </c>
      <c r="F86" s="511"/>
      <c r="G86" s="333">
        <f>E86*F86</f>
        <v>0</v>
      </c>
      <c r="H86" s="333">
        <v>21</v>
      </c>
      <c r="I86" s="333">
        <f>G86*(H86/100)</f>
        <v>0</v>
      </c>
      <c r="J86" s="333">
        <f>G86+I86</f>
        <v>0</v>
      </c>
    </row>
    <row r="87" spans="1:10" s="334" customFormat="1" ht="24" outlineLevel="1">
      <c r="A87" s="328">
        <v>3</v>
      </c>
      <c r="B87" s="329" t="s">
        <v>2860</v>
      </c>
      <c r="C87" s="330" t="s">
        <v>2861</v>
      </c>
      <c r="D87" s="331" t="s">
        <v>4</v>
      </c>
      <c r="E87" s="332">
        <v>20</v>
      </c>
      <c r="F87" s="511"/>
      <c r="G87" s="333">
        <f>E87*F87</f>
        <v>0</v>
      </c>
      <c r="H87" s="333">
        <v>21</v>
      </c>
      <c r="I87" s="333">
        <f>G87*(H87/100)</f>
        <v>0</v>
      </c>
      <c r="J87" s="333">
        <f>G87+I87</f>
        <v>0</v>
      </c>
    </row>
    <row r="88" spans="1:10" s="334" customFormat="1" ht="12.75" customHeight="1" outlineLevel="1">
      <c r="A88" s="328">
        <v>4</v>
      </c>
      <c r="B88" s="329" t="s">
        <v>2862</v>
      </c>
      <c r="C88" s="335" t="s">
        <v>2863</v>
      </c>
      <c r="D88" s="331" t="s">
        <v>14</v>
      </c>
      <c r="E88" s="336">
        <v>4</v>
      </c>
      <c r="F88" s="511"/>
      <c r="G88" s="333">
        <f t="shared" ref="G88" si="38">E88*F88</f>
        <v>0</v>
      </c>
      <c r="H88" s="333">
        <v>21</v>
      </c>
      <c r="I88" s="333">
        <f>G88*(H88/100)</f>
        <v>0</v>
      </c>
      <c r="J88" s="333">
        <f>G88+I88</f>
        <v>0</v>
      </c>
    </row>
    <row r="89" spans="1:10" s="334" customFormat="1" ht="12" outlineLevel="1">
      <c r="A89" s="337"/>
      <c r="B89" s="338"/>
      <c r="C89" s="339"/>
      <c r="D89" s="340"/>
      <c r="E89" s="341"/>
      <c r="F89" s="342"/>
      <c r="G89" s="343"/>
    </row>
    <row r="90" spans="1:10" s="327" customFormat="1" ht="16.5" customHeight="1">
      <c r="A90" s="322"/>
      <c r="B90" s="312" t="s">
        <v>2864</v>
      </c>
      <c r="C90" s="323" t="s">
        <v>2865</v>
      </c>
      <c r="D90" s="314"/>
      <c r="E90" s="324"/>
      <c r="F90" s="325"/>
      <c r="G90" s="326">
        <f>SUBTOTAL(9,G91:G96)</f>
        <v>0</v>
      </c>
      <c r="I90" s="326">
        <f t="shared" ref="I90:J90" si="39">SUBTOTAL(9,I91:I96)</f>
        <v>0</v>
      </c>
      <c r="J90" s="326">
        <f t="shared" si="39"/>
        <v>0</v>
      </c>
    </row>
    <row r="91" spans="1:10" s="334" customFormat="1" ht="12.75" customHeight="1" outlineLevel="1">
      <c r="A91" s="328">
        <v>1</v>
      </c>
      <c r="B91" s="329" t="s">
        <v>2866</v>
      </c>
      <c r="C91" s="335" t="s">
        <v>2867</v>
      </c>
      <c r="D91" s="345" t="s">
        <v>13</v>
      </c>
      <c r="E91" s="336">
        <v>1</v>
      </c>
      <c r="F91" s="511"/>
      <c r="G91" s="333">
        <f t="shared" ref="G91" si="40">E91*F91</f>
        <v>0</v>
      </c>
      <c r="H91" s="333">
        <v>21</v>
      </c>
      <c r="I91" s="333">
        <f>G91*(H91/100)</f>
        <v>0</v>
      </c>
      <c r="J91" s="333">
        <f>G91+I91</f>
        <v>0</v>
      </c>
    </row>
    <row r="92" spans="1:10" s="334" customFormat="1" ht="12" outlineLevel="1">
      <c r="A92" s="328">
        <v>2</v>
      </c>
      <c r="B92" s="329" t="s">
        <v>2868</v>
      </c>
      <c r="C92" s="335" t="s">
        <v>2527</v>
      </c>
      <c r="D92" s="345" t="s">
        <v>13</v>
      </c>
      <c r="E92" s="336">
        <v>1</v>
      </c>
      <c r="F92" s="511"/>
      <c r="G92" s="333">
        <f>E92*F92</f>
        <v>0</v>
      </c>
      <c r="H92" s="333">
        <v>21</v>
      </c>
      <c r="I92" s="333">
        <f>G92*(H92/100)</f>
        <v>0</v>
      </c>
      <c r="J92" s="333">
        <f>G92+I92</f>
        <v>0</v>
      </c>
    </row>
    <row r="93" spans="1:10" s="334" customFormat="1" ht="12" outlineLevel="1">
      <c r="A93" s="328">
        <v>3</v>
      </c>
      <c r="B93" s="329" t="s">
        <v>2869</v>
      </c>
      <c r="C93" s="330" t="s">
        <v>2870</v>
      </c>
      <c r="D93" s="331" t="s">
        <v>13</v>
      </c>
      <c r="E93" s="332">
        <v>1</v>
      </c>
      <c r="F93" s="511"/>
      <c r="G93" s="333">
        <f>E93*F93</f>
        <v>0</v>
      </c>
      <c r="H93" s="333">
        <v>21</v>
      </c>
      <c r="I93" s="333">
        <f>G93*(H93/100)</f>
        <v>0</v>
      </c>
      <c r="J93" s="333">
        <f>G93+I93</f>
        <v>0</v>
      </c>
    </row>
    <row r="94" spans="1:10" s="334" customFormat="1" ht="12.75" customHeight="1" outlineLevel="1">
      <c r="A94" s="328">
        <v>4</v>
      </c>
      <c r="B94" s="329" t="s">
        <v>2871</v>
      </c>
      <c r="C94" s="335" t="s">
        <v>2872</v>
      </c>
      <c r="D94" s="345" t="s">
        <v>13</v>
      </c>
      <c r="E94" s="336">
        <v>1</v>
      </c>
      <c r="F94" s="511"/>
      <c r="G94" s="333">
        <f t="shared" ref="G94" si="41">E94*F94</f>
        <v>0</v>
      </c>
      <c r="H94" s="333">
        <v>21</v>
      </c>
      <c r="I94" s="333">
        <f>G94*(H94/100)</f>
        <v>0</v>
      </c>
      <c r="J94" s="333">
        <f>G94+I94</f>
        <v>0</v>
      </c>
    </row>
    <row r="95" spans="1:10" s="334" customFormat="1" ht="12" outlineLevel="1">
      <c r="A95" s="328">
        <v>5</v>
      </c>
      <c r="B95" s="329" t="s">
        <v>2873</v>
      </c>
      <c r="C95" s="335" t="s">
        <v>2874</v>
      </c>
      <c r="D95" s="345" t="s">
        <v>13</v>
      </c>
      <c r="E95" s="336">
        <v>1</v>
      </c>
      <c r="F95" s="511"/>
      <c r="G95" s="333">
        <f>E95*F95</f>
        <v>0</v>
      </c>
      <c r="H95" s="333">
        <v>21</v>
      </c>
      <c r="I95" s="333">
        <f>G95*(H95/100)</f>
        <v>0</v>
      </c>
      <c r="J95" s="333">
        <f>G95+I95</f>
        <v>0</v>
      </c>
    </row>
    <row r="96" spans="1:10" s="334" customFormat="1" ht="12" outlineLevel="1">
      <c r="A96" s="337"/>
      <c r="B96" s="338"/>
      <c r="C96" s="339"/>
      <c r="D96" s="340"/>
      <c r="E96" s="341"/>
      <c r="F96" s="342"/>
      <c r="G96" s="343"/>
    </row>
    <row r="97" spans="1:10" s="327" customFormat="1" ht="16.5" customHeight="1">
      <c r="A97" s="322"/>
      <c r="B97" s="312" t="s">
        <v>2875</v>
      </c>
      <c r="C97" s="323" t="s">
        <v>2876</v>
      </c>
      <c r="D97" s="314"/>
      <c r="E97" s="324"/>
      <c r="F97" s="325"/>
      <c r="G97" s="326">
        <f>SUBTOTAL(9,G98:G101)</f>
        <v>0</v>
      </c>
      <c r="I97" s="326">
        <f t="shared" ref="I97:J97" si="42">SUBTOTAL(9,I98:I101)</f>
        <v>0</v>
      </c>
      <c r="J97" s="326">
        <f t="shared" si="42"/>
        <v>0</v>
      </c>
    </row>
    <row r="98" spans="1:10" s="334" customFormat="1" ht="12.75" customHeight="1" outlineLevel="1">
      <c r="A98" s="328">
        <v>1</v>
      </c>
      <c r="B98" s="329" t="s">
        <v>2877</v>
      </c>
      <c r="C98" s="335" t="s">
        <v>2878</v>
      </c>
      <c r="D98" s="345" t="s">
        <v>13</v>
      </c>
      <c r="E98" s="336">
        <v>1</v>
      </c>
      <c r="F98" s="511"/>
      <c r="G98" s="333">
        <f t="shared" ref="G98" si="43">E98*F98</f>
        <v>0</v>
      </c>
      <c r="H98" s="333">
        <v>21</v>
      </c>
      <c r="I98" s="333">
        <f>G98*(H98/100)</f>
        <v>0</v>
      </c>
      <c r="J98" s="333">
        <f>G98+I98</f>
        <v>0</v>
      </c>
    </row>
    <row r="99" spans="1:10" s="334" customFormat="1" ht="12" outlineLevel="1">
      <c r="A99" s="328">
        <v>2</v>
      </c>
      <c r="B99" s="329" t="s">
        <v>2879</v>
      </c>
      <c r="C99" s="335" t="s">
        <v>2880</v>
      </c>
      <c r="D99" s="345" t="s">
        <v>13</v>
      </c>
      <c r="E99" s="336">
        <v>1</v>
      </c>
      <c r="F99" s="511"/>
      <c r="G99" s="333">
        <f>E99*F99</f>
        <v>0</v>
      </c>
      <c r="H99" s="333">
        <v>21</v>
      </c>
      <c r="I99" s="333">
        <f>G99*(H99/100)</f>
        <v>0</v>
      </c>
      <c r="J99" s="333">
        <f>G99+I99</f>
        <v>0</v>
      </c>
    </row>
    <row r="100" spans="1:10" s="334" customFormat="1" ht="12" outlineLevel="1">
      <c r="A100" s="328">
        <v>3</v>
      </c>
      <c r="B100" s="329" t="s">
        <v>2881</v>
      </c>
      <c r="C100" s="330" t="s">
        <v>2882</v>
      </c>
      <c r="D100" s="331" t="s">
        <v>13</v>
      </c>
      <c r="E100" s="332">
        <v>1</v>
      </c>
      <c r="F100" s="511"/>
      <c r="G100" s="333">
        <f>E100*F100</f>
        <v>0</v>
      </c>
      <c r="H100" s="333">
        <v>21</v>
      </c>
      <c r="I100" s="333">
        <f>G100*(H100/100)</f>
        <v>0</v>
      </c>
      <c r="J100" s="333">
        <f>G100+I100</f>
        <v>0</v>
      </c>
    </row>
    <row r="101" spans="1:10" s="334" customFormat="1" ht="12">
      <c r="A101" s="346"/>
      <c r="B101" s="347"/>
      <c r="C101" s="348"/>
      <c r="D101" s="349"/>
      <c r="E101" s="350"/>
      <c r="F101" s="351"/>
      <c r="G101" s="352"/>
    </row>
    <row r="102" spans="1:10">
      <c r="B102" s="353"/>
    </row>
  </sheetData>
  <sheetProtection algorithmName="SHA-512" hashValue="mpH+CAfKQ9ZuPMancWw7Y5TyRlnxnfWAPB/3qNoHj6NJqE0zo8cf417hIdTrWC63Veo2G8xwuiD+/51wr9ahwA==" saltValue="3QbP85UMJQHtBmCwlWvgdg==" spinCount="100000" sheet="1" objects="1" scenarios="1"/>
  <pageMargins left="0.70866141732283472" right="0.70866141732283472" top="0.78740157480314965" bottom="0.51181102362204722" header="0.31496062992125984" footer="0.23622047244094491"/>
  <pageSetup paperSize="9" fitToHeight="500" orientation="landscape" r:id="rId1"/>
  <headerFooter>
    <oddFooter>&amp;C&amp;9&amp;P / &amp;N&amp;R&amp;A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  <pageSetUpPr fitToPage="1"/>
  </sheetPr>
  <dimension ref="A1:L304"/>
  <sheetViews>
    <sheetView showGridLines="0" zoomScaleNormal="100" workbookViewId="0">
      <pane ySplit="4" topLeftCell="A275" activePane="bottomLeft" state="frozen"/>
      <selection pane="bottomLeft" activeCell="F150" sqref="F150"/>
    </sheetView>
  </sheetViews>
  <sheetFormatPr defaultRowHeight="12" outlineLevelRow="3" outlineLevelCol="1"/>
  <cols>
    <col min="1" max="1" width="5.7109375" style="368" customWidth="1"/>
    <col min="2" max="2" width="14.7109375" style="395" customWidth="1"/>
    <col min="3" max="3" width="72.7109375" style="368" customWidth="1"/>
    <col min="4" max="4" width="4.7109375" style="368" customWidth="1"/>
    <col min="5" max="5" width="14.7109375" style="368" customWidth="1"/>
    <col min="6" max="6" width="12.7109375" style="368" customWidth="1"/>
    <col min="7" max="7" width="15.7109375" style="368" customWidth="1"/>
    <col min="8" max="8" width="9.7109375" style="368" hidden="1" customWidth="1" outlineLevel="1"/>
    <col min="9" max="9" width="14.7109375" style="368" hidden="1" customWidth="1" outlineLevel="1"/>
    <col min="10" max="10" width="15.7109375" style="368" hidden="1" customWidth="1" outlineLevel="1"/>
    <col min="11" max="11" width="6.85546875" style="368" customWidth="1" collapsed="1"/>
    <col min="12" max="13" width="9.140625" style="368"/>
    <col min="14" max="14" width="9.140625" style="368" customWidth="1"/>
    <col min="15" max="15" width="5.5703125" style="368" customWidth="1"/>
    <col min="16" max="256" width="9.140625" style="368"/>
    <col min="257" max="257" width="5.7109375" style="368" customWidth="1"/>
    <col min="258" max="258" width="14.7109375" style="368" customWidth="1"/>
    <col min="259" max="259" width="72.7109375" style="368" customWidth="1"/>
    <col min="260" max="260" width="4.7109375" style="368" customWidth="1"/>
    <col min="261" max="261" width="14.7109375" style="368" customWidth="1"/>
    <col min="262" max="262" width="12.7109375" style="368" customWidth="1"/>
    <col min="263" max="263" width="15.7109375" style="368" customWidth="1"/>
    <col min="264" max="264" width="9.7109375" style="368" customWidth="1"/>
    <col min="265" max="265" width="14.7109375" style="368" customWidth="1"/>
    <col min="266" max="266" width="15.7109375" style="368" customWidth="1"/>
    <col min="267" max="267" width="6.85546875" style="368" customWidth="1"/>
    <col min="268" max="269" width="9.140625" style="368"/>
    <col min="270" max="270" width="9.140625" style="368" customWidth="1"/>
    <col min="271" max="271" width="5.5703125" style="368" customWidth="1"/>
    <col min="272" max="512" width="9.140625" style="368"/>
    <col min="513" max="513" width="5.7109375" style="368" customWidth="1"/>
    <col min="514" max="514" width="14.7109375" style="368" customWidth="1"/>
    <col min="515" max="515" width="72.7109375" style="368" customWidth="1"/>
    <col min="516" max="516" width="4.7109375" style="368" customWidth="1"/>
    <col min="517" max="517" width="14.7109375" style="368" customWidth="1"/>
    <col min="518" max="518" width="12.7109375" style="368" customWidth="1"/>
    <col min="519" max="519" width="15.7109375" style="368" customWidth="1"/>
    <col min="520" max="520" width="9.7109375" style="368" customWidth="1"/>
    <col min="521" max="521" width="14.7109375" style="368" customWidth="1"/>
    <col min="522" max="522" width="15.7109375" style="368" customWidth="1"/>
    <col min="523" max="523" width="6.85546875" style="368" customWidth="1"/>
    <col min="524" max="525" width="9.140625" style="368"/>
    <col min="526" max="526" width="9.140625" style="368" customWidth="1"/>
    <col min="527" max="527" width="5.5703125" style="368" customWidth="1"/>
    <col min="528" max="768" width="9.140625" style="368"/>
    <col min="769" max="769" width="5.7109375" style="368" customWidth="1"/>
    <col min="770" max="770" width="14.7109375" style="368" customWidth="1"/>
    <col min="771" max="771" width="72.7109375" style="368" customWidth="1"/>
    <col min="772" max="772" width="4.7109375" style="368" customWidth="1"/>
    <col min="773" max="773" width="14.7109375" style="368" customWidth="1"/>
    <col min="774" max="774" width="12.7109375" style="368" customWidth="1"/>
    <col min="775" max="775" width="15.7109375" style="368" customWidth="1"/>
    <col min="776" max="776" width="9.7109375" style="368" customWidth="1"/>
    <col min="777" max="777" width="14.7109375" style="368" customWidth="1"/>
    <col min="778" max="778" width="15.7109375" style="368" customWidth="1"/>
    <col min="779" max="779" width="6.85546875" style="368" customWidth="1"/>
    <col min="780" max="781" width="9.140625" style="368"/>
    <col min="782" max="782" width="9.140625" style="368" customWidth="1"/>
    <col min="783" max="783" width="5.5703125" style="368" customWidth="1"/>
    <col min="784" max="1024" width="9.140625" style="368"/>
    <col min="1025" max="1025" width="5.7109375" style="368" customWidth="1"/>
    <col min="1026" max="1026" width="14.7109375" style="368" customWidth="1"/>
    <col min="1027" max="1027" width="72.7109375" style="368" customWidth="1"/>
    <col min="1028" max="1028" width="4.7109375" style="368" customWidth="1"/>
    <col min="1029" max="1029" width="14.7109375" style="368" customWidth="1"/>
    <col min="1030" max="1030" width="12.7109375" style="368" customWidth="1"/>
    <col min="1031" max="1031" width="15.7109375" style="368" customWidth="1"/>
    <col min="1032" max="1032" width="9.7109375" style="368" customWidth="1"/>
    <col min="1033" max="1033" width="14.7109375" style="368" customWidth="1"/>
    <col min="1034" max="1034" width="15.7109375" style="368" customWidth="1"/>
    <col min="1035" max="1035" width="6.85546875" style="368" customWidth="1"/>
    <col min="1036" max="1037" width="9.140625" style="368"/>
    <col min="1038" max="1038" width="9.140625" style="368" customWidth="1"/>
    <col min="1039" max="1039" width="5.5703125" style="368" customWidth="1"/>
    <col min="1040" max="1280" width="9.140625" style="368"/>
    <col min="1281" max="1281" width="5.7109375" style="368" customWidth="1"/>
    <col min="1282" max="1282" width="14.7109375" style="368" customWidth="1"/>
    <col min="1283" max="1283" width="72.7109375" style="368" customWidth="1"/>
    <col min="1284" max="1284" width="4.7109375" style="368" customWidth="1"/>
    <col min="1285" max="1285" width="14.7109375" style="368" customWidth="1"/>
    <col min="1286" max="1286" width="12.7109375" style="368" customWidth="1"/>
    <col min="1287" max="1287" width="15.7109375" style="368" customWidth="1"/>
    <col min="1288" max="1288" width="9.7109375" style="368" customWidth="1"/>
    <col min="1289" max="1289" width="14.7109375" style="368" customWidth="1"/>
    <col min="1290" max="1290" width="15.7109375" style="368" customWidth="1"/>
    <col min="1291" max="1291" width="6.85546875" style="368" customWidth="1"/>
    <col min="1292" max="1293" width="9.140625" style="368"/>
    <col min="1294" max="1294" width="9.140625" style="368" customWidth="1"/>
    <col min="1295" max="1295" width="5.5703125" style="368" customWidth="1"/>
    <col min="1296" max="1536" width="9.140625" style="368"/>
    <col min="1537" max="1537" width="5.7109375" style="368" customWidth="1"/>
    <col min="1538" max="1538" width="14.7109375" style="368" customWidth="1"/>
    <col min="1539" max="1539" width="72.7109375" style="368" customWidth="1"/>
    <col min="1540" max="1540" width="4.7109375" style="368" customWidth="1"/>
    <col min="1541" max="1541" width="14.7109375" style="368" customWidth="1"/>
    <col min="1542" max="1542" width="12.7109375" style="368" customWidth="1"/>
    <col min="1543" max="1543" width="15.7109375" style="368" customWidth="1"/>
    <col min="1544" max="1544" width="9.7109375" style="368" customWidth="1"/>
    <col min="1545" max="1545" width="14.7109375" style="368" customWidth="1"/>
    <col min="1546" max="1546" width="15.7109375" style="368" customWidth="1"/>
    <col min="1547" max="1547" width="6.85546875" style="368" customWidth="1"/>
    <col min="1548" max="1549" width="9.140625" style="368"/>
    <col min="1550" max="1550" width="9.140625" style="368" customWidth="1"/>
    <col min="1551" max="1551" width="5.5703125" style="368" customWidth="1"/>
    <col min="1552" max="1792" width="9.140625" style="368"/>
    <col min="1793" max="1793" width="5.7109375" style="368" customWidth="1"/>
    <col min="1794" max="1794" width="14.7109375" style="368" customWidth="1"/>
    <col min="1795" max="1795" width="72.7109375" style="368" customWidth="1"/>
    <col min="1796" max="1796" width="4.7109375" style="368" customWidth="1"/>
    <col min="1797" max="1797" width="14.7109375" style="368" customWidth="1"/>
    <col min="1798" max="1798" width="12.7109375" style="368" customWidth="1"/>
    <col min="1799" max="1799" width="15.7109375" style="368" customWidth="1"/>
    <col min="1800" max="1800" width="9.7109375" style="368" customWidth="1"/>
    <col min="1801" max="1801" width="14.7109375" style="368" customWidth="1"/>
    <col min="1802" max="1802" width="15.7109375" style="368" customWidth="1"/>
    <col min="1803" max="1803" width="6.85546875" style="368" customWidth="1"/>
    <col min="1804" max="1805" width="9.140625" style="368"/>
    <col min="1806" max="1806" width="9.140625" style="368" customWidth="1"/>
    <col min="1807" max="1807" width="5.5703125" style="368" customWidth="1"/>
    <col min="1808" max="2048" width="9.140625" style="368"/>
    <col min="2049" max="2049" width="5.7109375" style="368" customWidth="1"/>
    <col min="2050" max="2050" width="14.7109375" style="368" customWidth="1"/>
    <col min="2051" max="2051" width="72.7109375" style="368" customWidth="1"/>
    <col min="2052" max="2052" width="4.7109375" style="368" customWidth="1"/>
    <col min="2053" max="2053" width="14.7109375" style="368" customWidth="1"/>
    <col min="2054" max="2054" width="12.7109375" style="368" customWidth="1"/>
    <col min="2055" max="2055" width="15.7109375" style="368" customWidth="1"/>
    <col min="2056" max="2056" width="9.7109375" style="368" customWidth="1"/>
    <col min="2057" max="2057" width="14.7109375" style="368" customWidth="1"/>
    <col min="2058" max="2058" width="15.7109375" style="368" customWidth="1"/>
    <col min="2059" max="2059" width="6.85546875" style="368" customWidth="1"/>
    <col min="2060" max="2061" width="9.140625" style="368"/>
    <col min="2062" max="2062" width="9.140625" style="368" customWidth="1"/>
    <col min="2063" max="2063" width="5.5703125" style="368" customWidth="1"/>
    <col min="2064" max="2304" width="9.140625" style="368"/>
    <col min="2305" max="2305" width="5.7109375" style="368" customWidth="1"/>
    <col min="2306" max="2306" width="14.7109375" style="368" customWidth="1"/>
    <col min="2307" max="2307" width="72.7109375" style="368" customWidth="1"/>
    <col min="2308" max="2308" width="4.7109375" style="368" customWidth="1"/>
    <col min="2309" max="2309" width="14.7109375" style="368" customWidth="1"/>
    <col min="2310" max="2310" width="12.7109375" style="368" customWidth="1"/>
    <col min="2311" max="2311" width="15.7109375" style="368" customWidth="1"/>
    <col min="2312" max="2312" width="9.7109375" style="368" customWidth="1"/>
    <col min="2313" max="2313" width="14.7109375" style="368" customWidth="1"/>
    <col min="2314" max="2314" width="15.7109375" style="368" customWidth="1"/>
    <col min="2315" max="2315" width="6.85546875" style="368" customWidth="1"/>
    <col min="2316" max="2317" width="9.140625" style="368"/>
    <col min="2318" max="2318" width="9.140625" style="368" customWidth="1"/>
    <col min="2319" max="2319" width="5.5703125" style="368" customWidth="1"/>
    <col min="2320" max="2560" width="9.140625" style="368"/>
    <col min="2561" max="2561" width="5.7109375" style="368" customWidth="1"/>
    <col min="2562" max="2562" width="14.7109375" style="368" customWidth="1"/>
    <col min="2563" max="2563" width="72.7109375" style="368" customWidth="1"/>
    <col min="2564" max="2564" width="4.7109375" style="368" customWidth="1"/>
    <col min="2565" max="2565" width="14.7109375" style="368" customWidth="1"/>
    <col min="2566" max="2566" width="12.7109375" style="368" customWidth="1"/>
    <col min="2567" max="2567" width="15.7109375" style="368" customWidth="1"/>
    <col min="2568" max="2568" width="9.7109375" style="368" customWidth="1"/>
    <col min="2569" max="2569" width="14.7109375" style="368" customWidth="1"/>
    <col min="2570" max="2570" width="15.7109375" style="368" customWidth="1"/>
    <col min="2571" max="2571" width="6.85546875" style="368" customWidth="1"/>
    <col min="2572" max="2573" width="9.140625" style="368"/>
    <col min="2574" max="2574" width="9.140625" style="368" customWidth="1"/>
    <col min="2575" max="2575" width="5.5703125" style="368" customWidth="1"/>
    <col min="2576" max="2816" width="9.140625" style="368"/>
    <col min="2817" max="2817" width="5.7109375" style="368" customWidth="1"/>
    <col min="2818" max="2818" width="14.7109375" style="368" customWidth="1"/>
    <col min="2819" max="2819" width="72.7109375" style="368" customWidth="1"/>
    <col min="2820" max="2820" width="4.7109375" style="368" customWidth="1"/>
    <col min="2821" max="2821" width="14.7109375" style="368" customWidth="1"/>
    <col min="2822" max="2822" width="12.7109375" style="368" customWidth="1"/>
    <col min="2823" max="2823" width="15.7109375" style="368" customWidth="1"/>
    <col min="2824" max="2824" width="9.7109375" style="368" customWidth="1"/>
    <col min="2825" max="2825" width="14.7109375" style="368" customWidth="1"/>
    <col min="2826" max="2826" width="15.7109375" style="368" customWidth="1"/>
    <col min="2827" max="2827" width="6.85546875" style="368" customWidth="1"/>
    <col min="2828" max="2829" width="9.140625" style="368"/>
    <col min="2830" max="2830" width="9.140625" style="368" customWidth="1"/>
    <col min="2831" max="2831" width="5.5703125" style="368" customWidth="1"/>
    <col min="2832" max="3072" width="9.140625" style="368"/>
    <col min="3073" max="3073" width="5.7109375" style="368" customWidth="1"/>
    <col min="3074" max="3074" width="14.7109375" style="368" customWidth="1"/>
    <col min="3075" max="3075" width="72.7109375" style="368" customWidth="1"/>
    <col min="3076" max="3076" width="4.7109375" style="368" customWidth="1"/>
    <col min="3077" max="3077" width="14.7109375" style="368" customWidth="1"/>
    <col min="3078" max="3078" width="12.7109375" style="368" customWidth="1"/>
    <col min="3079" max="3079" width="15.7109375" style="368" customWidth="1"/>
    <col min="3080" max="3080" width="9.7109375" style="368" customWidth="1"/>
    <col min="3081" max="3081" width="14.7109375" style="368" customWidth="1"/>
    <col min="3082" max="3082" width="15.7109375" style="368" customWidth="1"/>
    <col min="3083" max="3083" width="6.85546875" style="368" customWidth="1"/>
    <col min="3084" max="3085" width="9.140625" style="368"/>
    <col min="3086" max="3086" width="9.140625" style="368" customWidth="1"/>
    <col min="3087" max="3087" width="5.5703125" style="368" customWidth="1"/>
    <col min="3088" max="3328" width="9.140625" style="368"/>
    <col min="3329" max="3329" width="5.7109375" style="368" customWidth="1"/>
    <col min="3330" max="3330" width="14.7109375" style="368" customWidth="1"/>
    <col min="3331" max="3331" width="72.7109375" style="368" customWidth="1"/>
    <col min="3332" max="3332" width="4.7109375" style="368" customWidth="1"/>
    <col min="3333" max="3333" width="14.7109375" style="368" customWidth="1"/>
    <col min="3334" max="3334" width="12.7109375" style="368" customWidth="1"/>
    <col min="3335" max="3335" width="15.7109375" style="368" customWidth="1"/>
    <col min="3336" max="3336" width="9.7109375" style="368" customWidth="1"/>
    <col min="3337" max="3337" width="14.7109375" style="368" customWidth="1"/>
    <col min="3338" max="3338" width="15.7109375" style="368" customWidth="1"/>
    <col min="3339" max="3339" width="6.85546875" style="368" customWidth="1"/>
    <col min="3340" max="3341" width="9.140625" style="368"/>
    <col min="3342" max="3342" width="9.140625" style="368" customWidth="1"/>
    <col min="3343" max="3343" width="5.5703125" style="368" customWidth="1"/>
    <col min="3344" max="3584" width="9.140625" style="368"/>
    <col min="3585" max="3585" width="5.7109375" style="368" customWidth="1"/>
    <col min="3586" max="3586" width="14.7109375" style="368" customWidth="1"/>
    <col min="3587" max="3587" width="72.7109375" style="368" customWidth="1"/>
    <col min="3588" max="3588" width="4.7109375" style="368" customWidth="1"/>
    <col min="3589" max="3589" width="14.7109375" style="368" customWidth="1"/>
    <col min="3590" max="3590" width="12.7109375" style="368" customWidth="1"/>
    <col min="3591" max="3591" width="15.7109375" style="368" customWidth="1"/>
    <col min="3592" max="3592" width="9.7109375" style="368" customWidth="1"/>
    <col min="3593" max="3593" width="14.7109375" style="368" customWidth="1"/>
    <col min="3594" max="3594" width="15.7109375" style="368" customWidth="1"/>
    <col min="3595" max="3595" width="6.85546875" style="368" customWidth="1"/>
    <col min="3596" max="3597" width="9.140625" style="368"/>
    <col min="3598" max="3598" width="9.140625" style="368" customWidth="1"/>
    <col min="3599" max="3599" width="5.5703125" style="368" customWidth="1"/>
    <col min="3600" max="3840" width="9.140625" style="368"/>
    <col min="3841" max="3841" width="5.7109375" style="368" customWidth="1"/>
    <col min="3842" max="3842" width="14.7109375" style="368" customWidth="1"/>
    <col min="3843" max="3843" width="72.7109375" style="368" customWidth="1"/>
    <col min="3844" max="3844" width="4.7109375" style="368" customWidth="1"/>
    <col min="3845" max="3845" width="14.7109375" style="368" customWidth="1"/>
    <col min="3846" max="3846" width="12.7109375" style="368" customWidth="1"/>
    <col min="3847" max="3847" width="15.7109375" style="368" customWidth="1"/>
    <col min="3848" max="3848" width="9.7109375" style="368" customWidth="1"/>
    <col min="3849" max="3849" width="14.7109375" style="368" customWidth="1"/>
    <col min="3850" max="3850" width="15.7109375" style="368" customWidth="1"/>
    <col min="3851" max="3851" width="6.85546875" style="368" customWidth="1"/>
    <col min="3852" max="3853" width="9.140625" style="368"/>
    <col min="3854" max="3854" width="9.140625" style="368" customWidth="1"/>
    <col min="3855" max="3855" width="5.5703125" style="368" customWidth="1"/>
    <col min="3856" max="4096" width="9.140625" style="368"/>
    <col min="4097" max="4097" width="5.7109375" style="368" customWidth="1"/>
    <col min="4098" max="4098" width="14.7109375" style="368" customWidth="1"/>
    <col min="4099" max="4099" width="72.7109375" style="368" customWidth="1"/>
    <col min="4100" max="4100" width="4.7109375" style="368" customWidth="1"/>
    <col min="4101" max="4101" width="14.7109375" style="368" customWidth="1"/>
    <col min="4102" max="4102" width="12.7109375" style="368" customWidth="1"/>
    <col min="4103" max="4103" width="15.7109375" style="368" customWidth="1"/>
    <col min="4104" max="4104" width="9.7109375" style="368" customWidth="1"/>
    <col min="4105" max="4105" width="14.7109375" style="368" customWidth="1"/>
    <col min="4106" max="4106" width="15.7109375" style="368" customWidth="1"/>
    <col min="4107" max="4107" width="6.85546875" style="368" customWidth="1"/>
    <col min="4108" max="4109" width="9.140625" style="368"/>
    <col min="4110" max="4110" width="9.140625" style="368" customWidth="1"/>
    <col min="4111" max="4111" width="5.5703125" style="368" customWidth="1"/>
    <col min="4112" max="4352" width="9.140625" style="368"/>
    <col min="4353" max="4353" width="5.7109375" style="368" customWidth="1"/>
    <col min="4354" max="4354" width="14.7109375" style="368" customWidth="1"/>
    <col min="4355" max="4355" width="72.7109375" style="368" customWidth="1"/>
    <col min="4356" max="4356" width="4.7109375" style="368" customWidth="1"/>
    <col min="4357" max="4357" width="14.7109375" style="368" customWidth="1"/>
    <col min="4358" max="4358" width="12.7109375" style="368" customWidth="1"/>
    <col min="4359" max="4359" width="15.7109375" style="368" customWidth="1"/>
    <col min="4360" max="4360" width="9.7109375" style="368" customWidth="1"/>
    <col min="4361" max="4361" width="14.7109375" style="368" customWidth="1"/>
    <col min="4362" max="4362" width="15.7109375" style="368" customWidth="1"/>
    <col min="4363" max="4363" width="6.85546875" style="368" customWidth="1"/>
    <col min="4364" max="4365" width="9.140625" style="368"/>
    <col min="4366" max="4366" width="9.140625" style="368" customWidth="1"/>
    <col min="4367" max="4367" width="5.5703125" style="368" customWidth="1"/>
    <col min="4368" max="4608" width="9.140625" style="368"/>
    <col min="4609" max="4609" width="5.7109375" style="368" customWidth="1"/>
    <col min="4610" max="4610" width="14.7109375" style="368" customWidth="1"/>
    <col min="4611" max="4611" width="72.7109375" style="368" customWidth="1"/>
    <col min="4612" max="4612" width="4.7109375" style="368" customWidth="1"/>
    <col min="4613" max="4613" width="14.7109375" style="368" customWidth="1"/>
    <col min="4614" max="4614" width="12.7109375" style="368" customWidth="1"/>
    <col min="4615" max="4615" width="15.7109375" style="368" customWidth="1"/>
    <col min="4616" max="4616" width="9.7109375" style="368" customWidth="1"/>
    <col min="4617" max="4617" width="14.7109375" style="368" customWidth="1"/>
    <col min="4618" max="4618" width="15.7109375" style="368" customWidth="1"/>
    <col min="4619" max="4619" width="6.85546875" style="368" customWidth="1"/>
    <col min="4620" max="4621" width="9.140625" style="368"/>
    <col min="4622" max="4622" width="9.140625" style="368" customWidth="1"/>
    <col min="4623" max="4623" width="5.5703125" style="368" customWidth="1"/>
    <col min="4624" max="4864" width="9.140625" style="368"/>
    <col min="4865" max="4865" width="5.7109375" style="368" customWidth="1"/>
    <col min="4866" max="4866" width="14.7109375" style="368" customWidth="1"/>
    <col min="4867" max="4867" width="72.7109375" style="368" customWidth="1"/>
    <col min="4868" max="4868" width="4.7109375" style="368" customWidth="1"/>
    <col min="4869" max="4869" width="14.7109375" style="368" customWidth="1"/>
    <col min="4870" max="4870" width="12.7109375" style="368" customWidth="1"/>
    <col min="4871" max="4871" width="15.7109375" style="368" customWidth="1"/>
    <col min="4872" max="4872" width="9.7109375" style="368" customWidth="1"/>
    <col min="4873" max="4873" width="14.7109375" style="368" customWidth="1"/>
    <col min="4874" max="4874" width="15.7109375" style="368" customWidth="1"/>
    <col min="4875" max="4875" width="6.85546875" style="368" customWidth="1"/>
    <col min="4876" max="4877" width="9.140625" style="368"/>
    <col min="4878" max="4878" width="9.140625" style="368" customWidth="1"/>
    <col min="4879" max="4879" width="5.5703125" style="368" customWidth="1"/>
    <col min="4880" max="5120" width="9.140625" style="368"/>
    <col min="5121" max="5121" width="5.7109375" style="368" customWidth="1"/>
    <col min="5122" max="5122" width="14.7109375" style="368" customWidth="1"/>
    <col min="5123" max="5123" width="72.7109375" style="368" customWidth="1"/>
    <col min="5124" max="5124" width="4.7109375" style="368" customWidth="1"/>
    <col min="5125" max="5125" width="14.7109375" style="368" customWidth="1"/>
    <col min="5126" max="5126" width="12.7109375" style="368" customWidth="1"/>
    <col min="5127" max="5127" width="15.7109375" style="368" customWidth="1"/>
    <col min="5128" max="5128" width="9.7109375" style="368" customWidth="1"/>
    <col min="5129" max="5129" width="14.7109375" style="368" customWidth="1"/>
    <col min="5130" max="5130" width="15.7109375" style="368" customWidth="1"/>
    <col min="5131" max="5131" width="6.85546875" style="368" customWidth="1"/>
    <col min="5132" max="5133" width="9.140625" style="368"/>
    <col min="5134" max="5134" width="9.140625" style="368" customWidth="1"/>
    <col min="5135" max="5135" width="5.5703125" style="368" customWidth="1"/>
    <col min="5136" max="5376" width="9.140625" style="368"/>
    <col min="5377" max="5377" width="5.7109375" style="368" customWidth="1"/>
    <col min="5378" max="5378" width="14.7109375" style="368" customWidth="1"/>
    <col min="5379" max="5379" width="72.7109375" style="368" customWidth="1"/>
    <col min="5380" max="5380" width="4.7109375" style="368" customWidth="1"/>
    <col min="5381" max="5381" width="14.7109375" style="368" customWidth="1"/>
    <col min="5382" max="5382" width="12.7109375" style="368" customWidth="1"/>
    <col min="5383" max="5383" width="15.7109375" style="368" customWidth="1"/>
    <col min="5384" max="5384" width="9.7109375" style="368" customWidth="1"/>
    <col min="5385" max="5385" width="14.7109375" style="368" customWidth="1"/>
    <col min="5386" max="5386" width="15.7109375" style="368" customWidth="1"/>
    <col min="5387" max="5387" width="6.85546875" style="368" customWidth="1"/>
    <col min="5388" max="5389" width="9.140625" style="368"/>
    <col min="5390" max="5390" width="9.140625" style="368" customWidth="1"/>
    <col min="5391" max="5391" width="5.5703125" style="368" customWidth="1"/>
    <col min="5392" max="5632" width="9.140625" style="368"/>
    <col min="5633" max="5633" width="5.7109375" style="368" customWidth="1"/>
    <col min="5634" max="5634" width="14.7109375" style="368" customWidth="1"/>
    <col min="5635" max="5635" width="72.7109375" style="368" customWidth="1"/>
    <col min="5636" max="5636" width="4.7109375" style="368" customWidth="1"/>
    <col min="5637" max="5637" width="14.7109375" style="368" customWidth="1"/>
    <col min="5638" max="5638" width="12.7109375" style="368" customWidth="1"/>
    <col min="5639" max="5639" width="15.7109375" style="368" customWidth="1"/>
    <col min="5640" max="5640" width="9.7109375" style="368" customWidth="1"/>
    <col min="5641" max="5641" width="14.7109375" style="368" customWidth="1"/>
    <col min="5642" max="5642" width="15.7109375" style="368" customWidth="1"/>
    <col min="5643" max="5643" width="6.85546875" style="368" customWidth="1"/>
    <col min="5644" max="5645" width="9.140625" style="368"/>
    <col min="5646" max="5646" width="9.140625" style="368" customWidth="1"/>
    <col min="5647" max="5647" width="5.5703125" style="368" customWidth="1"/>
    <col min="5648" max="5888" width="9.140625" style="368"/>
    <col min="5889" max="5889" width="5.7109375" style="368" customWidth="1"/>
    <col min="5890" max="5890" width="14.7109375" style="368" customWidth="1"/>
    <col min="5891" max="5891" width="72.7109375" style="368" customWidth="1"/>
    <col min="5892" max="5892" width="4.7109375" style="368" customWidth="1"/>
    <col min="5893" max="5893" width="14.7109375" style="368" customWidth="1"/>
    <col min="5894" max="5894" width="12.7109375" style="368" customWidth="1"/>
    <col min="5895" max="5895" width="15.7109375" style="368" customWidth="1"/>
    <col min="5896" max="5896" width="9.7109375" style="368" customWidth="1"/>
    <col min="5897" max="5897" width="14.7109375" style="368" customWidth="1"/>
    <col min="5898" max="5898" width="15.7109375" style="368" customWidth="1"/>
    <col min="5899" max="5899" width="6.85546875" style="368" customWidth="1"/>
    <col min="5900" max="5901" width="9.140625" style="368"/>
    <col min="5902" max="5902" width="9.140625" style="368" customWidth="1"/>
    <col min="5903" max="5903" width="5.5703125" style="368" customWidth="1"/>
    <col min="5904" max="6144" width="9.140625" style="368"/>
    <col min="6145" max="6145" width="5.7109375" style="368" customWidth="1"/>
    <col min="6146" max="6146" width="14.7109375" style="368" customWidth="1"/>
    <col min="6147" max="6147" width="72.7109375" style="368" customWidth="1"/>
    <col min="6148" max="6148" width="4.7109375" style="368" customWidth="1"/>
    <col min="6149" max="6149" width="14.7109375" style="368" customWidth="1"/>
    <col min="6150" max="6150" width="12.7109375" style="368" customWidth="1"/>
    <col min="6151" max="6151" width="15.7109375" style="368" customWidth="1"/>
    <col min="6152" max="6152" width="9.7109375" style="368" customWidth="1"/>
    <col min="6153" max="6153" width="14.7109375" style="368" customWidth="1"/>
    <col min="6154" max="6154" width="15.7109375" style="368" customWidth="1"/>
    <col min="6155" max="6155" width="6.85546875" style="368" customWidth="1"/>
    <col min="6156" max="6157" width="9.140625" style="368"/>
    <col min="6158" max="6158" width="9.140625" style="368" customWidth="1"/>
    <col min="6159" max="6159" width="5.5703125" style="368" customWidth="1"/>
    <col min="6160" max="6400" width="9.140625" style="368"/>
    <col min="6401" max="6401" width="5.7109375" style="368" customWidth="1"/>
    <col min="6402" max="6402" width="14.7109375" style="368" customWidth="1"/>
    <col min="6403" max="6403" width="72.7109375" style="368" customWidth="1"/>
    <col min="6404" max="6404" width="4.7109375" style="368" customWidth="1"/>
    <col min="6405" max="6405" width="14.7109375" style="368" customWidth="1"/>
    <col min="6406" max="6406" width="12.7109375" style="368" customWidth="1"/>
    <col min="6407" max="6407" width="15.7109375" style="368" customWidth="1"/>
    <col min="6408" max="6408" width="9.7109375" style="368" customWidth="1"/>
    <col min="6409" max="6409" width="14.7109375" style="368" customWidth="1"/>
    <col min="6410" max="6410" width="15.7109375" style="368" customWidth="1"/>
    <col min="6411" max="6411" width="6.85546875" style="368" customWidth="1"/>
    <col min="6412" max="6413" width="9.140625" style="368"/>
    <col min="6414" max="6414" width="9.140625" style="368" customWidth="1"/>
    <col min="6415" max="6415" width="5.5703125" style="368" customWidth="1"/>
    <col min="6416" max="6656" width="9.140625" style="368"/>
    <col min="6657" max="6657" width="5.7109375" style="368" customWidth="1"/>
    <col min="6658" max="6658" width="14.7109375" style="368" customWidth="1"/>
    <col min="6659" max="6659" width="72.7109375" style="368" customWidth="1"/>
    <col min="6660" max="6660" width="4.7109375" style="368" customWidth="1"/>
    <col min="6661" max="6661" width="14.7109375" style="368" customWidth="1"/>
    <col min="6662" max="6662" width="12.7109375" style="368" customWidth="1"/>
    <col min="6663" max="6663" width="15.7109375" style="368" customWidth="1"/>
    <col min="6664" max="6664" width="9.7109375" style="368" customWidth="1"/>
    <col min="6665" max="6665" width="14.7109375" style="368" customWidth="1"/>
    <col min="6666" max="6666" width="15.7109375" style="368" customWidth="1"/>
    <col min="6667" max="6667" width="6.85546875" style="368" customWidth="1"/>
    <col min="6668" max="6669" width="9.140625" style="368"/>
    <col min="6670" max="6670" width="9.140625" style="368" customWidth="1"/>
    <col min="6671" max="6671" width="5.5703125" style="368" customWidth="1"/>
    <col min="6672" max="6912" width="9.140625" style="368"/>
    <col min="6913" max="6913" width="5.7109375" style="368" customWidth="1"/>
    <col min="6914" max="6914" width="14.7109375" style="368" customWidth="1"/>
    <col min="6915" max="6915" width="72.7109375" style="368" customWidth="1"/>
    <col min="6916" max="6916" width="4.7109375" style="368" customWidth="1"/>
    <col min="6917" max="6917" width="14.7109375" style="368" customWidth="1"/>
    <col min="6918" max="6918" width="12.7109375" style="368" customWidth="1"/>
    <col min="6919" max="6919" width="15.7109375" style="368" customWidth="1"/>
    <col min="6920" max="6920" width="9.7109375" style="368" customWidth="1"/>
    <col min="6921" max="6921" width="14.7109375" style="368" customWidth="1"/>
    <col min="6922" max="6922" width="15.7109375" style="368" customWidth="1"/>
    <col min="6923" max="6923" width="6.85546875" style="368" customWidth="1"/>
    <col min="6924" max="6925" width="9.140625" style="368"/>
    <col min="6926" max="6926" width="9.140625" style="368" customWidth="1"/>
    <col min="6927" max="6927" width="5.5703125" style="368" customWidth="1"/>
    <col min="6928" max="7168" width="9.140625" style="368"/>
    <col min="7169" max="7169" width="5.7109375" style="368" customWidth="1"/>
    <col min="7170" max="7170" width="14.7109375" style="368" customWidth="1"/>
    <col min="7171" max="7171" width="72.7109375" style="368" customWidth="1"/>
    <col min="7172" max="7172" width="4.7109375" style="368" customWidth="1"/>
    <col min="7173" max="7173" width="14.7109375" style="368" customWidth="1"/>
    <col min="7174" max="7174" width="12.7109375" style="368" customWidth="1"/>
    <col min="7175" max="7175" width="15.7109375" style="368" customWidth="1"/>
    <col min="7176" max="7176" width="9.7109375" style="368" customWidth="1"/>
    <col min="7177" max="7177" width="14.7109375" style="368" customWidth="1"/>
    <col min="7178" max="7178" width="15.7109375" style="368" customWidth="1"/>
    <col min="7179" max="7179" width="6.85546875" style="368" customWidth="1"/>
    <col min="7180" max="7181" width="9.140625" style="368"/>
    <col min="7182" max="7182" width="9.140625" style="368" customWidth="1"/>
    <col min="7183" max="7183" width="5.5703125" style="368" customWidth="1"/>
    <col min="7184" max="7424" width="9.140625" style="368"/>
    <col min="7425" max="7425" width="5.7109375" style="368" customWidth="1"/>
    <col min="7426" max="7426" width="14.7109375" style="368" customWidth="1"/>
    <col min="7427" max="7427" width="72.7109375" style="368" customWidth="1"/>
    <col min="7428" max="7428" width="4.7109375" style="368" customWidth="1"/>
    <col min="7429" max="7429" width="14.7109375" style="368" customWidth="1"/>
    <col min="7430" max="7430" width="12.7109375" style="368" customWidth="1"/>
    <col min="7431" max="7431" width="15.7109375" style="368" customWidth="1"/>
    <col min="7432" max="7432" width="9.7109375" style="368" customWidth="1"/>
    <col min="7433" max="7433" width="14.7109375" style="368" customWidth="1"/>
    <col min="7434" max="7434" width="15.7109375" style="368" customWidth="1"/>
    <col min="7435" max="7435" width="6.85546875" style="368" customWidth="1"/>
    <col min="7436" max="7437" width="9.140625" style="368"/>
    <col min="7438" max="7438" width="9.140625" style="368" customWidth="1"/>
    <col min="7439" max="7439" width="5.5703125" style="368" customWidth="1"/>
    <col min="7440" max="7680" width="9.140625" style="368"/>
    <col min="7681" max="7681" width="5.7109375" style="368" customWidth="1"/>
    <col min="7682" max="7682" width="14.7109375" style="368" customWidth="1"/>
    <col min="7683" max="7683" width="72.7109375" style="368" customWidth="1"/>
    <col min="7684" max="7684" width="4.7109375" style="368" customWidth="1"/>
    <col min="7685" max="7685" width="14.7109375" style="368" customWidth="1"/>
    <col min="7686" max="7686" width="12.7109375" style="368" customWidth="1"/>
    <col min="7687" max="7687" width="15.7109375" style="368" customWidth="1"/>
    <col min="7688" max="7688" width="9.7109375" style="368" customWidth="1"/>
    <col min="7689" max="7689" width="14.7109375" style="368" customWidth="1"/>
    <col min="7690" max="7690" width="15.7109375" style="368" customWidth="1"/>
    <col min="7691" max="7691" width="6.85546875" style="368" customWidth="1"/>
    <col min="7692" max="7693" width="9.140625" style="368"/>
    <col min="7694" max="7694" width="9.140625" style="368" customWidth="1"/>
    <col min="7695" max="7695" width="5.5703125" style="368" customWidth="1"/>
    <col min="7696" max="7936" width="9.140625" style="368"/>
    <col min="7937" max="7937" width="5.7109375" style="368" customWidth="1"/>
    <col min="7938" max="7938" width="14.7109375" style="368" customWidth="1"/>
    <col min="7939" max="7939" width="72.7109375" style="368" customWidth="1"/>
    <col min="7940" max="7940" width="4.7109375" style="368" customWidth="1"/>
    <col min="7941" max="7941" width="14.7109375" style="368" customWidth="1"/>
    <col min="7942" max="7942" width="12.7109375" style="368" customWidth="1"/>
    <col min="7943" max="7943" width="15.7109375" style="368" customWidth="1"/>
    <col min="7944" max="7944" width="9.7109375" style="368" customWidth="1"/>
    <col min="7945" max="7945" width="14.7109375" style="368" customWidth="1"/>
    <col min="7946" max="7946" width="15.7109375" style="368" customWidth="1"/>
    <col min="7947" max="7947" width="6.85546875" style="368" customWidth="1"/>
    <col min="7948" max="7949" width="9.140625" style="368"/>
    <col min="7950" max="7950" width="9.140625" style="368" customWidth="1"/>
    <col min="7951" max="7951" width="5.5703125" style="368" customWidth="1"/>
    <col min="7952" max="8192" width="9.140625" style="368"/>
    <col min="8193" max="8193" width="5.7109375" style="368" customWidth="1"/>
    <col min="8194" max="8194" width="14.7109375" style="368" customWidth="1"/>
    <col min="8195" max="8195" width="72.7109375" style="368" customWidth="1"/>
    <col min="8196" max="8196" width="4.7109375" style="368" customWidth="1"/>
    <col min="8197" max="8197" width="14.7109375" style="368" customWidth="1"/>
    <col min="8198" max="8198" width="12.7109375" style="368" customWidth="1"/>
    <col min="8199" max="8199" width="15.7109375" style="368" customWidth="1"/>
    <col min="8200" max="8200" width="9.7109375" style="368" customWidth="1"/>
    <col min="8201" max="8201" width="14.7109375" style="368" customWidth="1"/>
    <col min="8202" max="8202" width="15.7109375" style="368" customWidth="1"/>
    <col min="8203" max="8203" width="6.85546875" style="368" customWidth="1"/>
    <col min="8204" max="8205" width="9.140625" style="368"/>
    <col min="8206" max="8206" width="9.140625" style="368" customWidth="1"/>
    <col min="8207" max="8207" width="5.5703125" style="368" customWidth="1"/>
    <col min="8208" max="8448" width="9.140625" style="368"/>
    <col min="8449" max="8449" width="5.7109375" style="368" customWidth="1"/>
    <col min="8450" max="8450" width="14.7109375" style="368" customWidth="1"/>
    <col min="8451" max="8451" width="72.7109375" style="368" customWidth="1"/>
    <col min="8452" max="8452" width="4.7109375" style="368" customWidth="1"/>
    <col min="8453" max="8453" width="14.7109375" style="368" customWidth="1"/>
    <col min="8454" max="8454" width="12.7109375" style="368" customWidth="1"/>
    <col min="8455" max="8455" width="15.7109375" style="368" customWidth="1"/>
    <col min="8456" max="8456" width="9.7109375" style="368" customWidth="1"/>
    <col min="8457" max="8457" width="14.7109375" style="368" customWidth="1"/>
    <col min="8458" max="8458" width="15.7109375" style="368" customWidth="1"/>
    <col min="8459" max="8459" width="6.85546875" style="368" customWidth="1"/>
    <col min="8460" max="8461" width="9.140625" style="368"/>
    <col min="8462" max="8462" width="9.140625" style="368" customWidth="1"/>
    <col min="8463" max="8463" width="5.5703125" style="368" customWidth="1"/>
    <col min="8464" max="8704" width="9.140625" style="368"/>
    <col min="8705" max="8705" width="5.7109375" style="368" customWidth="1"/>
    <col min="8706" max="8706" width="14.7109375" style="368" customWidth="1"/>
    <col min="8707" max="8707" width="72.7109375" style="368" customWidth="1"/>
    <col min="8708" max="8708" width="4.7109375" style="368" customWidth="1"/>
    <col min="8709" max="8709" width="14.7109375" style="368" customWidth="1"/>
    <col min="8710" max="8710" width="12.7109375" style="368" customWidth="1"/>
    <col min="8711" max="8711" width="15.7109375" style="368" customWidth="1"/>
    <col min="8712" max="8712" width="9.7109375" style="368" customWidth="1"/>
    <col min="8713" max="8713" width="14.7109375" style="368" customWidth="1"/>
    <col min="8714" max="8714" width="15.7109375" style="368" customWidth="1"/>
    <col min="8715" max="8715" width="6.85546875" style="368" customWidth="1"/>
    <col min="8716" max="8717" width="9.140625" style="368"/>
    <col min="8718" max="8718" width="9.140625" style="368" customWidth="1"/>
    <col min="8719" max="8719" width="5.5703125" style="368" customWidth="1"/>
    <col min="8720" max="8960" width="9.140625" style="368"/>
    <col min="8961" max="8961" width="5.7109375" style="368" customWidth="1"/>
    <col min="8962" max="8962" width="14.7109375" style="368" customWidth="1"/>
    <col min="8963" max="8963" width="72.7109375" style="368" customWidth="1"/>
    <col min="8964" max="8964" width="4.7109375" style="368" customWidth="1"/>
    <col min="8965" max="8965" width="14.7109375" style="368" customWidth="1"/>
    <col min="8966" max="8966" width="12.7109375" style="368" customWidth="1"/>
    <col min="8967" max="8967" width="15.7109375" style="368" customWidth="1"/>
    <col min="8968" max="8968" width="9.7109375" style="368" customWidth="1"/>
    <col min="8969" max="8969" width="14.7109375" style="368" customWidth="1"/>
    <col min="8970" max="8970" width="15.7109375" style="368" customWidth="1"/>
    <col min="8971" max="8971" width="6.85546875" style="368" customWidth="1"/>
    <col min="8972" max="8973" width="9.140625" style="368"/>
    <col min="8974" max="8974" width="9.140625" style="368" customWidth="1"/>
    <col min="8975" max="8975" width="5.5703125" style="368" customWidth="1"/>
    <col min="8976" max="9216" width="9.140625" style="368"/>
    <col min="9217" max="9217" width="5.7109375" style="368" customWidth="1"/>
    <col min="9218" max="9218" width="14.7109375" style="368" customWidth="1"/>
    <col min="9219" max="9219" width="72.7109375" style="368" customWidth="1"/>
    <col min="9220" max="9220" width="4.7109375" style="368" customWidth="1"/>
    <col min="9221" max="9221" width="14.7109375" style="368" customWidth="1"/>
    <col min="9222" max="9222" width="12.7109375" style="368" customWidth="1"/>
    <col min="9223" max="9223" width="15.7109375" style="368" customWidth="1"/>
    <col min="9224" max="9224" width="9.7109375" style="368" customWidth="1"/>
    <col min="9225" max="9225" width="14.7109375" style="368" customWidth="1"/>
    <col min="9226" max="9226" width="15.7109375" style="368" customWidth="1"/>
    <col min="9227" max="9227" width="6.85546875" style="368" customWidth="1"/>
    <col min="9228" max="9229" width="9.140625" style="368"/>
    <col min="9230" max="9230" width="9.140625" style="368" customWidth="1"/>
    <col min="9231" max="9231" width="5.5703125" style="368" customWidth="1"/>
    <col min="9232" max="9472" width="9.140625" style="368"/>
    <col min="9473" max="9473" width="5.7109375" style="368" customWidth="1"/>
    <col min="9474" max="9474" width="14.7109375" style="368" customWidth="1"/>
    <col min="9475" max="9475" width="72.7109375" style="368" customWidth="1"/>
    <col min="9476" max="9476" width="4.7109375" style="368" customWidth="1"/>
    <col min="9477" max="9477" width="14.7109375" style="368" customWidth="1"/>
    <col min="9478" max="9478" width="12.7109375" style="368" customWidth="1"/>
    <col min="9479" max="9479" width="15.7109375" style="368" customWidth="1"/>
    <col min="9480" max="9480" width="9.7109375" style="368" customWidth="1"/>
    <col min="9481" max="9481" width="14.7109375" style="368" customWidth="1"/>
    <col min="9482" max="9482" width="15.7109375" style="368" customWidth="1"/>
    <col min="9483" max="9483" width="6.85546875" style="368" customWidth="1"/>
    <col min="9484" max="9485" width="9.140625" style="368"/>
    <col min="9486" max="9486" width="9.140625" style="368" customWidth="1"/>
    <col min="9487" max="9487" width="5.5703125" style="368" customWidth="1"/>
    <col min="9488" max="9728" width="9.140625" style="368"/>
    <col min="9729" max="9729" width="5.7109375" style="368" customWidth="1"/>
    <col min="9730" max="9730" width="14.7109375" style="368" customWidth="1"/>
    <col min="9731" max="9731" width="72.7109375" style="368" customWidth="1"/>
    <col min="9732" max="9732" width="4.7109375" style="368" customWidth="1"/>
    <col min="9733" max="9733" width="14.7109375" style="368" customWidth="1"/>
    <col min="9734" max="9734" width="12.7109375" style="368" customWidth="1"/>
    <col min="9735" max="9735" width="15.7109375" style="368" customWidth="1"/>
    <col min="9736" max="9736" width="9.7109375" style="368" customWidth="1"/>
    <col min="9737" max="9737" width="14.7109375" style="368" customWidth="1"/>
    <col min="9738" max="9738" width="15.7109375" style="368" customWidth="1"/>
    <col min="9739" max="9739" width="6.85546875" style="368" customWidth="1"/>
    <col min="9740" max="9741" width="9.140625" style="368"/>
    <col min="9742" max="9742" width="9.140625" style="368" customWidth="1"/>
    <col min="9743" max="9743" width="5.5703125" style="368" customWidth="1"/>
    <col min="9744" max="9984" width="9.140625" style="368"/>
    <col min="9985" max="9985" width="5.7109375" style="368" customWidth="1"/>
    <col min="9986" max="9986" width="14.7109375" style="368" customWidth="1"/>
    <col min="9987" max="9987" width="72.7109375" style="368" customWidth="1"/>
    <col min="9988" max="9988" width="4.7109375" style="368" customWidth="1"/>
    <col min="9989" max="9989" width="14.7109375" style="368" customWidth="1"/>
    <col min="9990" max="9990" width="12.7109375" style="368" customWidth="1"/>
    <col min="9991" max="9991" width="15.7109375" style="368" customWidth="1"/>
    <col min="9992" max="9992" width="9.7109375" style="368" customWidth="1"/>
    <col min="9993" max="9993" width="14.7109375" style="368" customWidth="1"/>
    <col min="9994" max="9994" width="15.7109375" style="368" customWidth="1"/>
    <col min="9995" max="9995" width="6.85546875" style="368" customWidth="1"/>
    <col min="9996" max="9997" width="9.140625" style="368"/>
    <col min="9998" max="9998" width="9.140625" style="368" customWidth="1"/>
    <col min="9999" max="9999" width="5.5703125" style="368" customWidth="1"/>
    <col min="10000" max="10240" width="9.140625" style="368"/>
    <col min="10241" max="10241" width="5.7109375" style="368" customWidth="1"/>
    <col min="10242" max="10242" width="14.7109375" style="368" customWidth="1"/>
    <col min="10243" max="10243" width="72.7109375" style="368" customWidth="1"/>
    <col min="10244" max="10244" width="4.7109375" style="368" customWidth="1"/>
    <col min="10245" max="10245" width="14.7109375" style="368" customWidth="1"/>
    <col min="10246" max="10246" width="12.7109375" style="368" customWidth="1"/>
    <col min="10247" max="10247" width="15.7109375" style="368" customWidth="1"/>
    <col min="10248" max="10248" width="9.7109375" style="368" customWidth="1"/>
    <col min="10249" max="10249" width="14.7109375" style="368" customWidth="1"/>
    <col min="10250" max="10250" width="15.7109375" style="368" customWidth="1"/>
    <col min="10251" max="10251" width="6.85546875" style="368" customWidth="1"/>
    <col min="10252" max="10253" width="9.140625" style="368"/>
    <col min="10254" max="10254" width="9.140625" style="368" customWidth="1"/>
    <col min="10255" max="10255" width="5.5703125" style="368" customWidth="1"/>
    <col min="10256" max="10496" width="9.140625" style="368"/>
    <col min="10497" max="10497" width="5.7109375" style="368" customWidth="1"/>
    <col min="10498" max="10498" width="14.7109375" style="368" customWidth="1"/>
    <col min="10499" max="10499" width="72.7109375" style="368" customWidth="1"/>
    <col min="10500" max="10500" width="4.7109375" style="368" customWidth="1"/>
    <col min="10501" max="10501" width="14.7109375" style="368" customWidth="1"/>
    <col min="10502" max="10502" width="12.7109375" style="368" customWidth="1"/>
    <col min="10503" max="10503" width="15.7109375" style="368" customWidth="1"/>
    <col min="10504" max="10504" width="9.7109375" style="368" customWidth="1"/>
    <col min="10505" max="10505" width="14.7109375" style="368" customWidth="1"/>
    <col min="10506" max="10506" width="15.7109375" style="368" customWidth="1"/>
    <col min="10507" max="10507" width="6.85546875" style="368" customWidth="1"/>
    <col min="10508" max="10509" width="9.140625" style="368"/>
    <col min="10510" max="10510" width="9.140625" style="368" customWidth="1"/>
    <col min="10511" max="10511" width="5.5703125" style="368" customWidth="1"/>
    <col min="10512" max="10752" width="9.140625" style="368"/>
    <col min="10753" max="10753" width="5.7109375" style="368" customWidth="1"/>
    <col min="10754" max="10754" width="14.7109375" style="368" customWidth="1"/>
    <col min="10755" max="10755" width="72.7109375" style="368" customWidth="1"/>
    <col min="10756" max="10756" width="4.7109375" style="368" customWidth="1"/>
    <col min="10757" max="10757" width="14.7109375" style="368" customWidth="1"/>
    <col min="10758" max="10758" width="12.7109375" style="368" customWidth="1"/>
    <col min="10759" max="10759" width="15.7109375" style="368" customWidth="1"/>
    <col min="10760" max="10760" width="9.7109375" style="368" customWidth="1"/>
    <col min="10761" max="10761" width="14.7109375" style="368" customWidth="1"/>
    <col min="10762" max="10762" width="15.7109375" style="368" customWidth="1"/>
    <col min="10763" max="10763" width="6.85546875" style="368" customWidth="1"/>
    <col min="10764" max="10765" width="9.140625" style="368"/>
    <col min="10766" max="10766" width="9.140625" style="368" customWidth="1"/>
    <col min="10767" max="10767" width="5.5703125" style="368" customWidth="1"/>
    <col min="10768" max="11008" width="9.140625" style="368"/>
    <col min="11009" max="11009" width="5.7109375" style="368" customWidth="1"/>
    <col min="11010" max="11010" width="14.7109375" style="368" customWidth="1"/>
    <col min="11011" max="11011" width="72.7109375" style="368" customWidth="1"/>
    <col min="11012" max="11012" width="4.7109375" style="368" customWidth="1"/>
    <col min="11013" max="11013" width="14.7109375" style="368" customWidth="1"/>
    <col min="11014" max="11014" width="12.7109375" style="368" customWidth="1"/>
    <col min="11015" max="11015" width="15.7109375" style="368" customWidth="1"/>
    <col min="11016" max="11016" width="9.7109375" style="368" customWidth="1"/>
    <col min="11017" max="11017" width="14.7109375" style="368" customWidth="1"/>
    <col min="11018" max="11018" width="15.7109375" style="368" customWidth="1"/>
    <col min="11019" max="11019" width="6.85546875" style="368" customWidth="1"/>
    <col min="11020" max="11021" width="9.140625" style="368"/>
    <col min="11022" max="11022" width="9.140625" style="368" customWidth="1"/>
    <col min="11023" max="11023" width="5.5703125" style="368" customWidth="1"/>
    <col min="11024" max="11264" width="9.140625" style="368"/>
    <col min="11265" max="11265" width="5.7109375" style="368" customWidth="1"/>
    <col min="11266" max="11266" width="14.7109375" style="368" customWidth="1"/>
    <col min="11267" max="11267" width="72.7109375" style="368" customWidth="1"/>
    <col min="11268" max="11268" width="4.7109375" style="368" customWidth="1"/>
    <col min="11269" max="11269" width="14.7109375" style="368" customWidth="1"/>
    <col min="11270" max="11270" width="12.7109375" style="368" customWidth="1"/>
    <col min="11271" max="11271" width="15.7109375" style="368" customWidth="1"/>
    <col min="11272" max="11272" width="9.7109375" style="368" customWidth="1"/>
    <col min="11273" max="11273" width="14.7109375" style="368" customWidth="1"/>
    <col min="11274" max="11274" width="15.7109375" style="368" customWidth="1"/>
    <col min="11275" max="11275" width="6.85546875" style="368" customWidth="1"/>
    <col min="11276" max="11277" width="9.140625" style="368"/>
    <col min="11278" max="11278" width="9.140625" style="368" customWidth="1"/>
    <col min="11279" max="11279" width="5.5703125" style="368" customWidth="1"/>
    <col min="11280" max="11520" width="9.140625" style="368"/>
    <col min="11521" max="11521" width="5.7109375" style="368" customWidth="1"/>
    <col min="11522" max="11522" width="14.7109375" style="368" customWidth="1"/>
    <col min="11523" max="11523" width="72.7109375" style="368" customWidth="1"/>
    <col min="11524" max="11524" width="4.7109375" style="368" customWidth="1"/>
    <col min="11525" max="11525" width="14.7109375" style="368" customWidth="1"/>
    <col min="11526" max="11526" width="12.7109375" style="368" customWidth="1"/>
    <col min="11527" max="11527" width="15.7109375" style="368" customWidth="1"/>
    <col min="11528" max="11528" width="9.7109375" style="368" customWidth="1"/>
    <col min="11529" max="11529" width="14.7109375" style="368" customWidth="1"/>
    <col min="11530" max="11530" width="15.7109375" style="368" customWidth="1"/>
    <col min="11531" max="11531" width="6.85546875" style="368" customWidth="1"/>
    <col min="11532" max="11533" width="9.140625" style="368"/>
    <col min="11534" max="11534" width="9.140625" style="368" customWidth="1"/>
    <col min="11535" max="11535" width="5.5703125" style="368" customWidth="1"/>
    <col min="11536" max="11776" width="9.140625" style="368"/>
    <col min="11777" max="11777" width="5.7109375" style="368" customWidth="1"/>
    <col min="11778" max="11778" width="14.7109375" style="368" customWidth="1"/>
    <col min="11779" max="11779" width="72.7109375" style="368" customWidth="1"/>
    <col min="11780" max="11780" width="4.7109375" style="368" customWidth="1"/>
    <col min="11781" max="11781" width="14.7109375" style="368" customWidth="1"/>
    <col min="11782" max="11782" width="12.7109375" style="368" customWidth="1"/>
    <col min="11783" max="11783" width="15.7109375" style="368" customWidth="1"/>
    <col min="11784" max="11784" width="9.7109375" style="368" customWidth="1"/>
    <col min="11785" max="11785" width="14.7109375" style="368" customWidth="1"/>
    <col min="11786" max="11786" width="15.7109375" style="368" customWidth="1"/>
    <col min="11787" max="11787" width="6.85546875" style="368" customWidth="1"/>
    <col min="11788" max="11789" width="9.140625" style="368"/>
    <col min="11790" max="11790" width="9.140625" style="368" customWidth="1"/>
    <col min="11791" max="11791" width="5.5703125" style="368" customWidth="1"/>
    <col min="11792" max="12032" width="9.140625" style="368"/>
    <col min="12033" max="12033" width="5.7109375" style="368" customWidth="1"/>
    <col min="12034" max="12034" width="14.7109375" style="368" customWidth="1"/>
    <col min="12035" max="12035" width="72.7109375" style="368" customWidth="1"/>
    <col min="12036" max="12036" width="4.7109375" style="368" customWidth="1"/>
    <col min="12037" max="12037" width="14.7109375" style="368" customWidth="1"/>
    <col min="12038" max="12038" width="12.7109375" style="368" customWidth="1"/>
    <col min="12039" max="12039" width="15.7109375" style="368" customWidth="1"/>
    <col min="12040" max="12040" width="9.7109375" style="368" customWidth="1"/>
    <col min="12041" max="12041" width="14.7109375" style="368" customWidth="1"/>
    <col min="12042" max="12042" width="15.7109375" style="368" customWidth="1"/>
    <col min="12043" max="12043" width="6.85546875" style="368" customWidth="1"/>
    <col min="12044" max="12045" width="9.140625" style="368"/>
    <col min="12046" max="12046" width="9.140625" style="368" customWidth="1"/>
    <col min="12047" max="12047" width="5.5703125" style="368" customWidth="1"/>
    <col min="12048" max="12288" width="9.140625" style="368"/>
    <col min="12289" max="12289" width="5.7109375" style="368" customWidth="1"/>
    <col min="12290" max="12290" width="14.7109375" style="368" customWidth="1"/>
    <col min="12291" max="12291" width="72.7109375" style="368" customWidth="1"/>
    <col min="12292" max="12292" width="4.7109375" style="368" customWidth="1"/>
    <col min="12293" max="12293" width="14.7109375" style="368" customWidth="1"/>
    <col min="12294" max="12294" width="12.7109375" style="368" customWidth="1"/>
    <col min="12295" max="12295" width="15.7109375" style="368" customWidth="1"/>
    <col min="12296" max="12296" width="9.7109375" style="368" customWidth="1"/>
    <col min="12297" max="12297" width="14.7109375" style="368" customWidth="1"/>
    <col min="12298" max="12298" width="15.7109375" style="368" customWidth="1"/>
    <col min="12299" max="12299" width="6.85546875" style="368" customWidth="1"/>
    <col min="12300" max="12301" width="9.140625" style="368"/>
    <col min="12302" max="12302" width="9.140625" style="368" customWidth="1"/>
    <col min="12303" max="12303" width="5.5703125" style="368" customWidth="1"/>
    <col min="12304" max="12544" width="9.140625" style="368"/>
    <col min="12545" max="12545" width="5.7109375" style="368" customWidth="1"/>
    <col min="12546" max="12546" width="14.7109375" style="368" customWidth="1"/>
    <col min="12547" max="12547" width="72.7109375" style="368" customWidth="1"/>
    <col min="12548" max="12548" width="4.7109375" style="368" customWidth="1"/>
    <col min="12549" max="12549" width="14.7109375" style="368" customWidth="1"/>
    <col min="12550" max="12550" width="12.7109375" style="368" customWidth="1"/>
    <col min="12551" max="12551" width="15.7109375" style="368" customWidth="1"/>
    <col min="12552" max="12552" width="9.7109375" style="368" customWidth="1"/>
    <col min="12553" max="12553" width="14.7109375" style="368" customWidth="1"/>
    <col min="12554" max="12554" width="15.7109375" style="368" customWidth="1"/>
    <col min="12555" max="12555" width="6.85546875" style="368" customWidth="1"/>
    <col min="12556" max="12557" width="9.140625" style="368"/>
    <col min="12558" max="12558" width="9.140625" style="368" customWidth="1"/>
    <col min="12559" max="12559" width="5.5703125" style="368" customWidth="1"/>
    <col min="12560" max="12800" width="9.140625" style="368"/>
    <col min="12801" max="12801" width="5.7109375" style="368" customWidth="1"/>
    <col min="12802" max="12802" width="14.7109375" style="368" customWidth="1"/>
    <col min="12803" max="12803" width="72.7109375" style="368" customWidth="1"/>
    <col min="12804" max="12804" width="4.7109375" style="368" customWidth="1"/>
    <col min="12805" max="12805" width="14.7109375" style="368" customWidth="1"/>
    <col min="12806" max="12806" width="12.7109375" style="368" customWidth="1"/>
    <col min="12807" max="12807" width="15.7109375" style="368" customWidth="1"/>
    <col min="12808" max="12808" width="9.7109375" style="368" customWidth="1"/>
    <col min="12809" max="12809" width="14.7109375" style="368" customWidth="1"/>
    <col min="12810" max="12810" width="15.7109375" style="368" customWidth="1"/>
    <col min="12811" max="12811" width="6.85546875" style="368" customWidth="1"/>
    <col min="12812" max="12813" width="9.140625" style="368"/>
    <col min="12814" max="12814" width="9.140625" style="368" customWidth="1"/>
    <col min="12815" max="12815" width="5.5703125" style="368" customWidth="1"/>
    <col min="12816" max="13056" width="9.140625" style="368"/>
    <col min="13057" max="13057" width="5.7109375" style="368" customWidth="1"/>
    <col min="13058" max="13058" width="14.7109375" style="368" customWidth="1"/>
    <col min="13059" max="13059" width="72.7109375" style="368" customWidth="1"/>
    <col min="13060" max="13060" width="4.7109375" style="368" customWidth="1"/>
    <col min="13061" max="13061" width="14.7109375" style="368" customWidth="1"/>
    <col min="13062" max="13062" width="12.7109375" style="368" customWidth="1"/>
    <col min="13063" max="13063" width="15.7109375" style="368" customWidth="1"/>
    <col min="13064" max="13064" width="9.7109375" style="368" customWidth="1"/>
    <col min="13065" max="13065" width="14.7109375" style="368" customWidth="1"/>
    <col min="13066" max="13066" width="15.7109375" style="368" customWidth="1"/>
    <col min="13067" max="13067" width="6.85546875" style="368" customWidth="1"/>
    <col min="13068" max="13069" width="9.140625" style="368"/>
    <col min="13070" max="13070" width="9.140625" style="368" customWidth="1"/>
    <col min="13071" max="13071" width="5.5703125" style="368" customWidth="1"/>
    <col min="13072" max="13312" width="9.140625" style="368"/>
    <col min="13313" max="13313" width="5.7109375" style="368" customWidth="1"/>
    <col min="13314" max="13314" width="14.7109375" style="368" customWidth="1"/>
    <col min="13315" max="13315" width="72.7109375" style="368" customWidth="1"/>
    <col min="13316" max="13316" width="4.7109375" style="368" customWidth="1"/>
    <col min="13317" max="13317" width="14.7109375" style="368" customWidth="1"/>
    <col min="13318" max="13318" width="12.7109375" style="368" customWidth="1"/>
    <col min="13319" max="13319" width="15.7109375" style="368" customWidth="1"/>
    <col min="13320" max="13320" width="9.7109375" style="368" customWidth="1"/>
    <col min="13321" max="13321" width="14.7109375" style="368" customWidth="1"/>
    <col min="13322" max="13322" width="15.7109375" style="368" customWidth="1"/>
    <col min="13323" max="13323" width="6.85546875" style="368" customWidth="1"/>
    <col min="13324" max="13325" width="9.140625" style="368"/>
    <col min="13326" max="13326" width="9.140625" style="368" customWidth="1"/>
    <col min="13327" max="13327" width="5.5703125" style="368" customWidth="1"/>
    <col min="13328" max="13568" width="9.140625" style="368"/>
    <col min="13569" max="13569" width="5.7109375" style="368" customWidth="1"/>
    <col min="13570" max="13570" width="14.7109375" style="368" customWidth="1"/>
    <col min="13571" max="13571" width="72.7109375" style="368" customWidth="1"/>
    <col min="13572" max="13572" width="4.7109375" style="368" customWidth="1"/>
    <col min="13573" max="13573" width="14.7109375" style="368" customWidth="1"/>
    <col min="13574" max="13574" width="12.7109375" style="368" customWidth="1"/>
    <col min="13575" max="13575" width="15.7109375" style="368" customWidth="1"/>
    <col min="13576" max="13576" width="9.7109375" style="368" customWidth="1"/>
    <col min="13577" max="13577" width="14.7109375" style="368" customWidth="1"/>
    <col min="13578" max="13578" width="15.7109375" style="368" customWidth="1"/>
    <col min="13579" max="13579" width="6.85546875" style="368" customWidth="1"/>
    <col min="13580" max="13581" width="9.140625" style="368"/>
    <col min="13582" max="13582" width="9.140625" style="368" customWidth="1"/>
    <col min="13583" max="13583" width="5.5703125" style="368" customWidth="1"/>
    <col min="13584" max="13824" width="9.140625" style="368"/>
    <col min="13825" max="13825" width="5.7109375" style="368" customWidth="1"/>
    <col min="13826" max="13826" width="14.7109375" style="368" customWidth="1"/>
    <col min="13827" max="13827" width="72.7109375" style="368" customWidth="1"/>
    <col min="13828" max="13828" width="4.7109375" style="368" customWidth="1"/>
    <col min="13829" max="13829" width="14.7109375" style="368" customWidth="1"/>
    <col min="13830" max="13830" width="12.7109375" style="368" customWidth="1"/>
    <col min="13831" max="13831" width="15.7109375" style="368" customWidth="1"/>
    <col min="13832" max="13832" width="9.7109375" style="368" customWidth="1"/>
    <col min="13833" max="13833" width="14.7109375" style="368" customWidth="1"/>
    <col min="13834" max="13834" width="15.7109375" style="368" customWidth="1"/>
    <col min="13835" max="13835" width="6.85546875" style="368" customWidth="1"/>
    <col min="13836" max="13837" width="9.140625" style="368"/>
    <col min="13838" max="13838" width="9.140625" style="368" customWidth="1"/>
    <col min="13839" max="13839" width="5.5703125" style="368" customWidth="1"/>
    <col min="13840" max="14080" width="9.140625" style="368"/>
    <col min="14081" max="14081" width="5.7109375" style="368" customWidth="1"/>
    <col min="14082" max="14082" width="14.7109375" style="368" customWidth="1"/>
    <col min="14083" max="14083" width="72.7109375" style="368" customWidth="1"/>
    <col min="14084" max="14084" width="4.7109375" style="368" customWidth="1"/>
    <col min="14085" max="14085" width="14.7109375" style="368" customWidth="1"/>
    <col min="14086" max="14086" width="12.7109375" style="368" customWidth="1"/>
    <col min="14087" max="14087" width="15.7109375" style="368" customWidth="1"/>
    <col min="14088" max="14088" width="9.7109375" style="368" customWidth="1"/>
    <col min="14089" max="14089" width="14.7109375" style="368" customWidth="1"/>
    <col min="14090" max="14090" width="15.7109375" style="368" customWidth="1"/>
    <col min="14091" max="14091" width="6.85546875" style="368" customWidth="1"/>
    <col min="14092" max="14093" width="9.140625" style="368"/>
    <col min="14094" max="14094" width="9.140625" style="368" customWidth="1"/>
    <col min="14095" max="14095" width="5.5703125" style="368" customWidth="1"/>
    <col min="14096" max="14336" width="9.140625" style="368"/>
    <col min="14337" max="14337" width="5.7109375" style="368" customWidth="1"/>
    <col min="14338" max="14338" width="14.7109375" style="368" customWidth="1"/>
    <col min="14339" max="14339" width="72.7109375" style="368" customWidth="1"/>
    <col min="14340" max="14340" width="4.7109375" style="368" customWidth="1"/>
    <col min="14341" max="14341" width="14.7109375" style="368" customWidth="1"/>
    <col min="14342" max="14342" width="12.7109375" style="368" customWidth="1"/>
    <col min="14343" max="14343" width="15.7109375" style="368" customWidth="1"/>
    <col min="14344" max="14344" width="9.7109375" style="368" customWidth="1"/>
    <col min="14345" max="14345" width="14.7109375" style="368" customWidth="1"/>
    <col min="14346" max="14346" width="15.7109375" style="368" customWidth="1"/>
    <col min="14347" max="14347" width="6.85546875" style="368" customWidth="1"/>
    <col min="14348" max="14349" width="9.140625" style="368"/>
    <col min="14350" max="14350" width="9.140625" style="368" customWidth="1"/>
    <col min="14351" max="14351" width="5.5703125" style="368" customWidth="1"/>
    <col min="14352" max="14592" width="9.140625" style="368"/>
    <col min="14593" max="14593" width="5.7109375" style="368" customWidth="1"/>
    <col min="14594" max="14594" width="14.7109375" style="368" customWidth="1"/>
    <col min="14595" max="14595" width="72.7109375" style="368" customWidth="1"/>
    <col min="14596" max="14596" width="4.7109375" style="368" customWidth="1"/>
    <col min="14597" max="14597" width="14.7109375" style="368" customWidth="1"/>
    <col min="14598" max="14598" width="12.7109375" style="368" customWidth="1"/>
    <col min="14599" max="14599" width="15.7109375" style="368" customWidth="1"/>
    <col min="14600" max="14600" width="9.7109375" style="368" customWidth="1"/>
    <col min="14601" max="14601" width="14.7109375" style="368" customWidth="1"/>
    <col min="14602" max="14602" width="15.7109375" style="368" customWidth="1"/>
    <col min="14603" max="14603" width="6.85546875" style="368" customWidth="1"/>
    <col min="14604" max="14605" width="9.140625" style="368"/>
    <col min="14606" max="14606" width="9.140625" style="368" customWidth="1"/>
    <col min="14607" max="14607" width="5.5703125" style="368" customWidth="1"/>
    <col min="14608" max="14848" width="9.140625" style="368"/>
    <col min="14849" max="14849" width="5.7109375" style="368" customWidth="1"/>
    <col min="14850" max="14850" width="14.7109375" style="368" customWidth="1"/>
    <col min="14851" max="14851" width="72.7109375" style="368" customWidth="1"/>
    <col min="14852" max="14852" width="4.7109375" style="368" customWidth="1"/>
    <col min="14853" max="14853" width="14.7109375" style="368" customWidth="1"/>
    <col min="14854" max="14854" width="12.7109375" style="368" customWidth="1"/>
    <col min="14855" max="14855" width="15.7109375" style="368" customWidth="1"/>
    <col min="14856" max="14856" width="9.7109375" style="368" customWidth="1"/>
    <col min="14857" max="14857" width="14.7109375" style="368" customWidth="1"/>
    <col min="14858" max="14858" width="15.7109375" style="368" customWidth="1"/>
    <col min="14859" max="14859" width="6.85546875" style="368" customWidth="1"/>
    <col min="14860" max="14861" width="9.140625" style="368"/>
    <col min="14862" max="14862" width="9.140625" style="368" customWidth="1"/>
    <col min="14863" max="14863" width="5.5703125" style="368" customWidth="1"/>
    <col min="14864" max="15104" width="9.140625" style="368"/>
    <col min="15105" max="15105" width="5.7109375" style="368" customWidth="1"/>
    <col min="15106" max="15106" width="14.7109375" style="368" customWidth="1"/>
    <col min="15107" max="15107" width="72.7109375" style="368" customWidth="1"/>
    <col min="15108" max="15108" width="4.7109375" style="368" customWidth="1"/>
    <col min="15109" max="15109" width="14.7109375" style="368" customWidth="1"/>
    <col min="15110" max="15110" width="12.7109375" style="368" customWidth="1"/>
    <col min="15111" max="15111" width="15.7109375" style="368" customWidth="1"/>
    <col min="15112" max="15112" width="9.7109375" style="368" customWidth="1"/>
    <col min="15113" max="15113" width="14.7109375" style="368" customWidth="1"/>
    <col min="15114" max="15114" width="15.7109375" style="368" customWidth="1"/>
    <col min="15115" max="15115" width="6.85546875" style="368" customWidth="1"/>
    <col min="15116" max="15117" width="9.140625" style="368"/>
    <col min="15118" max="15118" width="9.140625" style="368" customWidth="1"/>
    <col min="15119" max="15119" width="5.5703125" style="368" customWidth="1"/>
    <col min="15120" max="15360" width="9.140625" style="368"/>
    <col min="15361" max="15361" width="5.7109375" style="368" customWidth="1"/>
    <col min="15362" max="15362" width="14.7109375" style="368" customWidth="1"/>
    <col min="15363" max="15363" width="72.7109375" style="368" customWidth="1"/>
    <col min="15364" max="15364" width="4.7109375" style="368" customWidth="1"/>
    <col min="15365" max="15365" width="14.7109375" style="368" customWidth="1"/>
    <col min="15366" max="15366" width="12.7109375" style="368" customWidth="1"/>
    <col min="15367" max="15367" width="15.7109375" style="368" customWidth="1"/>
    <col min="15368" max="15368" width="9.7109375" style="368" customWidth="1"/>
    <col min="15369" max="15369" width="14.7109375" style="368" customWidth="1"/>
    <col min="15370" max="15370" width="15.7109375" style="368" customWidth="1"/>
    <col min="15371" max="15371" width="6.85546875" style="368" customWidth="1"/>
    <col min="15372" max="15373" width="9.140625" style="368"/>
    <col min="15374" max="15374" width="9.140625" style="368" customWidth="1"/>
    <col min="15375" max="15375" width="5.5703125" style="368" customWidth="1"/>
    <col min="15376" max="15616" width="9.140625" style="368"/>
    <col min="15617" max="15617" width="5.7109375" style="368" customWidth="1"/>
    <col min="15618" max="15618" width="14.7109375" style="368" customWidth="1"/>
    <col min="15619" max="15619" width="72.7109375" style="368" customWidth="1"/>
    <col min="15620" max="15620" width="4.7109375" style="368" customWidth="1"/>
    <col min="15621" max="15621" width="14.7109375" style="368" customWidth="1"/>
    <col min="15622" max="15622" width="12.7109375" style="368" customWidth="1"/>
    <col min="15623" max="15623" width="15.7109375" style="368" customWidth="1"/>
    <col min="15624" max="15624" width="9.7109375" style="368" customWidth="1"/>
    <col min="15625" max="15625" width="14.7109375" style="368" customWidth="1"/>
    <col min="15626" max="15626" width="15.7109375" style="368" customWidth="1"/>
    <col min="15627" max="15627" width="6.85546875" style="368" customWidth="1"/>
    <col min="15628" max="15629" width="9.140625" style="368"/>
    <col min="15630" max="15630" width="9.140625" style="368" customWidth="1"/>
    <col min="15631" max="15631" width="5.5703125" style="368" customWidth="1"/>
    <col min="15632" max="15872" width="9.140625" style="368"/>
    <col min="15873" max="15873" width="5.7109375" style="368" customWidth="1"/>
    <col min="15874" max="15874" width="14.7109375" style="368" customWidth="1"/>
    <col min="15875" max="15875" width="72.7109375" style="368" customWidth="1"/>
    <col min="15876" max="15876" width="4.7109375" style="368" customWidth="1"/>
    <col min="15877" max="15877" width="14.7109375" style="368" customWidth="1"/>
    <col min="15878" max="15878" width="12.7109375" style="368" customWidth="1"/>
    <col min="15879" max="15879" width="15.7109375" style="368" customWidth="1"/>
    <col min="15880" max="15880" width="9.7109375" style="368" customWidth="1"/>
    <col min="15881" max="15881" width="14.7109375" style="368" customWidth="1"/>
    <col min="15882" max="15882" width="15.7109375" style="368" customWidth="1"/>
    <col min="15883" max="15883" width="6.85546875" style="368" customWidth="1"/>
    <col min="15884" max="15885" width="9.140625" style="368"/>
    <col min="15886" max="15886" width="9.140625" style="368" customWidth="1"/>
    <col min="15887" max="15887" width="5.5703125" style="368" customWidth="1"/>
    <col min="15888" max="16128" width="9.140625" style="368"/>
    <col min="16129" max="16129" width="5.7109375" style="368" customWidth="1"/>
    <col min="16130" max="16130" width="14.7109375" style="368" customWidth="1"/>
    <col min="16131" max="16131" width="72.7109375" style="368" customWidth="1"/>
    <col min="16132" max="16132" width="4.7109375" style="368" customWidth="1"/>
    <col min="16133" max="16133" width="14.7109375" style="368" customWidth="1"/>
    <col min="16134" max="16134" width="12.7109375" style="368" customWidth="1"/>
    <col min="16135" max="16135" width="15.7109375" style="368" customWidth="1"/>
    <col min="16136" max="16136" width="9.7109375" style="368" customWidth="1"/>
    <col min="16137" max="16137" width="14.7109375" style="368" customWidth="1"/>
    <col min="16138" max="16138" width="15.7109375" style="368" customWidth="1"/>
    <col min="16139" max="16139" width="6.85546875" style="368" customWidth="1"/>
    <col min="16140" max="16141" width="9.140625" style="368"/>
    <col min="16142" max="16142" width="9.140625" style="368" customWidth="1"/>
    <col min="16143" max="16143" width="5.5703125" style="368" customWidth="1"/>
    <col min="16144" max="16384" width="9.140625" style="368"/>
  </cols>
  <sheetData>
    <row r="1" spans="1:12" s="243" customFormat="1" ht="21.6" customHeight="1">
      <c r="A1" s="237"/>
      <c r="B1" s="238"/>
      <c r="C1" s="305" t="s">
        <v>1877</v>
      </c>
      <c r="D1" s="238"/>
      <c r="E1" s="240"/>
      <c r="F1" s="240"/>
      <c r="G1" s="512" t="s">
        <v>3554</v>
      </c>
      <c r="H1" s="242"/>
      <c r="J1" s="242"/>
    </row>
    <row r="2" spans="1:12" s="246" customFormat="1" ht="21.6" customHeight="1">
      <c r="A2" s="237"/>
      <c r="B2" s="305" t="s">
        <v>1879</v>
      </c>
      <c r="C2" s="238" t="s">
        <v>2143</v>
      </c>
      <c r="D2" s="238"/>
      <c r="E2" s="240"/>
      <c r="F2" s="240"/>
      <c r="G2" s="242"/>
    </row>
    <row r="3" spans="1:12" ht="7.5" customHeight="1">
      <c r="A3" s="360"/>
      <c r="B3" s="361"/>
      <c r="C3" s="362"/>
      <c r="D3" s="362"/>
      <c r="E3" s="363"/>
      <c r="F3" s="364"/>
      <c r="G3" s="365"/>
      <c r="H3" s="366"/>
      <c r="I3" s="366"/>
      <c r="J3" s="366"/>
      <c r="K3" s="367"/>
    </row>
    <row r="4" spans="1:12" s="310" customFormat="1" ht="22.5" customHeight="1" thickBot="1">
      <c r="A4" s="306" t="s">
        <v>34</v>
      </c>
      <c r="B4" s="307" t="s">
        <v>11</v>
      </c>
      <c r="C4" s="308" t="s">
        <v>21</v>
      </c>
      <c r="D4" s="309" t="s">
        <v>6</v>
      </c>
      <c r="E4" s="306" t="s">
        <v>163</v>
      </c>
      <c r="F4" s="306" t="s">
        <v>144</v>
      </c>
      <c r="G4" s="306" t="s">
        <v>16</v>
      </c>
      <c r="H4" s="309" t="s">
        <v>139</v>
      </c>
      <c r="I4" s="309" t="s">
        <v>10</v>
      </c>
      <c r="J4" s="309" t="s">
        <v>143</v>
      </c>
    </row>
    <row r="5" spans="1:12" ht="7.5" customHeight="1">
      <c r="A5" s="360"/>
      <c r="B5" s="361"/>
      <c r="C5" s="362"/>
      <c r="D5" s="362"/>
      <c r="E5" s="363"/>
      <c r="F5" s="364"/>
      <c r="G5" s="365"/>
      <c r="H5" s="365"/>
      <c r="I5" s="365"/>
      <c r="J5" s="365"/>
      <c r="K5" s="367"/>
    </row>
    <row r="6" spans="1:12" s="321" customFormat="1" ht="20.25" customHeight="1">
      <c r="A6" s="316"/>
      <c r="B6" s="317" t="s">
        <v>3031</v>
      </c>
      <c r="C6" s="316" t="s">
        <v>3032</v>
      </c>
      <c r="D6" s="318"/>
      <c r="E6" s="319"/>
      <c r="F6" s="318"/>
      <c r="G6" s="320">
        <f>SUBTOTAL(9,G7:G305)</f>
        <v>0</v>
      </c>
      <c r="H6" s="320"/>
      <c r="I6" s="320">
        <f>SUBTOTAL(9,I7:I305)</f>
        <v>0</v>
      </c>
      <c r="J6" s="320">
        <f>SUBTOTAL(9,J7:J305)</f>
        <v>0</v>
      </c>
    </row>
    <row r="7" spans="1:12" s="377" customFormat="1" ht="18" customHeight="1">
      <c r="A7" s="369"/>
      <c r="B7" s="370"/>
      <c r="C7" s="371" t="s">
        <v>3033</v>
      </c>
      <c r="D7" s="372"/>
      <c r="E7" s="373"/>
      <c r="F7" s="374"/>
      <c r="G7" s="375">
        <f>SUBTOTAL(9,G8:G96)</f>
        <v>0</v>
      </c>
      <c r="H7" s="376"/>
      <c r="I7" s="375">
        <f>SUBTOTAL(9,I8:I96)</f>
        <v>0</v>
      </c>
      <c r="J7" s="375">
        <f>SUBTOTAL(9,J8:J96)</f>
        <v>0</v>
      </c>
    </row>
    <row r="8" spans="1:12" outlineLevel="1">
      <c r="A8" s="378"/>
      <c r="B8" s="379"/>
      <c r="C8" s="380" t="s">
        <v>3034</v>
      </c>
      <c r="D8" s="381"/>
      <c r="E8" s="382"/>
      <c r="F8" s="383"/>
      <c r="G8" s="384">
        <f>SUBTOTAL(9,G9:G42)</f>
        <v>0</v>
      </c>
      <c r="H8" s="385"/>
      <c r="I8" s="384">
        <f>SUBTOTAL(9,I9:I42)</f>
        <v>0</v>
      </c>
      <c r="J8" s="384">
        <f>SUBTOTAL(9,J9:J42)</f>
        <v>0</v>
      </c>
      <c r="K8" s="386"/>
      <c r="L8" s="367"/>
    </row>
    <row r="9" spans="1:12" outlineLevel="2">
      <c r="A9" s="378"/>
      <c r="B9" s="379"/>
      <c r="C9" s="380" t="s">
        <v>3035</v>
      </c>
      <c r="D9" s="381"/>
      <c r="E9" s="382"/>
      <c r="F9" s="383"/>
      <c r="G9" s="384">
        <f>SUBTOTAL(9,G10:G16)</f>
        <v>0</v>
      </c>
      <c r="H9" s="385"/>
      <c r="I9" s="384">
        <f>SUBTOTAL(9,I10:I16)</f>
        <v>0</v>
      </c>
      <c r="J9" s="384">
        <f>SUBTOTAL(9,J10:J16)</f>
        <v>0</v>
      </c>
      <c r="K9" s="386"/>
      <c r="L9" s="367"/>
    </row>
    <row r="10" spans="1:12" outlineLevel="3">
      <c r="A10" s="387">
        <v>1</v>
      </c>
      <c r="B10" s="388" t="s">
        <v>3036</v>
      </c>
      <c r="C10" s="389" t="s">
        <v>3037</v>
      </c>
      <c r="D10" s="390" t="s">
        <v>14</v>
      </c>
      <c r="E10" s="391">
        <v>1</v>
      </c>
      <c r="F10" s="511"/>
      <c r="G10" s="393">
        <f t="shared" ref="G10:G15" si="0">E10*F10</f>
        <v>0</v>
      </c>
      <c r="H10" s="393">
        <v>21</v>
      </c>
      <c r="I10" s="393">
        <f t="shared" ref="I10:I15" si="1">G10*(H10/100)</f>
        <v>0</v>
      </c>
      <c r="J10" s="393">
        <f t="shared" ref="J10:J15" si="2">G10+I10</f>
        <v>0</v>
      </c>
      <c r="K10" s="367"/>
      <c r="L10" s="367"/>
    </row>
    <row r="11" spans="1:12" outlineLevel="3">
      <c r="A11" s="387">
        <v>2</v>
      </c>
      <c r="B11" s="388" t="s">
        <v>3038</v>
      </c>
      <c r="C11" s="389" t="s">
        <v>3039</v>
      </c>
      <c r="D11" s="390" t="s">
        <v>14</v>
      </c>
      <c r="E11" s="391">
        <v>1</v>
      </c>
      <c r="F11" s="511"/>
      <c r="G11" s="393">
        <f t="shared" si="0"/>
        <v>0</v>
      </c>
      <c r="H11" s="393">
        <v>21</v>
      </c>
      <c r="I11" s="393">
        <f t="shared" si="1"/>
        <v>0</v>
      </c>
      <c r="J11" s="393">
        <f t="shared" si="2"/>
        <v>0</v>
      </c>
      <c r="K11" s="367"/>
      <c r="L11" s="367"/>
    </row>
    <row r="12" spans="1:12" outlineLevel="3">
      <c r="A12" s="387">
        <v>3</v>
      </c>
      <c r="B12" s="388" t="s">
        <v>3040</v>
      </c>
      <c r="C12" s="389" t="s">
        <v>3041</v>
      </c>
      <c r="D12" s="390" t="s">
        <v>14</v>
      </c>
      <c r="E12" s="391">
        <v>10</v>
      </c>
      <c r="F12" s="511"/>
      <c r="G12" s="393">
        <f t="shared" si="0"/>
        <v>0</v>
      </c>
      <c r="H12" s="393">
        <v>21</v>
      </c>
      <c r="I12" s="393">
        <f t="shared" si="1"/>
        <v>0</v>
      </c>
      <c r="J12" s="393">
        <f t="shared" si="2"/>
        <v>0</v>
      </c>
      <c r="K12" s="367"/>
      <c r="L12" s="367"/>
    </row>
    <row r="13" spans="1:12" outlineLevel="3">
      <c r="A13" s="387">
        <v>4</v>
      </c>
      <c r="B13" s="388" t="s">
        <v>3042</v>
      </c>
      <c r="C13" s="389" t="s">
        <v>3043</v>
      </c>
      <c r="D13" s="390" t="s">
        <v>14</v>
      </c>
      <c r="E13" s="391">
        <v>1</v>
      </c>
      <c r="F13" s="511"/>
      <c r="G13" s="393">
        <f t="shared" si="0"/>
        <v>0</v>
      </c>
      <c r="H13" s="393">
        <v>21</v>
      </c>
      <c r="I13" s="393">
        <f t="shared" si="1"/>
        <v>0</v>
      </c>
      <c r="J13" s="393">
        <f t="shared" si="2"/>
        <v>0</v>
      </c>
      <c r="K13" s="367"/>
      <c r="L13" s="367"/>
    </row>
    <row r="14" spans="1:12" outlineLevel="3">
      <c r="A14" s="387">
        <v>5</v>
      </c>
      <c r="B14" s="388" t="s">
        <v>3044</v>
      </c>
      <c r="C14" s="389" t="s">
        <v>3045</v>
      </c>
      <c r="D14" s="390" t="s">
        <v>14</v>
      </c>
      <c r="E14" s="391">
        <v>1</v>
      </c>
      <c r="F14" s="511"/>
      <c r="G14" s="393">
        <f t="shared" si="0"/>
        <v>0</v>
      </c>
      <c r="H14" s="393">
        <v>21</v>
      </c>
      <c r="I14" s="393">
        <f t="shared" si="1"/>
        <v>0</v>
      </c>
      <c r="J14" s="393">
        <f t="shared" si="2"/>
        <v>0</v>
      </c>
      <c r="K14" s="367"/>
      <c r="L14" s="367"/>
    </row>
    <row r="15" spans="1:12" outlineLevel="3">
      <c r="A15" s="387">
        <v>6</v>
      </c>
      <c r="B15" s="388" t="s">
        <v>3046</v>
      </c>
      <c r="C15" s="389" t="s">
        <v>3047</v>
      </c>
      <c r="D15" s="390" t="s">
        <v>14</v>
      </c>
      <c r="E15" s="391">
        <v>2</v>
      </c>
      <c r="F15" s="511"/>
      <c r="G15" s="393">
        <f t="shared" si="0"/>
        <v>0</v>
      </c>
      <c r="H15" s="393">
        <v>21</v>
      </c>
      <c r="I15" s="393">
        <f t="shared" si="1"/>
        <v>0</v>
      </c>
      <c r="J15" s="393">
        <f t="shared" si="2"/>
        <v>0</v>
      </c>
      <c r="K15" s="367"/>
      <c r="L15" s="367"/>
    </row>
    <row r="16" spans="1:12" outlineLevel="3">
      <c r="A16" s="386"/>
      <c r="B16" s="394"/>
      <c r="C16" s="386"/>
      <c r="D16" s="386"/>
      <c r="E16" s="386"/>
      <c r="F16" s="367"/>
      <c r="G16" s="367"/>
      <c r="H16" s="386"/>
      <c r="I16" s="367"/>
      <c r="J16" s="367"/>
    </row>
    <row r="17" spans="1:12" outlineLevel="2">
      <c r="A17" s="378"/>
      <c r="B17" s="379"/>
      <c r="C17" s="380" t="s">
        <v>3048</v>
      </c>
      <c r="D17" s="381"/>
      <c r="E17" s="382"/>
      <c r="F17" s="383"/>
      <c r="G17" s="384">
        <f>SUBTOTAL(9,G18:G28)</f>
        <v>0</v>
      </c>
      <c r="H17" s="385"/>
      <c r="I17" s="384">
        <f>SUBTOTAL(9,I18:I28)</f>
        <v>0</v>
      </c>
      <c r="J17" s="384">
        <f>SUBTOTAL(9,J18:J28)</f>
        <v>0</v>
      </c>
      <c r="K17" s="386"/>
      <c r="L17" s="367"/>
    </row>
    <row r="18" spans="1:12" outlineLevel="3">
      <c r="A18" s="387">
        <v>7</v>
      </c>
      <c r="B18" s="388" t="s">
        <v>3049</v>
      </c>
      <c r="C18" s="389" t="s">
        <v>3050</v>
      </c>
      <c r="D18" s="390" t="s">
        <v>14</v>
      </c>
      <c r="E18" s="391">
        <v>6</v>
      </c>
      <c r="F18" s="511"/>
      <c r="G18" s="393">
        <f t="shared" ref="G18:G27" si="3">E18*F18</f>
        <v>0</v>
      </c>
      <c r="H18" s="393">
        <v>21</v>
      </c>
      <c r="I18" s="393">
        <f t="shared" ref="I18:I27" si="4">G18*(H18/100)</f>
        <v>0</v>
      </c>
      <c r="J18" s="393">
        <f t="shared" ref="J18:J27" si="5">G18+I18</f>
        <v>0</v>
      </c>
      <c r="K18" s="367"/>
      <c r="L18" s="367"/>
    </row>
    <row r="19" spans="1:12" outlineLevel="3">
      <c r="A19" s="387">
        <v>8</v>
      </c>
      <c r="B19" s="388" t="s">
        <v>3051</v>
      </c>
      <c r="C19" s="389" t="s">
        <v>3052</v>
      </c>
      <c r="D19" s="390" t="s">
        <v>14</v>
      </c>
      <c r="E19" s="391">
        <v>6</v>
      </c>
      <c r="F19" s="511"/>
      <c r="G19" s="393">
        <f t="shared" si="3"/>
        <v>0</v>
      </c>
      <c r="H19" s="393">
        <v>21</v>
      </c>
      <c r="I19" s="393">
        <f t="shared" si="4"/>
        <v>0</v>
      </c>
      <c r="J19" s="393">
        <f t="shared" si="5"/>
        <v>0</v>
      </c>
      <c r="K19" s="367"/>
      <c r="L19" s="367"/>
    </row>
    <row r="20" spans="1:12" outlineLevel="3">
      <c r="A20" s="387">
        <v>9</v>
      </c>
      <c r="B20" s="388" t="s">
        <v>3053</v>
      </c>
      <c r="C20" s="389" t="s">
        <v>3054</v>
      </c>
      <c r="D20" s="390" t="s">
        <v>14</v>
      </c>
      <c r="E20" s="391">
        <v>1</v>
      </c>
      <c r="F20" s="511"/>
      <c r="G20" s="393">
        <f t="shared" si="3"/>
        <v>0</v>
      </c>
      <c r="H20" s="393">
        <v>21</v>
      </c>
      <c r="I20" s="393">
        <f t="shared" si="4"/>
        <v>0</v>
      </c>
      <c r="J20" s="393">
        <f t="shared" si="5"/>
        <v>0</v>
      </c>
      <c r="K20" s="367"/>
      <c r="L20" s="367"/>
    </row>
    <row r="21" spans="1:12" outlineLevel="3">
      <c r="A21" s="387">
        <v>10</v>
      </c>
      <c r="B21" s="388" t="s">
        <v>3055</v>
      </c>
      <c r="C21" s="389" t="s">
        <v>3056</v>
      </c>
      <c r="D21" s="390" t="s">
        <v>14</v>
      </c>
      <c r="E21" s="391">
        <v>24</v>
      </c>
      <c r="F21" s="511"/>
      <c r="G21" s="393">
        <f t="shared" si="3"/>
        <v>0</v>
      </c>
      <c r="H21" s="393">
        <v>21</v>
      </c>
      <c r="I21" s="393">
        <f t="shared" si="4"/>
        <v>0</v>
      </c>
      <c r="J21" s="393">
        <f t="shared" si="5"/>
        <v>0</v>
      </c>
      <c r="K21" s="367"/>
      <c r="L21" s="367"/>
    </row>
    <row r="22" spans="1:12" outlineLevel="3">
      <c r="A22" s="387">
        <v>11</v>
      </c>
      <c r="B22" s="388" t="s">
        <v>3057</v>
      </c>
      <c r="C22" s="389" t="s">
        <v>3058</v>
      </c>
      <c r="D22" s="390" t="s">
        <v>14</v>
      </c>
      <c r="E22" s="391">
        <v>1</v>
      </c>
      <c r="F22" s="511"/>
      <c r="G22" s="393">
        <f t="shared" si="3"/>
        <v>0</v>
      </c>
      <c r="H22" s="393">
        <v>21</v>
      </c>
      <c r="I22" s="393">
        <f t="shared" si="4"/>
        <v>0</v>
      </c>
      <c r="J22" s="393">
        <f t="shared" si="5"/>
        <v>0</v>
      </c>
      <c r="K22" s="367"/>
      <c r="L22" s="367"/>
    </row>
    <row r="23" spans="1:12" outlineLevel="3">
      <c r="A23" s="387">
        <v>12</v>
      </c>
      <c r="B23" s="388" t="s">
        <v>3059</v>
      </c>
      <c r="C23" s="389" t="s">
        <v>3060</v>
      </c>
      <c r="D23" s="390" t="s">
        <v>14</v>
      </c>
      <c r="E23" s="391">
        <v>12</v>
      </c>
      <c r="F23" s="511"/>
      <c r="G23" s="393">
        <f t="shared" si="3"/>
        <v>0</v>
      </c>
      <c r="H23" s="393">
        <v>21</v>
      </c>
      <c r="I23" s="393">
        <f t="shared" si="4"/>
        <v>0</v>
      </c>
      <c r="J23" s="393">
        <f t="shared" si="5"/>
        <v>0</v>
      </c>
      <c r="K23" s="367"/>
      <c r="L23" s="367"/>
    </row>
    <row r="24" spans="1:12" outlineLevel="3">
      <c r="A24" s="387">
        <v>13</v>
      </c>
      <c r="B24" s="388" t="s">
        <v>3061</v>
      </c>
      <c r="C24" s="389" t="s">
        <v>3062</v>
      </c>
      <c r="D24" s="390" t="s">
        <v>14</v>
      </c>
      <c r="E24" s="391">
        <v>10</v>
      </c>
      <c r="F24" s="511"/>
      <c r="G24" s="393">
        <f t="shared" si="3"/>
        <v>0</v>
      </c>
      <c r="H24" s="393">
        <v>21</v>
      </c>
      <c r="I24" s="393">
        <f t="shared" si="4"/>
        <v>0</v>
      </c>
      <c r="J24" s="393">
        <f t="shared" si="5"/>
        <v>0</v>
      </c>
      <c r="K24" s="367"/>
      <c r="L24" s="367"/>
    </row>
    <row r="25" spans="1:12" outlineLevel="3">
      <c r="A25" s="387">
        <v>14</v>
      </c>
      <c r="B25" s="388" t="s">
        <v>3063</v>
      </c>
      <c r="C25" s="389" t="s">
        <v>3064</v>
      </c>
      <c r="D25" s="390" t="s">
        <v>14</v>
      </c>
      <c r="E25" s="391">
        <v>10</v>
      </c>
      <c r="F25" s="511"/>
      <c r="G25" s="393">
        <f t="shared" si="3"/>
        <v>0</v>
      </c>
      <c r="H25" s="393">
        <v>21</v>
      </c>
      <c r="I25" s="393">
        <f t="shared" si="4"/>
        <v>0</v>
      </c>
      <c r="J25" s="393">
        <f t="shared" si="5"/>
        <v>0</v>
      </c>
      <c r="K25" s="367"/>
      <c r="L25" s="367"/>
    </row>
    <row r="26" spans="1:12" outlineLevel="3">
      <c r="A26" s="387">
        <v>15</v>
      </c>
      <c r="B26" s="388" t="s">
        <v>3065</v>
      </c>
      <c r="C26" s="389" t="s">
        <v>3066</v>
      </c>
      <c r="D26" s="390" t="s">
        <v>14</v>
      </c>
      <c r="E26" s="391">
        <v>10</v>
      </c>
      <c r="F26" s="511"/>
      <c r="G26" s="393">
        <f t="shared" si="3"/>
        <v>0</v>
      </c>
      <c r="H26" s="393">
        <v>21</v>
      </c>
      <c r="I26" s="393">
        <f t="shared" si="4"/>
        <v>0</v>
      </c>
      <c r="J26" s="393">
        <f t="shared" si="5"/>
        <v>0</v>
      </c>
      <c r="K26" s="367"/>
      <c r="L26" s="367"/>
    </row>
    <row r="27" spans="1:12" outlineLevel="3">
      <c r="A27" s="387">
        <v>16</v>
      </c>
      <c r="B27" s="388" t="s">
        <v>3067</v>
      </c>
      <c r="C27" s="389" t="s">
        <v>3068</v>
      </c>
      <c r="D27" s="390" t="s">
        <v>14</v>
      </c>
      <c r="E27" s="391">
        <v>10</v>
      </c>
      <c r="F27" s="511"/>
      <c r="G27" s="393">
        <f t="shared" si="3"/>
        <v>0</v>
      </c>
      <c r="H27" s="393">
        <v>21</v>
      </c>
      <c r="I27" s="393">
        <f t="shared" si="4"/>
        <v>0</v>
      </c>
      <c r="J27" s="393">
        <f t="shared" si="5"/>
        <v>0</v>
      </c>
      <c r="K27" s="367"/>
      <c r="L27" s="367"/>
    </row>
    <row r="28" spans="1:12" outlineLevel="3">
      <c r="A28" s="386"/>
      <c r="B28" s="394"/>
      <c r="C28" s="386"/>
      <c r="D28" s="386"/>
      <c r="E28" s="386"/>
      <c r="F28" s="367"/>
      <c r="G28" s="367"/>
      <c r="H28" s="386"/>
      <c r="I28" s="367"/>
      <c r="J28" s="367"/>
    </row>
    <row r="29" spans="1:12" outlineLevel="2">
      <c r="A29" s="378"/>
      <c r="B29" s="379"/>
      <c r="C29" s="380" t="s">
        <v>3069</v>
      </c>
      <c r="D29" s="381"/>
      <c r="E29" s="382"/>
      <c r="F29" s="383"/>
      <c r="G29" s="384">
        <f>SUBTOTAL(9,G30:G32)</f>
        <v>0</v>
      </c>
      <c r="H29" s="385"/>
      <c r="I29" s="384">
        <f>SUBTOTAL(9,I30:I32)</f>
        <v>0</v>
      </c>
      <c r="J29" s="384">
        <f>SUBTOTAL(9,J30:J32)</f>
        <v>0</v>
      </c>
      <c r="K29" s="386"/>
      <c r="L29" s="367"/>
    </row>
    <row r="30" spans="1:12" outlineLevel="3">
      <c r="A30" s="387">
        <v>17</v>
      </c>
      <c r="B30" s="388" t="s">
        <v>3070</v>
      </c>
      <c r="C30" s="389" t="s">
        <v>3071</v>
      </c>
      <c r="D30" s="390" t="s">
        <v>14</v>
      </c>
      <c r="E30" s="391">
        <v>6</v>
      </c>
      <c r="F30" s="511"/>
      <c r="G30" s="393">
        <f>E30*F30</f>
        <v>0</v>
      </c>
      <c r="H30" s="393">
        <v>21</v>
      </c>
      <c r="I30" s="393">
        <f>G30*(H30/100)</f>
        <v>0</v>
      </c>
      <c r="J30" s="393">
        <f>G30+I30</f>
        <v>0</v>
      </c>
      <c r="K30" s="367"/>
      <c r="L30" s="367"/>
    </row>
    <row r="31" spans="1:12" outlineLevel="3">
      <c r="A31" s="387">
        <v>18</v>
      </c>
      <c r="B31" s="388" t="s">
        <v>3072</v>
      </c>
      <c r="C31" s="389" t="s">
        <v>3073</v>
      </c>
      <c r="D31" s="390" t="s">
        <v>14</v>
      </c>
      <c r="E31" s="391">
        <v>6</v>
      </c>
      <c r="F31" s="511"/>
      <c r="G31" s="393">
        <f>E31*F31</f>
        <v>0</v>
      </c>
      <c r="H31" s="393">
        <v>21</v>
      </c>
      <c r="I31" s="393">
        <f>G31*(H31/100)</f>
        <v>0</v>
      </c>
      <c r="J31" s="393">
        <f>G31+I31</f>
        <v>0</v>
      </c>
      <c r="K31" s="367"/>
      <c r="L31" s="367"/>
    </row>
    <row r="32" spans="1:12" outlineLevel="3">
      <c r="A32" s="386"/>
      <c r="B32" s="394"/>
      <c r="C32" s="386"/>
      <c r="D32" s="386"/>
      <c r="E32" s="386"/>
      <c r="F32" s="367"/>
      <c r="G32" s="367"/>
      <c r="H32" s="386"/>
      <c r="I32" s="367"/>
      <c r="J32" s="367"/>
    </row>
    <row r="33" spans="1:12" outlineLevel="2">
      <c r="A33" s="378"/>
      <c r="B33" s="379"/>
      <c r="C33" s="380" t="s">
        <v>3074</v>
      </c>
      <c r="D33" s="381"/>
      <c r="E33" s="382"/>
      <c r="F33" s="383"/>
      <c r="G33" s="384">
        <f>SUBTOTAL(9,G34:G36)</f>
        <v>0</v>
      </c>
      <c r="H33" s="385"/>
      <c r="I33" s="384">
        <f>SUBTOTAL(9,I34:I36)</f>
        <v>0</v>
      </c>
      <c r="J33" s="384">
        <f>SUBTOTAL(9,J34:J36)</f>
        <v>0</v>
      </c>
      <c r="K33" s="386"/>
      <c r="L33" s="367"/>
    </row>
    <row r="34" spans="1:12" outlineLevel="3">
      <c r="A34" s="387">
        <v>19</v>
      </c>
      <c r="B34" s="388" t="s">
        <v>3075</v>
      </c>
      <c r="C34" s="389" t="s">
        <v>3076</v>
      </c>
      <c r="D34" s="390" t="s">
        <v>14</v>
      </c>
      <c r="E34" s="391">
        <v>4</v>
      </c>
      <c r="F34" s="511"/>
      <c r="G34" s="393">
        <f>E34*F34</f>
        <v>0</v>
      </c>
      <c r="H34" s="393">
        <v>21</v>
      </c>
      <c r="I34" s="393">
        <f>G34*(H34/100)</f>
        <v>0</v>
      </c>
      <c r="J34" s="393">
        <f>G34+I34</f>
        <v>0</v>
      </c>
      <c r="K34" s="367"/>
      <c r="L34" s="367"/>
    </row>
    <row r="35" spans="1:12" outlineLevel="3">
      <c r="A35" s="387">
        <v>20</v>
      </c>
      <c r="B35" s="388" t="s">
        <v>3051</v>
      </c>
      <c r="C35" s="389" t="s">
        <v>3052</v>
      </c>
      <c r="D35" s="390" t="s">
        <v>14</v>
      </c>
      <c r="E35" s="391">
        <v>1</v>
      </c>
      <c r="F35" s="511"/>
      <c r="G35" s="393">
        <f>E35*F35</f>
        <v>0</v>
      </c>
      <c r="H35" s="393">
        <v>21</v>
      </c>
      <c r="I35" s="393">
        <f>G35*(H35/100)</f>
        <v>0</v>
      </c>
      <c r="J35" s="393">
        <f>G35+I35</f>
        <v>0</v>
      </c>
      <c r="K35" s="367"/>
      <c r="L35" s="367"/>
    </row>
    <row r="36" spans="1:12" outlineLevel="3">
      <c r="A36" s="386"/>
      <c r="B36" s="394"/>
      <c r="C36" s="386"/>
      <c r="D36" s="386"/>
      <c r="E36" s="386"/>
      <c r="F36" s="367"/>
      <c r="G36" s="367"/>
      <c r="H36" s="386"/>
      <c r="I36" s="367"/>
      <c r="J36" s="367"/>
    </row>
    <row r="37" spans="1:12" outlineLevel="2">
      <c r="A37" s="378"/>
      <c r="B37" s="379"/>
      <c r="C37" s="380" t="s">
        <v>3077</v>
      </c>
      <c r="D37" s="381"/>
      <c r="E37" s="382"/>
      <c r="F37" s="383"/>
      <c r="G37" s="384">
        <f>SUBTOTAL(9,G38:G42)</f>
        <v>0</v>
      </c>
      <c r="H37" s="385"/>
      <c r="I37" s="384">
        <f>SUBTOTAL(9,I38:I42)</f>
        <v>0</v>
      </c>
      <c r="J37" s="384">
        <f>SUBTOTAL(9,J38:J42)</f>
        <v>0</v>
      </c>
      <c r="K37" s="386"/>
      <c r="L37" s="367"/>
    </row>
    <row r="38" spans="1:12" outlineLevel="3">
      <c r="A38" s="387">
        <v>21</v>
      </c>
      <c r="B38" s="388" t="s">
        <v>3078</v>
      </c>
      <c r="C38" s="389" t="s">
        <v>3079</v>
      </c>
      <c r="D38" s="390" t="s">
        <v>14</v>
      </c>
      <c r="E38" s="391">
        <v>10</v>
      </c>
      <c r="F38" s="511"/>
      <c r="G38" s="393">
        <f>E38*F38</f>
        <v>0</v>
      </c>
      <c r="H38" s="393">
        <v>21</v>
      </c>
      <c r="I38" s="393">
        <f>G38*(H38/100)</f>
        <v>0</v>
      </c>
      <c r="J38" s="393">
        <f>G38+I38</f>
        <v>0</v>
      </c>
      <c r="K38" s="367"/>
      <c r="L38" s="367"/>
    </row>
    <row r="39" spans="1:12" outlineLevel="3">
      <c r="A39" s="387">
        <v>22</v>
      </c>
      <c r="B39" s="388" t="s">
        <v>3080</v>
      </c>
      <c r="C39" s="389" t="s">
        <v>3081</v>
      </c>
      <c r="D39" s="390" t="s">
        <v>14</v>
      </c>
      <c r="E39" s="391">
        <v>1</v>
      </c>
      <c r="F39" s="511"/>
      <c r="G39" s="393">
        <f>E39*F39</f>
        <v>0</v>
      </c>
      <c r="H39" s="393">
        <v>21</v>
      </c>
      <c r="I39" s="393">
        <f>G39*(H39/100)</f>
        <v>0</v>
      </c>
      <c r="J39" s="393">
        <f>G39+I39</f>
        <v>0</v>
      </c>
      <c r="K39" s="367"/>
      <c r="L39" s="367"/>
    </row>
    <row r="40" spans="1:12" outlineLevel="3">
      <c r="A40" s="387">
        <v>23</v>
      </c>
      <c r="B40" s="388" t="s">
        <v>3082</v>
      </c>
      <c r="C40" s="389" t="s">
        <v>3083</v>
      </c>
      <c r="D40" s="390" t="s">
        <v>14</v>
      </c>
      <c r="E40" s="391">
        <v>15</v>
      </c>
      <c r="F40" s="511"/>
      <c r="G40" s="393">
        <f>E40*F40</f>
        <v>0</v>
      </c>
      <c r="H40" s="393">
        <v>21</v>
      </c>
      <c r="I40" s="393">
        <f>G40*(H40/100)</f>
        <v>0</v>
      </c>
      <c r="J40" s="393">
        <f>G40+I40</f>
        <v>0</v>
      </c>
      <c r="K40" s="367"/>
      <c r="L40" s="367"/>
    </row>
    <row r="41" spans="1:12" outlineLevel="3">
      <c r="A41" s="387">
        <v>24</v>
      </c>
      <c r="B41" s="388" t="s">
        <v>3084</v>
      </c>
      <c r="C41" s="389" t="s">
        <v>3085</v>
      </c>
      <c r="D41" s="390" t="s">
        <v>14</v>
      </c>
      <c r="E41" s="391">
        <v>10</v>
      </c>
      <c r="F41" s="511"/>
      <c r="G41" s="393">
        <f>E41*F41</f>
        <v>0</v>
      </c>
      <c r="H41" s="393">
        <v>21</v>
      </c>
      <c r="I41" s="393">
        <f>G41*(H41/100)</f>
        <v>0</v>
      </c>
      <c r="J41" s="393">
        <f>G41+I41</f>
        <v>0</v>
      </c>
      <c r="K41" s="367"/>
      <c r="L41" s="367"/>
    </row>
    <row r="42" spans="1:12" outlineLevel="3">
      <c r="A42" s="386"/>
      <c r="B42" s="394"/>
      <c r="C42" s="386"/>
      <c r="D42" s="386"/>
      <c r="E42" s="386"/>
      <c r="F42" s="367"/>
      <c r="G42" s="367"/>
      <c r="H42" s="386"/>
      <c r="I42" s="367"/>
      <c r="J42" s="367"/>
    </row>
    <row r="43" spans="1:12" outlineLevel="1">
      <c r="A43" s="378"/>
      <c r="B43" s="379"/>
      <c r="C43" s="380" t="s">
        <v>3086</v>
      </c>
      <c r="D43" s="381"/>
      <c r="E43" s="382"/>
      <c r="F43" s="383"/>
      <c r="G43" s="384">
        <f>SUBTOTAL(9,G44:G60)</f>
        <v>0</v>
      </c>
      <c r="H43" s="385"/>
      <c r="I43" s="384">
        <f>SUBTOTAL(9,I44:I60)</f>
        <v>0</v>
      </c>
      <c r="J43" s="384">
        <f>SUBTOTAL(9,J44:J60)</f>
        <v>0</v>
      </c>
      <c r="K43" s="386"/>
      <c r="L43" s="367"/>
    </row>
    <row r="44" spans="1:12" outlineLevel="2">
      <c r="A44" s="378"/>
      <c r="B44" s="379"/>
      <c r="C44" s="380" t="s">
        <v>3087</v>
      </c>
      <c r="D44" s="381"/>
      <c r="E44" s="382"/>
      <c r="F44" s="383"/>
      <c r="G44" s="384">
        <f>SUBTOTAL(9,G45:G60)</f>
        <v>0</v>
      </c>
      <c r="H44" s="385"/>
      <c r="I44" s="384">
        <f>SUBTOTAL(9,I45:I60)</f>
        <v>0</v>
      </c>
      <c r="J44" s="384">
        <f>SUBTOTAL(9,J45:J60)</f>
        <v>0</v>
      </c>
      <c r="K44" s="386"/>
      <c r="L44" s="367"/>
    </row>
    <row r="45" spans="1:12" outlineLevel="3">
      <c r="A45" s="387">
        <v>25</v>
      </c>
      <c r="B45" s="388" t="s">
        <v>3088</v>
      </c>
      <c r="C45" s="389" t="s">
        <v>3089</v>
      </c>
      <c r="D45" s="390" t="s">
        <v>14</v>
      </c>
      <c r="E45" s="391">
        <v>1</v>
      </c>
      <c r="F45" s="511"/>
      <c r="G45" s="393">
        <f t="shared" ref="G45:G59" si="6">E45*F45</f>
        <v>0</v>
      </c>
      <c r="H45" s="393">
        <v>21</v>
      </c>
      <c r="I45" s="393">
        <f t="shared" ref="I45:I59" si="7">G45*(H45/100)</f>
        <v>0</v>
      </c>
      <c r="J45" s="393">
        <f t="shared" ref="J45:J59" si="8">G45+I45</f>
        <v>0</v>
      </c>
      <c r="K45" s="367"/>
      <c r="L45" s="367"/>
    </row>
    <row r="46" spans="1:12" outlineLevel="3">
      <c r="A46" s="387">
        <v>26</v>
      </c>
      <c r="B46" s="388" t="s">
        <v>3090</v>
      </c>
      <c r="C46" s="389" t="s">
        <v>3091</v>
      </c>
      <c r="D46" s="390" t="s">
        <v>14</v>
      </c>
      <c r="E46" s="391">
        <v>2</v>
      </c>
      <c r="F46" s="511"/>
      <c r="G46" s="393">
        <f t="shared" si="6"/>
        <v>0</v>
      </c>
      <c r="H46" s="393">
        <v>21</v>
      </c>
      <c r="I46" s="393">
        <f t="shared" si="7"/>
        <v>0</v>
      </c>
      <c r="J46" s="393">
        <f t="shared" si="8"/>
        <v>0</v>
      </c>
      <c r="K46" s="367"/>
      <c r="L46" s="367"/>
    </row>
    <row r="47" spans="1:12" outlineLevel="3">
      <c r="A47" s="387">
        <v>27</v>
      </c>
      <c r="B47" s="388" t="s">
        <v>3092</v>
      </c>
      <c r="C47" s="389" t="s">
        <v>3093</v>
      </c>
      <c r="D47" s="390" t="s">
        <v>14</v>
      </c>
      <c r="E47" s="391">
        <v>10</v>
      </c>
      <c r="F47" s="511"/>
      <c r="G47" s="393">
        <f t="shared" si="6"/>
        <v>0</v>
      </c>
      <c r="H47" s="393">
        <v>21</v>
      </c>
      <c r="I47" s="393">
        <f t="shared" si="7"/>
        <v>0</v>
      </c>
      <c r="J47" s="393">
        <f t="shared" si="8"/>
        <v>0</v>
      </c>
      <c r="K47" s="367"/>
      <c r="L47" s="367"/>
    </row>
    <row r="48" spans="1:12" outlineLevel="3">
      <c r="A48" s="387">
        <v>28</v>
      </c>
      <c r="B48" s="388" t="s">
        <v>3094</v>
      </c>
      <c r="C48" s="389" t="s">
        <v>3095</v>
      </c>
      <c r="D48" s="390" t="s">
        <v>14</v>
      </c>
      <c r="E48" s="391">
        <v>6</v>
      </c>
      <c r="F48" s="511"/>
      <c r="G48" s="393">
        <f t="shared" si="6"/>
        <v>0</v>
      </c>
      <c r="H48" s="393">
        <v>21</v>
      </c>
      <c r="I48" s="393">
        <f t="shared" si="7"/>
        <v>0</v>
      </c>
      <c r="J48" s="393">
        <f t="shared" si="8"/>
        <v>0</v>
      </c>
      <c r="K48" s="367"/>
      <c r="L48" s="367"/>
    </row>
    <row r="49" spans="1:12" outlineLevel="3">
      <c r="A49" s="387">
        <v>29</v>
      </c>
      <c r="B49" s="388" t="s">
        <v>3096</v>
      </c>
      <c r="C49" s="389" t="s">
        <v>3097</v>
      </c>
      <c r="D49" s="390" t="s">
        <v>14</v>
      </c>
      <c r="E49" s="391">
        <v>1</v>
      </c>
      <c r="F49" s="511"/>
      <c r="G49" s="393">
        <f t="shared" si="6"/>
        <v>0</v>
      </c>
      <c r="H49" s="393">
        <v>21</v>
      </c>
      <c r="I49" s="393">
        <f t="shared" si="7"/>
        <v>0</v>
      </c>
      <c r="J49" s="393">
        <f t="shared" si="8"/>
        <v>0</v>
      </c>
      <c r="K49" s="367"/>
      <c r="L49" s="367"/>
    </row>
    <row r="50" spans="1:12" outlineLevel="3">
      <c r="A50" s="387">
        <v>30</v>
      </c>
      <c r="B50" s="388" t="s">
        <v>3098</v>
      </c>
      <c r="C50" s="389" t="s">
        <v>3099</v>
      </c>
      <c r="D50" s="390" t="s">
        <v>14</v>
      </c>
      <c r="E50" s="391">
        <v>1</v>
      </c>
      <c r="F50" s="511"/>
      <c r="G50" s="393">
        <f t="shared" si="6"/>
        <v>0</v>
      </c>
      <c r="H50" s="393">
        <v>21</v>
      </c>
      <c r="I50" s="393">
        <f t="shared" si="7"/>
        <v>0</v>
      </c>
      <c r="J50" s="393">
        <f t="shared" si="8"/>
        <v>0</v>
      </c>
      <c r="K50" s="367"/>
      <c r="L50" s="367"/>
    </row>
    <row r="51" spans="1:12" outlineLevel="3">
      <c r="A51" s="387">
        <v>31</v>
      </c>
      <c r="B51" s="388" t="s">
        <v>3100</v>
      </c>
      <c r="C51" s="389" t="s">
        <v>3101</v>
      </c>
      <c r="D51" s="390" t="s">
        <v>14</v>
      </c>
      <c r="E51" s="391">
        <v>15</v>
      </c>
      <c r="F51" s="511"/>
      <c r="G51" s="393">
        <f t="shared" si="6"/>
        <v>0</v>
      </c>
      <c r="H51" s="393">
        <v>21</v>
      </c>
      <c r="I51" s="393">
        <f t="shared" si="7"/>
        <v>0</v>
      </c>
      <c r="J51" s="393">
        <f t="shared" si="8"/>
        <v>0</v>
      </c>
      <c r="K51" s="367"/>
      <c r="L51" s="367"/>
    </row>
    <row r="52" spans="1:12" ht="24" outlineLevel="3">
      <c r="A52" s="387">
        <v>32</v>
      </c>
      <c r="B52" s="388" t="s">
        <v>3102</v>
      </c>
      <c r="C52" s="389" t="s">
        <v>3103</v>
      </c>
      <c r="D52" s="390" t="s">
        <v>14</v>
      </c>
      <c r="E52" s="391">
        <v>24</v>
      </c>
      <c r="F52" s="511"/>
      <c r="G52" s="393">
        <f t="shared" si="6"/>
        <v>0</v>
      </c>
      <c r="H52" s="393">
        <v>21</v>
      </c>
      <c r="I52" s="393">
        <f t="shared" si="7"/>
        <v>0</v>
      </c>
      <c r="J52" s="393">
        <f t="shared" si="8"/>
        <v>0</v>
      </c>
      <c r="K52" s="367"/>
      <c r="L52" s="367"/>
    </row>
    <row r="53" spans="1:12" outlineLevel="3">
      <c r="A53" s="387">
        <v>33</v>
      </c>
      <c r="B53" s="388" t="s">
        <v>3104</v>
      </c>
      <c r="C53" s="389" t="s">
        <v>3105</v>
      </c>
      <c r="D53" s="390" t="s">
        <v>14</v>
      </c>
      <c r="E53" s="391">
        <v>24</v>
      </c>
      <c r="F53" s="511"/>
      <c r="G53" s="393">
        <f t="shared" si="6"/>
        <v>0</v>
      </c>
      <c r="H53" s="393">
        <v>21</v>
      </c>
      <c r="I53" s="393">
        <f t="shared" si="7"/>
        <v>0</v>
      </c>
      <c r="J53" s="393">
        <f t="shared" si="8"/>
        <v>0</v>
      </c>
      <c r="K53" s="367"/>
      <c r="L53" s="367"/>
    </row>
    <row r="54" spans="1:12" outlineLevel="3">
      <c r="A54" s="387">
        <v>34</v>
      </c>
      <c r="B54" s="388" t="s">
        <v>3106</v>
      </c>
      <c r="C54" s="389" t="s">
        <v>3107</v>
      </c>
      <c r="D54" s="390" t="s">
        <v>14</v>
      </c>
      <c r="E54" s="391">
        <v>24</v>
      </c>
      <c r="F54" s="511"/>
      <c r="G54" s="393">
        <f t="shared" si="6"/>
        <v>0</v>
      </c>
      <c r="H54" s="393">
        <v>21</v>
      </c>
      <c r="I54" s="393">
        <f t="shared" si="7"/>
        <v>0</v>
      </c>
      <c r="J54" s="393">
        <f t="shared" si="8"/>
        <v>0</v>
      </c>
      <c r="K54" s="367"/>
      <c r="L54" s="367"/>
    </row>
    <row r="55" spans="1:12" outlineLevel="3">
      <c r="A55" s="387">
        <v>35</v>
      </c>
      <c r="B55" s="388" t="s">
        <v>3108</v>
      </c>
      <c r="C55" s="389" t="s">
        <v>3109</v>
      </c>
      <c r="D55" s="390" t="s">
        <v>14</v>
      </c>
      <c r="E55" s="391">
        <v>12</v>
      </c>
      <c r="F55" s="511"/>
      <c r="G55" s="393">
        <f t="shared" si="6"/>
        <v>0</v>
      </c>
      <c r="H55" s="393">
        <v>21</v>
      </c>
      <c r="I55" s="393">
        <f t="shared" si="7"/>
        <v>0</v>
      </c>
      <c r="J55" s="393">
        <f t="shared" si="8"/>
        <v>0</v>
      </c>
      <c r="K55" s="367"/>
      <c r="L55" s="367"/>
    </row>
    <row r="56" spans="1:12" outlineLevel="3">
      <c r="A56" s="387">
        <v>36</v>
      </c>
      <c r="B56" s="388" t="s">
        <v>3110</v>
      </c>
      <c r="C56" s="389" t="s">
        <v>3111</v>
      </c>
      <c r="D56" s="390" t="s">
        <v>14</v>
      </c>
      <c r="E56" s="391">
        <v>12</v>
      </c>
      <c r="F56" s="511"/>
      <c r="G56" s="393">
        <f t="shared" si="6"/>
        <v>0</v>
      </c>
      <c r="H56" s="393">
        <v>21</v>
      </c>
      <c r="I56" s="393">
        <f t="shared" si="7"/>
        <v>0</v>
      </c>
      <c r="J56" s="393">
        <f t="shared" si="8"/>
        <v>0</v>
      </c>
      <c r="K56" s="367"/>
      <c r="L56" s="367"/>
    </row>
    <row r="57" spans="1:12" outlineLevel="3">
      <c r="A57" s="387">
        <v>37</v>
      </c>
      <c r="B57" s="388" t="s">
        <v>3112</v>
      </c>
      <c r="C57" s="389" t="s">
        <v>3113</v>
      </c>
      <c r="D57" s="390" t="s">
        <v>14</v>
      </c>
      <c r="E57" s="391">
        <v>5</v>
      </c>
      <c r="F57" s="511"/>
      <c r="G57" s="393">
        <f t="shared" si="6"/>
        <v>0</v>
      </c>
      <c r="H57" s="393">
        <v>21</v>
      </c>
      <c r="I57" s="393">
        <f t="shared" si="7"/>
        <v>0</v>
      </c>
      <c r="J57" s="393">
        <f t="shared" si="8"/>
        <v>0</v>
      </c>
      <c r="K57" s="367"/>
      <c r="L57" s="367"/>
    </row>
    <row r="58" spans="1:12" outlineLevel="3">
      <c r="A58" s="387">
        <v>38</v>
      </c>
      <c r="B58" s="388" t="s">
        <v>3114</v>
      </c>
      <c r="C58" s="389" t="s">
        <v>3115</v>
      </c>
      <c r="D58" s="390" t="s">
        <v>14</v>
      </c>
      <c r="E58" s="391">
        <v>48</v>
      </c>
      <c r="F58" s="511"/>
      <c r="G58" s="393">
        <f t="shared" si="6"/>
        <v>0</v>
      </c>
      <c r="H58" s="393">
        <v>21</v>
      </c>
      <c r="I58" s="393">
        <f t="shared" si="7"/>
        <v>0</v>
      </c>
      <c r="J58" s="393">
        <f t="shared" si="8"/>
        <v>0</v>
      </c>
      <c r="K58" s="367"/>
      <c r="L58" s="367"/>
    </row>
    <row r="59" spans="1:12" outlineLevel="3">
      <c r="A59" s="387">
        <v>39</v>
      </c>
      <c r="B59" s="388" t="s">
        <v>3116</v>
      </c>
      <c r="C59" s="389" t="s">
        <v>3117</v>
      </c>
      <c r="D59" s="390" t="s">
        <v>14</v>
      </c>
      <c r="E59" s="391">
        <v>24</v>
      </c>
      <c r="F59" s="511"/>
      <c r="G59" s="393">
        <f t="shared" si="6"/>
        <v>0</v>
      </c>
      <c r="H59" s="393">
        <v>21</v>
      </c>
      <c r="I59" s="393">
        <f t="shared" si="7"/>
        <v>0</v>
      </c>
      <c r="J59" s="393">
        <f t="shared" si="8"/>
        <v>0</v>
      </c>
      <c r="K59" s="367"/>
      <c r="L59" s="367"/>
    </row>
    <row r="60" spans="1:12" outlineLevel="3">
      <c r="A60" s="386"/>
      <c r="B60" s="394"/>
      <c r="C60" s="386"/>
      <c r="D60" s="386"/>
      <c r="E60" s="386"/>
      <c r="F60" s="367"/>
      <c r="G60" s="367"/>
      <c r="H60" s="386"/>
      <c r="I60" s="367"/>
      <c r="J60" s="367"/>
    </row>
    <row r="61" spans="1:12" outlineLevel="1">
      <c r="A61" s="378"/>
      <c r="B61" s="379"/>
      <c r="C61" s="380" t="s">
        <v>3118</v>
      </c>
      <c r="D61" s="381"/>
      <c r="E61" s="382"/>
      <c r="F61" s="383"/>
      <c r="G61" s="384">
        <f>SUBTOTAL(9,G62:G87)</f>
        <v>0</v>
      </c>
      <c r="H61" s="385"/>
      <c r="I61" s="384">
        <f>SUBTOTAL(9,I62:I87)</f>
        <v>0</v>
      </c>
      <c r="J61" s="384">
        <f>SUBTOTAL(9,J62:J87)</f>
        <v>0</v>
      </c>
      <c r="K61" s="386"/>
      <c r="L61" s="367"/>
    </row>
    <row r="62" spans="1:12" outlineLevel="2">
      <c r="A62" s="378"/>
      <c r="B62" s="379"/>
      <c r="C62" s="380" t="s">
        <v>3119</v>
      </c>
      <c r="D62" s="381"/>
      <c r="E62" s="382"/>
      <c r="F62" s="383"/>
      <c r="G62" s="384">
        <f>SUBTOTAL(9,G63:G87)</f>
        <v>0</v>
      </c>
      <c r="H62" s="385"/>
      <c r="I62" s="384">
        <f>SUBTOTAL(9,I63:I87)</f>
        <v>0</v>
      </c>
      <c r="J62" s="384">
        <f>SUBTOTAL(9,J63:J87)</f>
        <v>0</v>
      </c>
      <c r="K62" s="386"/>
      <c r="L62" s="367"/>
    </row>
    <row r="63" spans="1:12" ht="24" outlineLevel="3">
      <c r="A63" s="387">
        <v>40</v>
      </c>
      <c r="B63" s="388" t="s">
        <v>3120</v>
      </c>
      <c r="C63" s="389" t="s">
        <v>3121</v>
      </c>
      <c r="D63" s="390" t="s">
        <v>4</v>
      </c>
      <c r="E63" s="391">
        <v>2000</v>
      </c>
      <c r="F63" s="511"/>
      <c r="G63" s="393">
        <f t="shared" ref="G63:G86" si="9">E63*F63</f>
        <v>0</v>
      </c>
      <c r="H63" s="393">
        <v>21</v>
      </c>
      <c r="I63" s="393">
        <f t="shared" ref="I63:I86" si="10">G63*(H63/100)</f>
        <v>0</v>
      </c>
      <c r="J63" s="393">
        <f t="shared" ref="J63:J86" si="11">G63+I63</f>
        <v>0</v>
      </c>
      <c r="K63" s="367"/>
      <c r="L63" s="367"/>
    </row>
    <row r="64" spans="1:12" outlineLevel="3">
      <c r="A64" s="387">
        <v>41</v>
      </c>
      <c r="B64" s="388" t="s">
        <v>3122</v>
      </c>
      <c r="C64" s="389" t="s">
        <v>3123</v>
      </c>
      <c r="D64" s="390" t="s">
        <v>4</v>
      </c>
      <c r="E64" s="391">
        <v>2000</v>
      </c>
      <c r="F64" s="511"/>
      <c r="G64" s="393">
        <f t="shared" si="9"/>
        <v>0</v>
      </c>
      <c r="H64" s="393">
        <v>21</v>
      </c>
      <c r="I64" s="393">
        <f t="shared" si="10"/>
        <v>0</v>
      </c>
      <c r="J64" s="393">
        <f t="shared" si="11"/>
        <v>0</v>
      </c>
      <c r="K64" s="367"/>
      <c r="L64" s="367"/>
    </row>
    <row r="65" spans="1:12" ht="24" outlineLevel="3">
      <c r="A65" s="387">
        <v>42</v>
      </c>
      <c r="B65" s="388" t="s">
        <v>3124</v>
      </c>
      <c r="C65" s="389" t="s">
        <v>3125</v>
      </c>
      <c r="D65" s="390" t="s">
        <v>4</v>
      </c>
      <c r="E65" s="391">
        <v>500</v>
      </c>
      <c r="F65" s="511"/>
      <c r="G65" s="393">
        <f t="shared" si="9"/>
        <v>0</v>
      </c>
      <c r="H65" s="393">
        <v>21</v>
      </c>
      <c r="I65" s="393">
        <f t="shared" si="10"/>
        <v>0</v>
      </c>
      <c r="J65" s="393">
        <f t="shared" si="11"/>
        <v>0</v>
      </c>
      <c r="K65" s="367"/>
      <c r="L65" s="367"/>
    </row>
    <row r="66" spans="1:12" outlineLevel="3">
      <c r="A66" s="387">
        <v>43</v>
      </c>
      <c r="B66" s="388" t="s">
        <v>3122</v>
      </c>
      <c r="C66" s="389" t="s">
        <v>3123</v>
      </c>
      <c r="D66" s="390" t="s">
        <v>4</v>
      </c>
      <c r="E66" s="391">
        <v>500</v>
      </c>
      <c r="F66" s="511"/>
      <c r="G66" s="393">
        <f t="shared" si="9"/>
        <v>0</v>
      </c>
      <c r="H66" s="393">
        <v>21</v>
      </c>
      <c r="I66" s="393">
        <f t="shared" si="10"/>
        <v>0</v>
      </c>
      <c r="J66" s="393">
        <f t="shared" si="11"/>
        <v>0</v>
      </c>
      <c r="K66" s="367"/>
      <c r="L66" s="367"/>
    </row>
    <row r="67" spans="1:12" outlineLevel="3">
      <c r="A67" s="387">
        <v>44</v>
      </c>
      <c r="B67" s="388" t="s">
        <v>3126</v>
      </c>
      <c r="C67" s="389" t="s">
        <v>3127</v>
      </c>
      <c r="D67" s="390" t="s">
        <v>4</v>
      </c>
      <c r="E67" s="391">
        <v>200</v>
      </c>
      <c r="F67" s="511"/>
      <c r="G67" s="393">
        <f t="shared" si="9"/>
        <v>0</v>
      </c>
      <c r="H67" s="393">
        <v>21</v>
      </c>
      <c r="I67" s="393">
        <f t="shared" si="10"/>
        <v>0</v>
      </c>
      <c r="J67" s="393">
        <f t="shared" si="11"/>
        <v>0</v>
      </c>
      <c r="K67" s="367"/>
      <c r="L67" s="367"/>
    </row>
    <row r="68" spans="1:12" outlineLevel="3">
      <c r="A68" s="387">
        <v>45</v>
      </c>
      <c r="B68" s="388" t="s">
        <v>3122</v>
      </c>
      <c r="C68" s="389" t="s">
        <v>3123</v>
      </c>
      <c r="D68" s="390" t="s">
        <v>4</v>
      </c>
      <c r="E68" s="391">
        <v>200</v>
      </c>
      <c r="F68" s="511"/>
      <c r="G68" s="393">
        <f t="shared" si="9"/>
        <v>0</v>
      </c>
      <c r="H68" s="393">
        <v>21</v>
      </c>
      <c r="I68" s="393">
        <f t="shared" si="10"/>
        <v>0</v>
      </c>
      <c r="J68" s="393">
        <f t="shared" si="11"/>
        <v>0</v>
      </c>
      <c r="K68" s="367"/>
      <c r="L68" s="367"/>
    </row>
    <row r="69" spans="1:12" outlineLevel="3">
      <c r="A69" s="387">
        <v>46</v>
      </c>
      <c r="B69" s="388" t="s">
        <v>3128</v>
      </c>
      <c r="C69" s="389" t="s">
        <v>3129</v>
      </c>
      <c r="D69" s="390" t="s">
        <v>4</v>
      </c>
      <c r="E69" s="391">
        <v>300</v>
      </c>
      <c r="F69" s="511"/>
      <c r="G69" s="393">
        <f t="shared" si="9"/>
        <v>0</v>
      </c>
      <c r="H69" s="393">
        <v>21</v>
      </c>
      <c r="I69" s="393">
        <f t="shared" si="10"/>
        <v>0</v>
      </c>
      <c r="J69" s="393">
        <f t="shared" si="11"/>
        <v>0</v>
      </c>
      <c r="K69" s="367"/>
      <c r="L69" s="367"/>
    </row>
    <row r="70" spans="1:12" outlineLevel="3">
      <c r="A70" s="387">
        <v>47</v>
      </c>
      <c r="B70" s="388" t="s">
        <v>3130</v>
      </c>
      <c r="C70" s="389" t="s">
        <v>3131</v>
      </c>
      <c r="D70" s="390" t="s">
        <v>4</v>
      </c>
      <c r="E70" s="391">
        <v>300</v>
      </c>
      <c r="F70" s="511"/>
      <c r="G70" s="393">
        <f t="shared" si="9"/>
        <v>0</v>
      </c>
      <c r="H70" s="393">
        <v>21</v>
      </c>
      <c r="I70" s="393">
        <f t="shared" si="10"/>
        <v>0</v>
      </c>
      <c r="J70" s="393">
        <f t="shared" si="11"/>
        <v>0</v>
      </c>
      <c r="K70" s="367"/>
      <c r="L70" s="367"/>
    </row>
    <row r="71" spans="1:12" outlineLevel="3">
      <c r="A71" s="387">
        <v>48</v>
      </c>
      <c r="B71" s="388" t="s">
        <v>3132</v>
      </c>
      <c r="C71" s="389" t="s">
        <v>3133</v>
      </c>
      <c r="D71" s="390" t="s">
        <v>4</v>
      </c>
      <c r="E71" s="391">
        <v>100</v>
      </c>
      <c r="F71" s="511"/>
      <c r="G71" s="393">
        <f t="shared" si="9"/>
        <v>0</v>
      </c>
      <c r="H71" s="393">
        <v>21</v>
      </c>
      <c r="I71" s="393">
        <f t="shared" si="10"/>
        <v>0</v>
      </c>
      <c r="J71" s="393">
        <f t="shared" si="11"/>
        <v>0</v>
      </c>
      <c r="K71" s="367"/>
      <c r="L71" s="367"/>
    </row>
    <row r="72" spans="1:12" outlineLevel="3">
      <c r="A72" s="387">
        <v>49</v>
      </c>
      <c r="B72" s="388" t="s">
        <v>3134</v>
      </c>
      <c r="C72" s="389" t="s">
        <v>3135</v>
      </c>
      <c r="D72" s="390" t="s">
        <v>4</v>
      </c>
      <c r="E72" s="391">
        <v>100</v>
      </c>
      <c r="F72" s="511"/>
      <c r="G72" s="393">
        <f t="shared" si="9"/>
        <v>0</v>
      </c>
      <c r="H72" s="393">
        <v>21</v>
      </c>
      <c r="I72" s="393">
        <f t="shared" si="10"/>
        <v>0</v>
      </c>
      <c r="J72" s="393">
        <f t="shared" si="11"/>
        <v>0</v>
      </c>
      <c r="K72" s="367"/>
      <c r="L72" s="367"/>
    </row>
    <row r="73" spans="1:12" outlineLevel="3">
      <c r="A73" s="387">
        <v>50</v>
      </c>
      <c r="B73" s="388" t="s">
        <v>3136</v>
      </c>
      <c r="C73" s="389" t="s">
        <v>3137</v>
      </c>
      <c r="D73" s="390" t="s">
        <v>4</v>
      </c>
      <c r="E73" s="391">
        <v>50</v>
      </c>
      <c r="F73" s="511"/>
      <c r="G73" s="393">
        <f t="shared" si="9"/>
        <v>0</v>
      </c>
      <c r="H73" s="393">
        <v>21</v>
      </c>
      <c r="I73" s="393">
        <f t="shared" si="10"/>
        <v>0</v>
      </c>
      <c r="J73" s="393">
        <f t="shared" si="11"/>
        <v>0</v>
      </c>
      <c r="K73" s="367"/>
      <c r="L73" s="367"/>
    </row>
    <row r="74" spans="1:12" outlineLevel="3">
      <c r="A74" s="387">
        <v>51</v>
      </c>
      <c r="B74" s="388" t="s">
        <v>3138</v>
      </c>
      <c r="C74" s="389" t="s">
        <v>3139</v>
      </c>
      <c r="D74" s="390" t="s">
        <v>4</v>
      </c>
      <c r="E74" s="391">
        <v>50</v>
      </c>
      <c r="F74" s="511"/>
      <c r="G74" s="393">
        <f t="shared" si="9"/>
        <v>0</v>
      </c>
      <c r="H74" s="393">
        <v>21</v>
      </c>
      <c r="I74" s="393">
        <f t="shared" si="10"/>
        <v>0</v>
      </c>
      <c r="J74" s="393">
        <f t="shared" si="11"/>
        <v>0</v>
      </c>
      <c r="K74" s="367"/>
      <c r="L74" s="367"/>
    </row>
    <row r="75" spans="1:12" outlineLevel="3">
      <c r="A75" s="387">
        <v>52</v>
      </c>
      <c r="B75" s="388" t="s">
        <v>3140</v>
      </c>
      <c r="C75" s="389" t="s">
        <v>3141</v>
      </c>
      <c r="D75" s="390" t="s">
        <v>4</v>
      </c>
      <c r="E75" s="391">
        <v>200</v>
      </c>
      <c r="F75" s="511"/>
      <c r="G75" s="393">
        <f t="shared" si="9"/>
        <v>0</v>
      </c>
      <c r="H75" s="393">
        <v>21</v>
      </c>
      <c r="I75" s="393">
        <f t="shared" si="10"/>
        <v>0</v>
      </c>
      <c r="J75" s="393">
        <f t="shared" si="11"/>
        <v>0</v>
      </c>
      <c r="K75" s="367"/>
      <c r="L75" s="367"/>
    </row>
    <row r="76" spans="1:12" outlineLevel="3">
      <c r="A76" s="387">
        <v>53</v>
      </c>
      <c r="B76" s="388" t="s">
        <v>3142</v>
      </c>
      <c r="C76" s="389" t="s">
        <v>3143</v>
      </c>
      <c r="D76" s="390" t="s">
        <v>4</v>
      </c>
      <c r="E76" s="391">
        <v>200</v>
      </c>
      <c r="F76" s="511"/>
      <c r="G76" s="393">
        <f t="shared" si="9"/>
        <v>0</v>
      </c>
      <c r="H76" s="393">
        <v>21</v>
      </c>
      <c r="I76" s="393">
        <f t="shared" si="10"/>
        <v>0</v>
      </c>
      <c r="J76" s="393">
        <f t="shared" si="11"/>
        <v>0</v>
      </c>
      <c r="K76" s="367"/>
      <c r="L76" s="367"/>
    </row>
    <row r="77" spans="1:12" outlineLevel="3">
      <c r="A77" s="387">
        <v>54</v>
      </c>
      <c r="B77" s="388" t="s">
        <v>3144</v>
      </c>
      <c r="C77" s="389" t="s">
        <v>3145</v>
      </c>
      <c r="D77" s="390" t="s">
        <v>4</v>
      </c>
      <c r="E77" s="391">
        <v>200</v>
      </c>
      <c r="F77" s="511"/>
      <c r="G77" s="393">
        <f t="shared" si="9"/>
        <v>0</v>
      </c>
      <c r="H77" s="393">
        <v>21</v>
      </c>
      <c r="I77" s="393">
        <f t="shared" si="10"/>
        <v>0</v>
      </c>
      <c r="J77" s="393">
        <f t="shared" si="11"/>
        <v>0</v>
      </c>
      <c r="K77" s="367"/>
      <c r="L77" s="367"/>
    </row>
    <row r="78" spans="1:12" outlineLevel="3">
      <c r="A78" s="387">
        <v>55</v>
      </c>
      <c r="B78" s="388" t="s">
        <v>3142</v>
      </c>
      <c r="C78" s="389" t="s">
        <v>3143</v>
      </c>
      <c r="D78" s="390" t="s">
        <v>4</v>
      </c>
      <c r="E78" s="391">
        <v>200</v>
      </c>
      <c r="F78" s="511"/>
      <c r="G78" s="393">
        <f t="shared" si="9"/>
        <v>0</v>
      </c>
      <c r="H78" s="393">
        <v>21</v>
      </c>
      <c r="I78" s="393">
        <f t="shared" si="10"/>
        <v>0</v>
      </c>
      <c r="J78" s="393">
        <f t="shared" si="11"/>
        <v>0</v>
      </c>
      <c r="K78" s="367"/>
      <c r="L78" s="367"/>
    </row>
    <row r="79" spans="1:12" outlineLevel="3">
      <c r="A79" s="387">
        <v>56</v>
      </c>
      <c r="B79" s="388" t="s">
        <v>3146</v>
      </c>
      <c r="C79" s="389" t="s">
        <v>3147</v>
      </c>
      <c r="D79" s="390" t="s">
        <v>4</v>
      </c>
      <c r="E79" s="391">
        <v>200</v>
      </c>
      <c r="F79" s="511"/>
      <c r="G79" s="393">
        <f t="shared" si="9"/>
        <v>0</v>
      </c>
      <c r="H79" s="393">
        <v>21</v>
      </c>
      <c r="I79" s="393">
        <f t="shared" si="10"/>
        <v>0</v>
      </c>
      <c r="J79" s="393">
        <f t="shared" si="11"/>
        <v>0</v>
      </c>
      <c r="K79" s="367"/>
      <c r="L79" s="367"/>
    </row>
    <row r="80" spans="1:12" outlineLevel="3">
      <c r="A80" s="387">
        <v>57</v>
      </c>
      <c r="B80" s="388" t="s">
        <v>3142</v>
      </c>
      <c r="C80" s="389" t="s">
        <v>3143</v>
      </c>
      <c r="D80" s="390" t="s">
        <v>4</v>
      </c>
      <c r="E80" s="391">
        <v>200</v>
      </c>
      <c r="F80" s="511"/>
      <c r="G80" s="393">
        <f t="shared" si="9"/>
        <v>0</v>
      </c>
      <c r="H80" s="393">
        <v>21</v>
      </c>
      <c r="I80" s="393">
        <f t="shared" si="10"/>
        <v>0</v>
      </c>
      <c r="J80" s="393">
        <f t="shared" si="11"/>
        <v>0</v>
      </c>
      <c r="K80" s="367"/>
      <c r="L80" s="367"/>
    </row>
    <row r="81" spans="1:12" outlineLevel="3">
      <c r="A81" s="387">
        <v>58</v>
      </c>
      <c r="B81" s="388" t="s">
        <v>3148</v>
      </c>
      <c r="C81" s="389" t="s">
        <v>3149</v>
      </c>
      <c r="D81" s="390" t="s">
        <v>14</v>
      </c>
      <c r="E81" s="391">
        <v>20</v>
      </c>
      <c r="F81" s="511"/>
      <c r="G81" s="393">
        <f t="shared" si="9"/>
        <v>0</v>
      </c>
      <c r="H81" s="393">
        <v>21</v>
      </c>
      <c r="I81" s="393">
        <f t="shared" si="10"/>
        <v>0</v>
      </c>
      <c r="J81" s="393">
        <f t="shared" si="11"/>
        <v>0</v>
      </c>
      <c r="K81" s="367"/>
      <c r="L81" s="367"/>
    </row>
    <row r="82" spans="1:12" outlineLevel="3">
      <c r="A82" s="387">
        <v>59</v>
      </c>
      <c r="B82" s="388" t="s">
        <v>3150</v>
      </c>
      <c r="C82" s="389" t="s">
        <v>3151</v>
      </c>
      <c r="D82" s="390" t="s">
        <v>14</v>
      </c>
      <c r="E82" s="391">
        <v>20</v>
      </c>
      <c r="F82" s="511"/>
      <c r="G82" s="393">
        <f t="shared" si="9"/>
        <v>0</v>
      </c>
      <c r="H82" s="393">
        <v>21</v>
      </c>
      <c r="I82" s="393">
        <f t="shared" si="10"/>
        <v>0</v>
      </c>
      <c r="J82" s="393">
        <f t="shared" si="11"/>
        <v>0</v>
      </c>
      <c r="K82" s="367"/>
      <c r="L82" s="367"/>
    </row>
    <row r="83" spans="1:12" outlineLevel="3">
      <c r="A83" s="387">
        <v>60</v>
      </c>
      <c r="B83" s="388" t="s">
        <v>3152</v>
      </c>
      <c r="C83" s="389" t="s">
        <v>3153</v>
      </c>
      <c r="D83" s="390" t="s">
        <v>14</v>
      </c>
      <c r="E83" s="391">
        <v>5</v>
      </c>
      <c r="F83" s="511"/>
      <c r="G83" s="393">
        <f t="shared" si="9"/>
        <v>0</v>
      </c>
      <c r="H83" s="393">
        <v>21</v>
      </c>
      <c r="I83" s="393">
        <f t="shared" si="10"/>
        <v>0</v>
      </c>
      <c r="J83" s="393">
        <f t="shared" si="11"/>
        <v>0</v>
      </c>
      <c r="K83" s="367"/>
      <c r="L83" s="367"/>
    </row>
    <row r="84" spans="1:12" outlineLevel="3">
      <c r="A84" s="387">
        <v>61</v>
      </c>
      <c r="B84" s="388" t="s">
        <v>3154</v>
      </c>
      <c r="C84" s="389" t="s">
        <v>3155</v>
      </c>
      <c r="D84" s="390" t="s">
        <v>14</v>
      </c>
      <c r="E84" s="391">
        <v>5</v>
      </c>
      <c r="F84" s="511"/>
      <c r="G84" s="393">
        <f t="shared" si="9"/>
        <v>0</v>
      </c>
      <c r="H84" s="393">
        <v>21</v>
      </c>
      <c r="I84" s="393">
        <f t="shared" si="10"/>
        <v>0</v>
      </c>
      <c r="J84" s="393">
        <f t="shared" si="11"/>
        <v>0</v>
      </c>
      <c r="K84" s="367"/>
      <c r="L84" s="367"/>
    </row>
    <row r="85" spans="1:12" outlineLevel="3">
      <c r="A85" s="387">
        <v>62</v>
      </c>
      <c r="B85" s="388" t="s">
        <v>3156</v>
      </c>
      <c r="C85" s="389" t="s">
        <v>3157</v>
      </c>
      <c r="D85" s="390" t="s">
        <v>14</v>
      </c>
      <c r="E85" s="391">
        <v>5</v>
      </c>
      <c r="F85" s="511"/>
      <c r="G85" s="393">
        <f t="shared" si="9"/>
        <v>0</v>
      </c>
      <c r="H85" s="393">
        <v>21</v>
      </c>
      <c r="I85" s="393">
        <f t="shared" si="10"/>
        <v>0</v>
      </c>
      <c r="J85" s="393">
        <f t="shared" si="11"/>
        <v>0</v>
      </c>
      <c r="K85" s="367"/>
      <c r="L85" s="367"/>
    </row>
    <row r="86" spans="1:12" outlineLevel="3">
      <c r="A86" s="387">
        <v>63</v>
      </c>
      <c r="B86" s="388" t="s">
        <v>3154</v>
      </c>
      <c r="C86" s="389" t="s">
        <v>3155</v>
      </c>
      <c r="D86" s="390" t="s">
        <v>14</v>
      </c>
      <c r="E86" s="391">
        <v>5</v>
      </c>
      <c r="F86" s="511"/>
      <c r="G86" s="393">
        <f t="shared" si="9"/>
        <v>0</v>
      </c>
      <c r="H86" s="393">
        <v>21</v>
      </c>
      <c r="I86" s="393">
        <f t="shared" si="10"/>
        <v>0</v>
      </c>
      <c r="J86" s="393">
        <f t="shared" si="11"/>
        <v>0</v>
      </c>
      <c r="K86" s="367"/>
      <c r="L86" s="367"/>
    </row>
    <row r="87" spans="1:12" outlineLevel="3">
      <c r="A87" s="386"/>
      <c r="B87" s="394"/>
      <c r="C87" s="386"/>
      <c r="D87" s="386"/>
      <c r="E87" s="386"/>
      <c r="F87" s="367"/>
      <c r="G87" s="367"/>
      <c r="H87" s="386"/>
      <c r="I87" s="367"/>
      <c r="J87" s="367"/>
    </row>
    <row r="88" spans="1:12" outlineLevel="1">
      <c r="A88" s="378"/>
      <c r="B88" s="379"/>
      <c r="C88" s="380" t="s">
        <v>3158</v>
      </c>
      <c r="D88" s="381"/>
      <c r="E88" s="382"/>
      <c r="F88" s="383"/>
      <c r="G88" s="384">
        <f>SUBTOTAL(9,G89:G96)</f>
        <v>0</v>
      </c>
      <c r="H88" s="385"/>
      <c r="I88" s="384">
        <f>SUBTOTAL(9,I89:I96)</f>
        <v>0</v>
      </c>
      <c r="J88" s="384">
        <f>SUBTOTAL(9,J89:J96)</f>
        <v>0</v>
      </c>
      <c r="K88" s="386"/>
      <c r="L88" s="367"/>
    </row>
    <row r="89" spans="1:12" outlineLevel="2">
      <c r="A89" s="378"/>
      <c r="B89" s="379"/>
      <c r="C89" s="380" t="s">
        <v>3159</v>
      </c>
      <c r="D89" s="381"/>
      <c r="E89" s="382"/>
      <c r="F89" s="383"/>
      <c r="G89" s="384">
        <f>SUBTOTAL(9,G90:G96)</f>
        <v>0</v>
      </c>
      <c r="H89" s="385"/>
      <c r="I89" s="384">
        <f>SUBTOTAL(9,I90:I96)</f>
        <v>0</v>
      </c>
      <c r="J89" s="384">
        <f>SUBTOTAL(9,J90:J96)</f>
        <v>0</v>
      </c>
      <c r="K89" s="386"/>
      <c r="L89" s="367"/>
    </row>
    <row r="90" spans="1:12" ht="24" outlineLevel="3">
      <c r="A90" s="387">
        <v>64</v>
      </c>
      <c r="B90" s="388" t="s">
        <v>3160</v>
      </c>
      <c r="C90" s="389" t="s">
        <v>3161</v>
      </c>
      <c r="D90" s="390" t="s">
        <v>14</v>
      </c>
      <c r="E90" s="391">
        <v>10</v>
      </c>
      <c r="F90" s="511"/>
      <c r="G90" s="393">
        <f t="shared" ref="G90:G95" si="12">E90*F90</f>
        <v>0</v>
      </c>
      <c r="H90" s="393">
        <v>21</v>
      </c>
      <c r="I90" s="393">
        <f t="shared" ref="I90:I95" si="13">G90*(H90/100)</f>
        <v>0</v>
      </c>
      <c r="J90" s="393">
        <f t="shared" ref="J90:J95" si="14">G90+I90</f>
        <v>0</v>
      </c>
      <c r="K90" s="367"/>
      <c r="L90" s="367"/>
    </row>
    <row r="91" spans="1:12" outlineLevel="3">
      <c r="A91" s="387">
        <v>65</v>
      </c>
      <c r="B91" s="388" t="s">
        <v>3162</v>
      </c>
      <c r="C91" s="389" t="s">
        <v>3163</v>
      </c>
      <c r="D91" s="390" t="s">
        <v>14</v>
      </c>
      <c r="E91" s="391">
        <v>30</v>
      </c>
      <c r="F91" s="511"/>
      <c r="G91" s="393">
        <f t="shared" si="12"/>
        <v>0</v>
      </c>
      <c r="H91" s="393">
        <v>21</v>
      </c>
      <c r="I91" s="393">
        <f t="shared" si="13"/>
        <v>0</v>
      </c>
      <c r="J91" s="393">
        <f t="shared" si="14"/>
        <v>0</v>
      </c>
      <c r="K91" s="367"/>
      <c r="L91" s="367"/>
    </row>
    <row r="92" spans="1:12" outlineLevel="3">
      <c r="A92" s="387">
        <v>66</v>
      </c>
      <c r="B92" s="388" t="s">
        <v>3164</v>
      </c>
      <c r="C92" s="389" t="s">
        <v>3165</v>
      </c>
      <c r="D92" s="390" t="s">
        <v>5</v>
      </c>
      <c r="E92" s="391">
        <v>0.2</v>
      </c>
      <c r="F92" s="511"/>
      <c r="G92" s="393">
        <f t="shared" si="12"/>
        <v>0</v>
      </c>
      <c r="H92" s="393">
        <v>21</v>
      </c>
      <c r="I92" s="393">
        <f t="shared" si="13"/>
        <v>0</v>
      </c>
      <c r="J92" s="393">
        <f t="shared" si="14"/>
        <v>0</v>
      </c>
      <c r="K92" s="367"/>
      <c r="L92" s="367"/>
    </row>
    <row r="93" spans="1:12" outlineLevel="3">
      <c r="A93" s="387">
        <v>67</v>
      </c>
      <c r="B93" s="388" t="s">
        <v>3166</v>
      </c>
      <c r="C93" s="389" t="s">
        <v>3167</v>
      </c>
      <c r="D93" s="390" t="s">
        <v>3168</v>
      </c>
      <c r="E93" s="391">
        <v>40</v>
      </c>
      <c r="F93" s="511"/>
      <c r="G93" s="393">
        <f t="shared" si="12"/>
        <v>0</v>
      </c>
      <c r="H93" s="393">
        <v>21</v>
      </c>
      <c r="I93" s="393">
        <f t="shared" si="13"/>
        <v>0</v>
      </c>
      <c r="J93" s="393">
        <f t="shared" si="14"/>
        <v>0</v>
      </c>
      <c r="K93" s="367"/>
      <c r="L93" s="367"/>
    </row>
    <row r="94" spans="1:12" outlineLevel="3">
      <c r="A94" s="387">
        <v>68</v>
      </c>
      <c r="B94" s="388" t="s">
        <v>3169</v>
      </c>
      <c r="C94" s="389" t="s">
        <v>3170</v>
      </c>
      <c r="D94" s="390" t="s">
        <v>3168</v>
      </c>
      <c r="E94" s="391">
        <v>40</v>
      </c>
      <c r="F94" s="511"/>
      <c r="G94" s="393">
        <f t="shared" si="12"/>
        <v>0</v>
      </c>
      <c r="H94" s="393">
        <v>21</v>
      </c>
      <c r="I94" s="393">
        <f t="shared" si="13"/>
        <v>0</v>
      </c>
      <c r="J94" s="393">
        <f t="shared" si="14"/>
        <v>0</v>
      </c>
      <c r="K94" s="367"/>
      <c r="L94" s="367"/>
    </row>
    <row r="95" spans="1:12" ht="24" outlineLevel="3">
      <c r="A95" s="387">
        <v>69</v>
      </c>
      <c r="B95" s="388" t="s">
        <v>3171</v>
      </c>
      <c r="C95" s="515" t="s">
        <v>3556</v>
      </c>
      <c r="D95" s="390"/>
      <c r="E95" s="391"/>
      <c r="F95" s="516"/>
      <c r="G95" s="393">
        <f t="shared" si="12"/>
        <v>0</v>
      </c>
      <c r="H95" s="393">
        <v>21</v>
      </c>
      <c r="I95" s="393">
        <f t="shared" si="13"/>
        <v>0</v>
      </c>
      <c r="J95" s="393">
        <f t="shared" si="14"/>
        <v>0</v>
      </c>
      <c r="K95" s="367"/>
      <c r="L95" s="367"/>
    </row>
    <row r="96" spans="1:12" outlineLevel="3">
      <c r="A96" s="386"/>
      <c r="B96" s="394"/>
      <c r="C96" s="386"/>
      <c r="D96" s="386"/>
      <c r="E96" s="386"/>
      <c r="F96" s="367"/>
      <c r="G96" s="367"/>
      <c r="H96" s="386"/>
      <c r="I96" s="367"/>
      <c r="J96" s="367"/>
    </row>
    <row r="97" spans="1:12" s="377" customFormat="1" ht="18" customHeight="1">
      <c r="A97" s="369"/>
      <c r="B97" s="370"/>
      <c r="C97" s="371" t="s">
        <v>3172</v>
      </c>
      <c r="D97" s="372"/>
      <c r="E97" s="373"/>
      <c r="F97" s="374"/>
      <c r="G97" s="375">
        <f>SUBTOTAL(9,G98:G129)</f>
        <v>0</v>
      </c>
      <c r="H97" s="376"/>
      <c r="I97" s="375">
        <f>SUBTOTAL(9,I98:I129)</f>
        <v>0</v>
      </c>
      <c r="J97" s="375">
        <f>SUBTOTAL(9,J98:J129)</f>
        <v>0</v>
      </c>
    </row>
    <row r="98" spans="1:12" outlineLevel="1">
      <c r="A98" s="378"/>
      <c r="B98" s="379"/>
      <c r="C98" s="380" t="s">
        <v>3034</v>
      </c>
      <c r="D98" s="381"/>
      <c r="E98" s="382"/>
      <c r="F98" s="383"/>
      <c r="G98" s="384">
        <f>SUBTOTAL(9,G99:G112)</f>
        <v>0</v>
      </c>
      <c r="H98" s="385"/>
      <c r="I98" s="384">
        <f>SUBTOTAL(9,I99:I112)</f>
        <v>0</v>
      </c>
      <c r="J98" s="384">
        <f>SUBTOTAL(9,J99:J112)</f>
        <v>0</v>
      </c>
      <c r="K98" s="386"/>
      <c r="L98" s="367"/>
    </row>
    <row r="99" spans="1:12" outlineLevel="2">
      <c r="A99" s="378"/>
      <c r="B99" s="379"/>
      <c r="C99" s="380" t="s">
        <v>3173</v>
      </c>
      <c r="D99" s="381"/>
      <c r="E99" s="382"/>
      <c r="F99" s="383"/>
      <c r="G99" s="384">
        <f>SUBTOTAL(9,G100:G102)</f>
        <v>0</v>
      </c>
      <c r="H99" s="385"/>
      <c r="I99" s="384">
        <f>SUBTOTAL(9,I100:I102)</f>
        <v>0</v>
      </c>
      <c r="J99" s="384">
        <f>SUBTOTAL(9,J100:J102)</f>
        <v>0</v>
      </c>
      <c r="K99" s="386"/>
      <c r="L99" s="367"/>
    </row>
    <row r="100" spans="1:12" ht="36" outlineLevel="3">
      <c r="A100" s="387">
        <v>1</v>
      </c>
      <c r="B100" s="388" t="s">
        <v>3174</v>
      </c>
      <c r="C100" s="389" t="s">
        <v>3175</v>
      </c>
      <c r="D100" s="390" t="s">
        <v>14</v>
      </c>
      <c r="E100" s="391">
        <v>10</v>
      </c>
      <c r="F100" s="511"/>
      <c r="G100" s="393">
        <f>E100*F100</f>
        <v>0</v>
      </c>
      <c r="H100" s="393">
        <v>21</v>
      </c>
      <c r="I100" s="393">
        <f>G100*(H100/100)</f>
        <v>0</v>
      </c>
      <c r="J100" s="393">
        <f>G100+I100</f>
        <v>0</v>
      </c>
      <c r="K100" s="367"/>
      <c r="L100" s="367"/>
    </row>
    <row r="101" spans="1:12" outlineLevel="3">
      <c r="A101" s="387">
        <v>2</v>
      </c>
      <c r="B101" s="388" t="s">
        <v>3176</v>
      </c>
      <c r="C101" s="389" t="s">
        <v>3177</v>
      </c>
      <c r="D101" s="390" t="s">
        <v>14</v>
      </c>
      <c r="E101" s="391">
        <v>10</v>
      </c>
      <c r="F101" s="511"/>
      <c r="G101" s="393">
        <f>E101*F101</f>
        <v>0</v>
      </c>
      <c r="H101" s="393">
        <v>21</v>
      </c>
      <c r="I101" s="393">
        <f>G101*(H101/100)</f>
        <v>0</v>
      </c>
      <c r="J101" s="393">
        <f>G101+I101</f>
        <v>0</v>
      </c>
      <c r="K101" s="367"/>
      <c r="L101" s="367"/>
    </row>
    <row r="102" spans="1:12" outlineLevel="3">
      <c r="A102" s="386"/>
      <c r="B102" s="394"/>
      <c r="C102" s="386"/>
      <c r="D102" s="386"/>
      <c r="E102" s="386"/>
      <c r="F102" s="367"/>
      <c r="G102" s="367"/>
      <c r="H102" s="386"/>
      <c r="I102" s="367"/>
      <c r="J102" s="367"/>
    </row>
    <row r="103" spans="1:12" outlineLevel="2">
      <c r="A103" s="378"/>
      <c r="B103" s="379"/>
      <c r="C103" s="380" t="s">
        <v>3178</v>
      </c>
      <c r="D103" s="381"/>
      <c r="E103" s="382"/>
      <c r="F103" s="383"/>
      <c r="G103" s="384">
        <f>SUBTOTAL(9,G104:G112)</f>
        <v>0</v>
      </c>
      <c r="H103" s="385"/>
      <c r="I103" s="384">
        <f>SUBTOTAL(9,I104:I112)</f>
        <v>0</v>
      </c>
      <c r="J103" s="384">
        <f>SUBTOTAL(9,J104:J112)</f>
        <v>0</v>
      </c>
      <c r="K103" s="386"/>
      <c r="L103" s="367"/>
    </row>
    <row r="104" spans="1:12" outlineLevel="3">
      <c r="A104" s="387">
        <v>3</v>
      </c>
      <c r="B104" s="388" t="s">
        <v>3179</v>
      </c>
      <c r="C104" s="389" t="s">
        <v>3180</v>
      </c>
      <c r="D104" s="390" t="s">
        <v>14</v>
      </c>
      <c r="E104" s="391">
        <v>10</v>
      </c>
      <c r="F104" s="511"/>
      <c r="G104" s="393">
        <f t="shared" ref="G104:G111" si="15">E104*F104</f>
        <v>0</v>
      </c>
      <c r="H104" s="393">
        <v>21</v>
      </c>
      <c r="I104" s="393">
        <f t="shared" ref="I104:I111" si="16">G104*(H104/100)</f>
        <v>0</v>
      </c>
      <c r="J104" s="393">
        <f t="shared" ref="J104:J111" si="17">G104+I104</f>
        <v>0</v>
      </c>
      <c r="K104" s="367"/>
      <c r="L104" s="367"/>
    </row>
    <row r="105" spans="1:12" outlineLevel="3">
      <c r="A105" s="387">
        <v>4</v>
      </c>
      <c r="B105" s="388" t="s">
        <v>3181</v>
      </c>
      <c r="C105" s="389" t="s">
        <v>3182</v>
      </c>
      <c r="D105" s="390" t="s">
        <v>14</v>
      </c>
      <c r="E105" s="391">
        <v>10</v>
      </c>
      <c r="F105" s="511"/>
      <c r="G105" s="393">
        <f t="shared" si="15"/>
        <v>0</v>
      </c>
      <c r="H105" s="393">
        <v>21</v>
      </c>
      <c r="I105" s="393">
        <f t="shared" si="16"/>
        <v>0</v>
      </c>
      <c r="J105" s="393">
        <f t="shared" si="17"/>
        <v>0</v>
      </c>
      <c r="K105" s="367"/>
      <c r="L105" s="367"/>
    </row>
    <row r="106" spans="1:12" outlineLevel="3">
      <c r="A106" s="387">
        <v>5</v>
      </c>
      <c r="B106" s="388" t="s">
        <v>3183</v>
      </c>
      <c r="C106" s="389" t="s">
        <v>3184</v>
      </c>
      <c r="D106" s="390" t="s">
        <v>14</v>
      </c>
      <c r="E106" s="391">
        <v>10</v>
      </c>
      <c r="F106" s="511"/>
      <c r="G106" s="393">
        <f t="shared" si="15"/>
        <v>0</v>
      </c>
      <c r="H106" s="393">
        <v>21</v>
      </c>
      <c r="I106" s="393">
        <f t="shared" si="16"/>
        <v>0</v>
      </c>
      <c r="J106" s="393">
        <f t="shared" si="17"/>
        <v>0</v>
      </c>
      <c r="K106" s="367"/>
      <c r="L106" s="367"/>
    </row>
    <row r="107" spans="1:12" outlineLevel="3">
      <c r="A107" s="387">
        <v>6</v>
      </c>
      <c r="B107" s="388" t="s">
        <v>3185</v>
      </c>
      <c r="C107" s="389" t="s">
        <v>3186</v>
      </c>
      <c r="D107" s="390" t="s">
        <v>14</v>
      </c>
      <c r="E107" s="391">
        <v>10</v>
      </c>
      <c r="F107" s="511"/>
      <c r="G107" s="393">
        <f t="shared" si="15"/>
        <v>0</v>
      </c>
      <c r="H107" s="393">
        <v>21</v>
      </c>
      <c r="I107" s="393">
        <f t="shared" si="16"/>
        <v>0</v>
      </c>
      <c r="J107" s="393">
        <f t="shared" si="17"/>
        <v>0</v>
      </c>
      <c r="K107" s="367"/>
      <c r="L107" s="367"/>
    </row>
    <row r="108" spans="1:12" outlineLevel="3">
      <c r="A108" s="387">
        <v>7</v>
      </c>
      <c r="B108" s="388" t="s">
        <v>3187</v>
      </c>
      <c r="C108" s="389" t="s">
        <v>3188</v>
      </c>
      <c r="D108" s="390" t="s">
        <v>14</v>
      </c>
      <c r="E108" s="391">
        <v>10</v>
      </c>
      <c r="F108" s="511"/>
      <c r="G108" s="393">
        <f t="shared" si="15"/>
        <v>0</v>
      </c>
      <c r="H108" s="393">
        <v>21</v>
      </c>
      <c r="I108" s="393">
        <f t="shared" si="16"/>
        <v>0</v>
      </c>
      <c r="J108" s="393">
        <f t="shared" si="17"/>
        <v>0</v>
      </c>
      <c r="K108" s="367"/>
      <c r="L108" s="367"/>
    </row>
    <row r="109" spans="1:12" outlineLevel="3">
      <c r="A109" s="387">
        <v>8</v>
      </c>
      <c r="B109" s="388" t="s">
        <v>3189</v>
      </c>
      <c r="C109" s="389" t="s">
        <v>3190</v>
      </c>
      <c r="D109" s="390" t="s">
        <v>14</v>
      </c>
      <c r="E109" s="391">
        <v>1</v>
      </c>
      <c r="F109" s="511"/>
      <c r="G109" s="393">
        <f t="shared" si="15"/>
        <v>0</v>
      </c>
      <c r="H109" s="393">
        <v>21</v>
      </c>
      <c r="I109" s="393">
        <f t="shared" si="16"/>
        <v>0</v>
      </c>
      <c r="J109" s="393">
        <f t="shared" si="17"/>
        <v>0</v>
      </c>
      <c r="K109" s="367"/>
      <c r="L109" s="367"/>
    </row>
    <row r="110" spans="1:12" outlineLevel="3">
      <c r="A110" s="387">
        <v>9</v>
      </c>
      <c r="B110" s="388" t="s">
        <v>3191</v>
      </c>
      <c r="C110" s="389" t="s">
        <v>3192</v>
      </c>
      <c r="D110" s="390" t="s">
        <v>14</v>
      </c>
      <c r="E110" s="391">
        <v>2</v>
      </c>
      <c r="F110" s="511"/>
      <c r="G110" s="393">
        <f t="shared" si="15"/>
        <v>0</v>
      </c>
      <c r="H110" s="393">
        <v>21</v>
      </c>
      <c r="I110" s="393">
        <f t="shared" si="16"/>
        <v>0</v>
      </c>
      <c r="J110" s="393">
        <f t="shared" si="17"/>
        <v>0</v>
      </c>
      <c r="K110" s="367"/>
      <c r="L110" s="367"/>
    </row>
    <row r="111" spans="1:12" ht="24" outlineLevel="3">
      <c r="A111" s="387">
        <v>18</v>
      </c>
      <c r="B111" s="388" t="s">
        <v>3193</v>
      </c>
      <c r="C111" s="515" t="s">
        <v>3557</v>
      </c>
      <c r="D111" s="390"/>
      <c r="E111" s="391"/>
      <c r="F111" s="516"/>
      <c r="G111" s="393">
        <f t="shared" si="15"/>
        <v>0</v>
      </c>
      <c r="H111" s="393">
        <v>21</v>
      </c>
      <c r="I111" s="393">
        <f t="shared" si="16"/>
        <v>0</v>
      </c>
      <c r="J111" s="393">
        <f t="shared" si="17"/>
        <v>0</v>
      </c>
      <c r="K111" s="367"/>
      <c r="L111" s="367"/>
    </row>
    <row r="112" spans="1:12" outlineLevel="3">
      <c r="A112" s="386"/>
      <c r="B112" s="394"/>
      <c r="C112" s="386"/>
      <c r="D112" s="386"/>
      <c r="E112" s="386"/>
      <c r="F112" s="367"/>
      <c r="G112" s="367"/>
      <c r="H112" s="386"/>
      <c r="I112" s="367"/>
      <c r="J112" s="367"/>
    </row>
    <row r="113" spans="1:12" outlineLevel="1">
      <c r="A113" s="378"/>
      <c r="B113" s="379"/>
      <c r="C113" s="380" t="s">
        <v>3086</v>
      </c>
      <c r="D113" s="381"/>
      <c r="E113" s="382"/>
      <c r="F113" s="383"/>
      <c r="G113" s="384">
        <f>SUBTOTAL(9,G114:G123)</f>
        <v>0</v>
      </c>
      <c r="H113" s="385"/>
      <c r="I113" s="384">
        <f>SUBTOTAL(9,I114:I123)</f>
        <v>0</v>
      </c>
      <c r="J113" s="384">
        <f>SUBTOTAL(9,J114:J123)</f>
        <v>0</v>
      </c>
      <c r="K113" s="386"/>
      <c r="L113" s="367"/>
    </row>
    <row r="114" spans="1:12" outlineLevel="2">
      <c r="A114" s="378"/>
      <c r="B114" s="379"/>
      <c r="C114" s="380" t="s">
        <v>3087</v>
      </c>
      <c r="D114" s="381"/>
      <c r="E114" s="382"/>
      <c r="F114" s="383"/>
      <c r="G114" s="384">
        <f>SUBTOTAL(9,G115:G123)</f>
        <v>0</v>
      </c>
      <c r="H114" s="385"/>
      <c r="I114" s="384">
        <f>SUBTOTAL(9,I115:I123)</f>
        <v>0</v>
      </c>
      <c r="J114" s="384">
        <f>SUBTOTAL(9,J115:J123)</f>
        <v>0</v>
      </c>
      <c r="K114" s="386"/>
      <c r="L114" s="367"/>
    </row>
    <row r="115" spans="1:12" outlineLevel="3">
      <c r="A115" s="387">
        <v>10</v>
      </c>
      <c r="B115" s="388" t="s">
        <v>3194</v>
      </c>
      <c r="C115" s="389" t="s">
        <v>3195</v>
      </c>
      <c r="D115" s="390" t="s">
        <v>14</v>
      </c>
      <c r="E115" s="391">
        <v>10</v>
      </c>
      <c r="F115" s="511"/>
      <c r="G115" s="393">
        <f t="shared" ref="G115:G122" si="18">E115*F115</f>
        <v>0</v>
      </c>
      <c r="H115" s="393">
        <v>21</v>
      </c>
      <c r="I115" s="393">
        <f t="shared" ref="I115:I122" si="19">G115*(H115/100)</f>
        <v>0</v>
      </c>
      <c r="J115" s="393">
        <f t="shared" ref="J115:J122" si="20">G115+I115</f>
        <v>0</v>
      </c>
      <c r="K115" s="367"/>
      <c r="L115" s="367"/>
    </row>
    <row r="116" spans="1:12" outlineLevel="3">
      <c r="A116" s="387">
        <v>11</v>
      </c>
      <c r="B116" s="388" t="s">
        <v>3196</v>
      </c>
      <c r="C116" s="389" t="s">
        <v>3197</v>
      </c>
      <c r="D116" s="390" t="s">
        <v>14</v>
      </c>
      <c r="E116" s="391">
        <v>10</v>
      </c>
      <c r="F116" s="511"/>
      <c r="G116" s="393">
        <f t="shared" si="18"/>
        <v>0</v>
      </c>
      <c r="H116" s="393">
        <v>21</v>
      </c>
      <c r="I116" s="393">
        <f t="shared" si="19"/>
        <v>0</v>
      </c>
      <c r="J116" s="393">
        <f t="shared" si="20"/>
        <v>0</v>
      </c>
      <c r="K116" s="367"/>
      <c r="L116" s="367"/>
    </row>
    <row r="117" spans="1:12" outlineLevel="3">
      <c r="A117" s="387">
        <v>12</v>
      </c>
      <c r="B117" s="388" t="s">
        <v>3198</v>
      </c>
      <c r="C117" s="389" t="s">
        <v>3199</v>
      </c>
      <c r="D117" s="390" t="s">
        <v>14</v>
      </c>
      <c r="E117" s="391">
        <v>10</v>
      </c>
      <c r="F117" s="511"/>
      <c r="G117" s="393">
        <f t="shared" si="18"/>
        <v>0</v>
      </c>
      <c r="H117" s="393">
        <v>21</v>
      </c>
      <c r="I117" s="393">
        <f t="shared" si="19"/>
        <v>0</v>
      </c>
      <c r="J117" s="393">
        <f t="shared" si="20"/>
        <v>0</v>
      </c>
      <c r="K117" s="367"/>
      <c r="L117" s="367"/>
    </row>
    <row r="118" spans="1:12" outlineLevel="3">
      <c r="A118" s="387">
        <v>13</v>
      </c>
      <c r="B118" s="388" t="s">
        <v>3200</v>
      </c>
      <c r="C118" s="389" t="s">
        <v>3201</v>
      </c>
      <c r="D118" s="390" t="s">
        <v>14</v>
      </c>
      <c r="E118" s="391">
        <v>10</v>
      </c>
      <c r="F118" s="511"/>
      <c r="G118" s="393">
        <f t="shared" si="18"/>
        <v>0</v>
      </c>
      <c r="H118" s="393">
        <v>21</v>
      </c>
      <c r="I118" s="393">
        <f t="shared" si="19"/>
        <v>0</v>
      </c>
      <c r="J118" s="393">
        <f t="shared" si="20"/>
        <v>0</v>
      </c>
      <c r="K118" s="367"/>
      <c r="L118" s="367"/>
    </row>
    <row r="119" spans="1:12" outlineLevel="3">
      <c r="A119" s="387">
        <v>14</v>
      </c>
      <c r="B119" s="388" t="s">
        <v>3202</v>
      </c>
      <c r="C119" s="389" t="s">
        <v>3203</v>
      </c>
      <c r="D119" s="390" t="s">
        <v>14</v>
      </c>
      <c r="E119" s="391">
        <v>10</v>
      </c>
      <c r="F119" s="511"/>
      <c r="G119" s="393">
        <f t="shared" si="18"/>
        <v>0</v>
      </c>
      <c r="H119" s="393">
        <v>21</v>
      </c>
      <c r="I119" s="393">
        <f t="shared" si="19"/>
        <v>0</v>
      </c>
      <c r="J119" s="393">
        <f t="shared" si="20"/>
        <v>0</v>
      </c>
      <c r="K119" s="367"/>
      <c r="L119" s="367"/>
    </row>
    <row r="120" spans="1:12" outlineLevel="3">
      <c r="A120" s="387">
        <v>15</v>
      </c>
      <c r="B120" s="388" t="s">
        <v>3204</v>
      </c>
      <c r="C120" s="389" t="s">
        <v>3205</v>
      </c>
      <c r="D120" s="390" t="s">
        <v>14</v>
      </c>
      <c r="E120" s="391">
        <v>10</v>
      </c>
      <c r="F120" s="511"/>
      <c r="G120" s="393">
        <f t="shared" si="18"/>
        <v>0</v>
      </c>
      <c r="H120" s="393">
        <v>21</v>
      </c>
      <c r="I120" s="393">
        <f t="shared" si="19"/>
        <v>0</v>
      </c>
      <c r="J120" s="393">
        <f t="shared" si="20"/>
        <v>0</v>
      </c>
      <c r="K120" s="367"/>
      <c r="L120" s="367"/>
    </row>
    <row r="121" spans="1:12" outlineLevel="3">
      <c r="A121" s="387">
        <v>16</v>
      </c>
      <c r="B121" s="388" t="s">
        <v>3206</v>
      </c>
      <c r="C121" s="389" t="s">
        <v>3207</v>
      </c>
      <c r="D121" s="390" t="s">
        <v>14</v>
      </c>
      <c r="E121" s="391">
        <v>1</v>
      </c>
      <c r="F121" s="511"/>
      <c r="G121" s="393">
        <f t="shared" si="18"/>
        <v>0</v>
      </c>
      <c r="H121" s="393">
        <v>21</v>
      </c>
      <c r="I121" s="393">
        <f t="shared" si="19"/>
        <v>0</v>
      </c>
      <c r="J121" s="393">
        <f t="shared" si="20"/>
        <v>0</v>
      </c>
      <c r="K121" s="367"/>
      <c r="L121" s="367"/>
    </row>
    <row r="122" spans="1:12" outlineLevel="3">
      <c r="A122" s="387">
        <v>17</v>
      </c>
      <c r="B122" s="388" t="s">
        <v>3208</v>
      </c>
      <c r="C122" s="389" t="s">
        <v>3209</v>
      </c>
      <c r="D122" s="390" t="s">
        <v>14</v>
      </c>
      <c r="E122" s="391">
        <v>2</v>
      </c>
      <c r="F122" s="511"/>
      <c r="G122" s="393">
        <f t="shared" si="18"/>
        <v>0</v>
      </c>
      <c r="H122" s="393">
        <v>21</v>
      </c>
      <c r="I122" s="393">
        <f t="shared" si="19"/>
        <v>0</v>
      </c>
      <c r="J122" s="393">
        <f t="shared" si="20"/>
        <v>0</v>
      </c>
      <c r="K122" s="367"/>
      <c r="L122" s="367"/>
    </row>
    <row r="123" spans="1:12" outlineLevel="3">
      <c r="A123" s="386"/>
      <c r="B123" s="394"/>
      <c r="C123" s="386"/>
      <c r="D123" s="386"/>
      <c r="E123" s="386"/>
      <c r="F123" s="367"/>
      <c r="G123" s="367"/>
      <c r="H123" s="386"/>
      <c r="I123" s="367"/>
      <c r="J123" s="367"/>
    </row>
    <row r="124" spans="1:12" outlineLevel="1">
      <c r="A124" s="378"/>
      <c r="B124" s="379"/>
      <c r="C124" s="380" t="s">
        <v>3210</v>
      </c>
      <c r="D124" s="381"/>
      <c r="E124" s="382"/>
      <c r="F124" s="383"/>
      <c r="G124" s="384">
        <f>SUBTOTAL(9,G125:G129)</f>
        <v>0</v>
      </c>
      <c r="H124" s="385"/>
      <c r="I124" s="384">
        <f>SUBTOTAL(9,I125:I129)</f>
        <v>0</v>
      </c>
      <c r="J124" s="384">
        <f>SUBTOTAL(9,J125:J129)</f>
        <v>0</v>
      </c>
      <c r="K124" s="386"/>
      <c r="L124" s="367"/>
    </row>
    <row r="125" spans="1:12" outlineLevel="2">
      <c r="A125" s="378"/>
      <c r="B125" s="379"/>
      <c r="C125" s="380" t="s">
        <v>3178</v>
      </c>
      <c r="D125" s="381"/>
      <c r="E125" s="382"/>
      <c r="F125" s="383"/>
      <c r="G125" s="384">
        <f>SUBTOTAL(9,G126:G129)</f>
        <v>0</v>
      </c>
      <c r="H125" s="385"/>
      <c r="I125" s="384">
        <f>SUBTOTAL(9,I126:I129)</f>
        <v>0</v>
      </c>
      <c r="J125" s="384">
        <f>SUBTOTAL(9,J126:J129)</f>
        <v>0</v>
      </c>
      <c r="K125" s="386"/>
      <c r="L125" s="367"/>
    </row>
    <row r="126" spans="1:12" outlineLevel="3">
      <c r="A126" s="387">
        <v>19</v>
      </c>
      <c r="B126" s="388" t="s">
        <v>3164</v>
      </c>
      <c r="C126" s="389" t="s">
        <v>3165</v>
      </c>
      <c r="D126" s="390" t="s">
        <v>5</v>
      </c>
      <c r="E126" s="391">
        <v>0.1</v>
      </c>
      <c r="F126" s="511"/>
      <c r="G126" s="393">
        <f>E126*F126</f>
        <v>0</v>
      </c>
      <c r="H126" s="393">
        <v>21</v>
      </c>
      <c r="I126" s="393">
        <f>G126*(H126/100)</f>
        <v>0</v>
      </c>
      <c r="J126" s="393">
        <f>G126+I126</f>
        <v>0</v>
      </c>
      <c r="K126" s="367"/>
      <c r="L126" s="367"/>
    </row>
    <row r="127" spans="1:12" outlineLevel="3">
      <c r="A127" s="387">
        <v>20</v>
      </c>
      <c r="B127" s="388" t="s">
        <v>3166</v>
      </c>
      <c r="C127" s="389" t="s">
        <v>3167</v>
      </c>
      <c r="D127" s="390" t="s">
        <v>3168</v>
      </c>
      <c r="E127" s="391">
        <v>40</v>
      </c>
      <c r="F127" s="511"/>
      <c r="G127" s="393">
        <f>E127*F127</f>
        <v>0</v>
      </c>
      <c r="H127" s="393">
        <v>21</v>
      </c>
      <c r="I127" s="393">
        <f>G127*(H127/100)</f>
        <v>0</v>
      </c>
      <c r="J127" s="393">
        <f>G127+I127</f>
        <v>0</v>
      </c>
      <c r="K127" s="367"/>
      <c r="L127" s="367"/>
    </row>
    <row r="128" spans="1:12" outlineLevel="3">
      <c r="A128" s="387">
        <v>21</v>
      </c>
      <c r="B128" s="388" t="s">
        <v>3169</v>
      </c>
      <c r="C128" s="389" t="s">
        <v>3170</v>
      </c>
      <c r="D128" s="390" t="s">
        <v>3168</v>
      </c>
      <c r="E128" s="391">
        <v>40</v>
      </c>
      <c r="F128" s="511"/>
      <c r="G128" s="393">
        <f>E128*F128</f>
        <v>0</v>
      </c>
      <c r="H128" s="393">
        <v>21</v>
      </c>
      <c r="I128" s="393">
        <f>G128*(H128/100)</f>
        <v>0</v>
      </c>
      <c r="J128" s="393">
        <f>G128+I128</f>
        <v>0</v>
      </c>
      <c r="K128" s="367"/>
      <c r="L128" s="367"/>
    </row>
    <row r="129" spans="1:12" outlineLevel="3">
      <c r="A129" s="386"/>
      <c r="B129" s="394"/>
      <c r="C129" s="386"/>
      <c r="D129" s="386"/>
      <c r="E129" s="386"/>
      <c r="F129" s="367"/>
      <c r="G129" s="367"/>
      <c r="H129" s="386"/>
      <c r="I129" s="367"/>
      <c r="J129" s="367"/>
    </row>
    <row r="130" spans="1:12" s="377" customFormat="1" ht="18" customHeight="1">
      <c r="A130" s="369"/>
      <c r="B130" s="370"/>
      <c r="C130" s="371" t="s">
        <v>3211</v>
      </c>
      <c r="D130" s="372"/>
      <c r="E130" s="373"/>
      <c r="F130" s="374"/>
      <c r="G130" s="375">
        <f>SUBTOTAL(9,G131:G163)</f>
        <v>0</v>
      </c>
      <c r="H130" s="376"/>
      <c r="I130" s="375">
        <f>SUBTOTAL(9,I131:I163)</f>
        <v>0</v>
      </c>
      <c r="J130" s="375">
        <f>SUBTOTAL(9,J131:J163)</f>
        <v>0</v>
      </c>
    </row>
    <row r="131" spans="1:12" outlineLevel="1">
      <c r="A131" s="378"/>
      <c r="B131" s="379"/>
      <c r="C131" s="380" t="s">
        <v>3034</v>
      </c>
      <c r="D131" s="381"/>
      <c r="E131" s="382"/>
      <c r="F131" s="383"/>
      <c r="G131" s="384">
        <f>SUBTOTAL(9,G132:G138)</f>
        <v>0</v>
      </c>
      <c r="H131" s="385"/>
      <c r="I131" s="384">
        <f>SUBTOTAL(9,I132:I138)</f>
        <v>0</v>
      </c>
      <c r="J131" s="384">
        <f>SUBTOTAL(9,J132:J138)</f>
        <v>0</v>
      </c>
      <c r="K131" s="386"/>
      <c r="L131" s="367"/>
    </row>
    <row r="132" spans="1:12" outlineLevel="2">
      <c r="A132" s="378"/>
      <c r="B132" s="379"/>
      <c r="C132" s="380" t="s">
        <v>3035</v>
      </c>
      <c r="D132" s="381"/>
      <c r="E132" s="382"/>
      <c r="F132" s="383"/>
      <c r="G132" s="384">
        <f>SUBTOTAL(9,G133:G138)</f>
        <v>0</v>
      </c>
      <c r="H132" s="385"/>
      <c r="I132" s="384">
        <f>SUBTOTAL(9,I133:I138)</f>
        <v>0</v>
      </c>
      <c r="J132" s="384">
        <f>SUBTOTAL(9,J133:J138)</f>
        <v>0</v>
      </c>
      <c r="K132" s="386"/>
      <c r="L132" s="367"/>
    </row>
    <row r="133" spans="1:12" ht="24" outlineLevel="3">
      <c r="A133" s="387">
        <v>1</v>
      </c>
      <c r="B133" s="388" t="s">
        <v>3212</v>
      </c>
      <c r="C133" s="389" t="s">
        <v>3213</v>
      </c>
      <c r="D133" s="390" t="s">
        <v>14</v>
      </c>
      <c r="E133" s="391">
        <v>6</v>
      </c>
      <c r="F133" s="511"/>
      <c r="G133" s="393">
        <f>E133*F133</f>
        <v>0</v>
      </c>
      <c r="H133" s="393">
        <v>21</v>
      </c>
      <c r="I133" s="393">
        <f>G133*(H133/100)</f>
        <v>0</v>
      </c>
      <c r="J133" s="393">
        <f>G133+I133</f>
        <v>0</v>
      </c>
      <c r="K133" s="367"/>
      <c r="L133" s="367"/>
    </row>
    <row r="134" spans="1:12" outlineLevel="3">
      <c r="A134" s="387">
        <v>2</v>
      </c>
      <c r="B134" s="388" t="s">
        <v>3078</v>
      </c>
      <c r="C134" s="389" t="s">
        <v>3079</v>
      </c>
      <c r="D134" s="390" t="s">
        <v>14</v>
      </c>
      <c r="E134" s="391">
        <v>10</v>
      </c>
      <c r="F134" s="511"/>
      <c r="G134" s="393">
        <f>E134*F134</f>
        <v>0</v>
      </c>
      <c r="H134" s="393">
        <v>21</v>
      </c>
      <c r="I134" s="393">
        <f>G134*(H134/100)</f>
        <v>0</v>
      </c>
      <c r="J134" s="393">
        <f>G134+I134</f>
        <v>0</v>
      </c>
      <c r="K134" s="367"/>
      <c r="L134" s="367"/>
    </row>
    <row r="135" spans="1:12" outlineLevel="3">
      <c r="A135" s="387">
        <v>3</v>
      </c>
      <c r="B135" s="388" t="s">
        <v>3080</v>
      </c>
      <c r="C135" s="389" t="s">
        <v>3081</v>
      </c>
      <c r="D135" s="390" t="s">
        <v>14</v>
      </c>
      <c r="E135" s="391">
        <v>1</v>
      </c>
      <c r="F135" s="511"/>
      <c r="G135" s="393">
        <f>E135*F135</f>
        <v>0</v>
      </c>
      <c r="H135" s="393">
        <v>21</v>
      </c>
      <c r="I135" s="393">
        <f>G135*(H135/100)</f>
        <v>0</v>
      </c>
      <c r="J135" s="393">
        <f>G135+I135</f>
        <v>0</v>
      </c>
      <c r="K135" s="367"/>
      <c r="L135" s="367"/>
    </row>
    <row r="136" spans="1:12" outlineLevel="3">
      <c r="A136" s="387">
        <v>4</v>
      </c>
      <c r="B136" s="388" t="s">
        <v>3082</v>
      </c>
      <c r="C136" s="389" t="s">
        <v>3083</v>
      </c>
      <c r="D136" s="390" t="s">
        <v>14</v>
      </c>
      <c r="E136" s="391">
        <v>6</v>
      </c>
      <c r="F136" s="511"/>
      <c r="G136" s="393">
        <f>E136*F136</f>
        <v>0</v>
      </c>
      <c r="H136" s="393">
        <v>21</v>
      </c>
      <c r="I136" s="393">
        <f>G136*(H136/100)</f>
        <v>0</v>
      </c>
      <c r="J136" s="393">
        <f>G136+I136</f>
        <v>0</v>
      </c>
      <c r="K136" s="367"/>
      <c r="L136" s="367"/>
    </row>
    <row r="137" spans="1:12" outlineLevel="3">
      <c r="A137" s="387">
        <v>5</v>
      </c>
      <c r="B137" s="388" t="s">
        <v>3084</v>
      </c>
      <c r="C137" s="389" t="s">
        <v>3214</v>
      </c>
      <c r="D137" s="390" t="s">
        <v>14</v>
      </c>
      <c r="E137" s="391">
        <v>2</v>
      </c>
      <c r="F137" s="511"/>
      <c r="G137" s="393">
        <f>E137*F137</f>
        <v>0</v>
      </c>
      <c r="H137" s="393">
        <v>21</v>
      </c>
      <c r="I137" s="393">
        <f>G137*(H137/100)</f>
        <v>0</v>
      </c>
      <c r="J137" s="393">
        <f>G137+I137</f>
        <v>0</v>
      </c>
      <c r="K137" s="367"/>
      <c r="L137" s="367"/>
    </row>
    <row r="138" spans="1:12" outlineLevel="3">
      <c r="A138" s="386"/>
      <c r="B138" s="394"/>
      <c r="C138" s="386"/>
      <c r="D138" s="386"/>
      <c r="E138" s="386"/>
      <c r="F138" s="367"/>
      <c r="G138" s="367"/>
      <c r="H138" s="386"/>
      <c r="I138" s="367"/>
      <c r="J138" s="367"/>
    </row>
    <row r="139" spans="1:12" outlineLevel="1">
      <c r="A139" s="378"/>
      <c r="B139" s="379"/>
      <c r="C139" s="380" t="s">
        <v>3086</v>
      </c>
      <c r="D139" s="381"/>
      <c r="E139" s="382"/>
      <c r="F139" s="383"/>
      <c r="G139" s="384">
        <f>SUBTOTAL(9,G140:G147)</f>
        <v>0</v>
      </c>
      <c r="H139" s="385"/>
      <c r="I139" s="384">
        <f>SUBTOTAL(9,I140:I147)</f>
        <v>0</v>
      </c>
      <c r="J139" s="384">
        <f>SUBTOTAL(9,J140:J147)</f>
        <v>0</v>
      </c>
      <c r="K139" s="386"/>
      <c r="L139" s="367"/>
    </row>
    <row r="140" spans="1:12" outlineLevel="2">
      <c r="A140" s="378"/>
      <c r="B140" s="379"/>
      <c r="C140" s="380" t="s">
        <v>3087</v>
      </c>
      <c r="D140" s="381"/>
      <c r="E140" s="382"/>
      <c r="F140" s="383"/>
      <c r="G140" s="384">
        <f>SUBTOTAL(9,G141:G147)</f>
        <v>0</v>
      </c>
      <c r="H140" s="385"/>
      <c r="I140" s="384">
        <f>SUBTOTAL(9,I141:I147)</f>
        <v>0</v>
      </c>
      <c r="J140" s="384">
        <f>SUBTOTAL(9,J141:J147)</f>
        <v>0</v>
      </c>
      <c r="K140" s="386"/>
      <c r="L140" s="367"/>
    </row>
    <row r="141" spans="1:12" outlineLevel="3">
      <c r="A141" s="387">
        <v>6</v>
      </c>
      <c r="B141" s="388" t="s">
        <v>3100</v>
      </c>
      <c r="C141" s="389" t="s">
        <v>3101</v>
      </c>
      <c r="D141" s="390" t="s">
        <v>14</v>
      </c>
      <c r="E141" s="391">
        <v>6</v>
      </c>
      <c r="F141" s="511"/>
      <c r="G141" s="393">
        <f t="shared" ref="G141:G146" si="21">E141*F141</f>
        <v>0</v>
      </c>
      <c r="H141" s="393">
        <v>21</v>
      </c>
      <c r="I141" s="393">
        <f t="shared" ref="I141:I146" si="22">G141*(H141/100)</f>
        <v>0</v>
      </c>
      <c r="J141" s="393">
        <f t="shared" ref="J141:J146" si="23">G141+I141</f>
        <v>0</v>
      </c>
      <c r="K141" s="367"/>
      <c r="L141" s="367"/>
    </row>
    <row r="142" spans="1:12" outlineLevel="3">
      <c r="A142" s="387">
        <v>7</v>
      </c>
      <c r="B142" s="388" t="s">
        <v>3215</v>
      </c>
      <c r="C142" s="389" t="s">
        <v>3216</v>
      </c>
      <c r="D142" s="390" t="s">
        <v>14</v>
      </c>
      <c r="E142" s="391">
        <v>6</v>
      </c>
      <c r="F142" s="511"/>
      <c r="G142" s="393">
        <f t="shared" si="21"/>
        <v>0</v>
      </c>
      <c r="H142" s="393">
        <v>21</v>
      </c>
      <c r="I142" s="393">
        <f t="shared" si="22"/>
        <v>0</v>
      </c>
      <c r="J142" s="393">
        <f t="shared" si="23"/>
        <v>0</v>
      </c>
      <c r="K142" s="367"/>
      <c r="L142" s="367"/>
    </row>
    <row r="143" spans="1:12" outlineLevel="3">
      <c r="A143" s="387">
        <v>8</v>
      </c>
      <c r="B143" s="388" t="s">
        <v>3217</v>
      </c>
      <c r="C143" s="389" t="s">
        <v>3218</v>
      </c>
      <c r="D143" s="390" t="s">
        <v>14</v>
      </c>
      <c r="E143" s="391">
        <v>20</v>
      </c>
      <c r="F143" s="511"/>
      <c r="G143" s="393">
        <f t="shared" si="21"/>
        <v>0</v>
      </c>
      <c r="H143" s="393">
        <v>21</v>
      </c>
      <c r="I143" s="393">
        <f t="shared" si="22"/>
        <v>0</v>
      </c>
      <c r="J143" s="393">
        <f t="shared" si="23"/>
        <v>0</v>
      </c>
      <c r="K143" s="367"/>
      <c r="L143" s="367"/>
    </row>
    <row r="144" spans="1:12" outlineLevel="3">
      <c r="A144" s="387">
        <v>9</v>
      </c>
      <c r="B144" s="388" t="s">
        <v>3219</v>
      </c>
      <c r="C144" s="389" t="s">
        <v>3220</v>
      </c>
      <c r="D144" s="390" t="s">
        <v>14</v>
      </c>
      <c r="E144" s="391">
        <v>6</v>
      </c>
      <c r="F144" s="511"/>
      <c r="G144" s="393">
        <f t="shared" si="21"/>
        <v>0</v>
      </c>
      <c r="H144" s="393">
        <v>21</v>
      </c>
      <c r="I144" s="393">
        <f t="shared" si="22"/>
        <v>0</v>
      </c>
      <c r="J144" s="393">
        <f t="shared" si="23"/>
        <v>0</v>
      </c>
      <c r="K144" s="367"/>
      <c r="L144" s="367"/>
    </row>
    <row r="145" spans="1:12" outlineLevel="3">
      <c r="A145" s="387">
        <v>10</v>
      </c>
      <c r="B145" s="388" t="s">
        <v>3221</v>
      </c>
      <c r="C145" s="389" t="s">
        <v>3222</v>
      </c>
      <c r="D145" s="390" t="s">
        <v>14</v>
      </c>
      <c r="E145" s="391">
        <v>6</v>
      </c>
      <c r="F145" s="511"/>
      <c r="G145" s="393">
        <f t="shared" si="21"/>
        <v>0</v>
      </c>
      <c r="H145" s="393">
        <v>21</v>
      </c>
      <c r="I145" s="393">
        <f t="shared" si="22"/>
        <v>0</v>
      </c>
      <c r="J145" s="393">
        <f t="shared" si="23"/>
        <v>0</v>
      </c>
      <c r="K145" s="367"/>
      <c r="L145" s="367"/>
    </row>
    <row r="146" spans="1:12" outlineLevel="3">
      <c r="A146" s="387">
        <v>11</v>
      </c>
      <c r="B146" s="388" t="s">
        <v>3223</v>
      </c>
      <c r="C146" s="389" t="s">
        <v>3224</v>
      </c>
      <c r="D146" s="390" t="s">
        <v>14</v>
      </c>
      <c r="E146" s="391">
        <v>6</v>
      </c>
      <c r="F146" s="511"/>
      <c r="G146" s="393">
        <f t="shared" si="21"/>
        <v>0</v>
      </c>
      <c r="H146" s="393">
        <v>21</v>
      </c>
      <c r="I146" s="393">
        <f t="shared" si="22"/>
        <v>0</v>
      </c>
      <c r="J146" s="393">
        <f t="shared" si="23"/>
        <v>0</v>
      </c>
      <c r="K146" s="367"/>
      <c r="L146" s="367"/>
    </row>
    <row r="147" spans="1:12" outlineLevel="3">
      <c r="A147" s="386"/>
      <c r="B147" s="394"/>
      <c r="C147" s="386"/>
      <c r="D147" s="386"/>
      <c r="E147" s="386"/>
      <c r="F147" s="367"/>
      <c r="G147" s="367"/>
      <c r="H147" s="386"/>
      <c r="I147" s="367"/>
      <c r="J147" s="367"/>
    </row>
    <row r="148" spans="1:12" outlineLevel="1">
      <c r="A148" s="378"/>
      <c r="B148" s="379"/>
      <c r="C148" s="380" t="s">
        <v>3118</v>
      </c>
      <c r="D148" s="381"/>
      <c r="E148" s="382"/>
      <c r="F148" s="383"/>
      <c r="G148" s="384">
        <f>SUBTOTAL(9,G149:G155)</f>
        <v>0</v>
      </c>
      <c r="H148" s="385"/>
      <c r="I148" s="384">
        <f>SUBTOTAL(9,I149:I155)</f>
        <v>0</v>
      </c>
      <c r="J148" s="384">
        <f>SUBTOTAL(9,J149:J155)</f>
        <v>0</v>
      </c>
      <c r="K148" s="386"/>
      <c r="L148" s="367"/>
    </row>
    <row r="149" spans="1:12" outlineLevel="2">
      <c r="A149" s="378"/>
      <c r="B149" s="379"/>
      <c r="C149" s="380" t="s">
        <v>3119</v>
      </c>
      <c r="D149" s="381"/>
      <c r="E149" s="382"/>
      <c r="F149" s="383"/>
      <c r="G149" s="384">
        <f>SUBTOTAL(9,G150:G155)</f>
        <v>0</v>
      </c>
      <c r="H149" s="385"/>
      <c r="I149" s="384">
        <f>SUBTOTAL(9,I150:I155)</f>
        <v>0</v>
      </c>
      <c r="J149" s="384">
        <f>SUBTOTAL(9,J150:J155)</f>
        <v>0</v>
      </c>
      <c r="K149" s="386"/>
      <c r="L149" s="367"/>
    </row>
    <row r="150" spans="1:12" ht="24" outlineLevel="3">
      <c r="A150" s="387">
        <v>12</v>
      </c>
      <c r="B150" s="388" t="s">
        <v>3225</v>
      </c>
      <c r="C150" s="515" t="s">
        <v>3558</v>
      </c>
      <c r="D150" s="390"/>
      <c r="E150" s="391"/>
      <c r="F150" s="516"/>
      <c r="G150" s="393">
        <f>E150*F150</f>
        <v>0</v>
      </c>
      <c r="H150" s="393">
        <v>21</v>
      </c>
      <c r="I150" s="393">
        <f>G150*(H150/100)</f>
        <v>0</v>
      </c>
      <c r="J150" s="393">
        <f>G150+I150</f>
        <v>0</v>
      </c>
      <c r="K150" s="367"/>
      <c r="L150" s="367"/>
    </row>
    <row r="151" spans="1:12" outlineLevel="3">
      <c r="A151" s="387">
        <v>13</v>
      </c>
      <c r="B151" s="388" t="s">
        <v>3152</v>
      </c>
      <c r="C151" s="389" t="s">
        <v>3153</v>
      </c>
      <c r="D151" s="390" t="s">
        <v>14</v>
      </c>
      <c r="E151" s="391">
        <v>3</v>
      </c>
      <c r="F151" s="511"/>
      <c r="G151" s="393">
        <f>E151*F151</f>
        <v>0</v>
      </c>
      <c r="H151" s="393">
        <v>21</v>
      </c>
      <c r="I151" s="393">
        <f>G151*(H151/100)</f>
        <v>0</v>
      </c>
      <c r="J151" s="393">
        <f>G151+I151</f>
        <v>0</v>
      </c>
      <c r="K151" s="367"/>
      <c r="L151" s="367"/>
    </row>
    <row r="152" spans="1:12" outlineLevel="3">
      <c r="A152" s="387">
        <v>14</v>
      </c>
      <c r="B152" s="388" t="s">
        <v>3154</v>
      </c>
      <c r="C152" s="389" t="s">
        <v>3155</v>
      </c>
      <c r="D152" s="390" t="s">
        <v>14</v>
      </c>
      <c r="E152" s="391">
        <v>3</v>
      </c>
      <c r="F152" s="511"/>
      <c r="G152" s="393">
        <f>E152*F152</f>
        <v>0</v>
      </c>
      <c r="H152" s="393">
        <v>21</v>
      </c>
      <c r="I152" s="393">
        <f>G152*(H152/100)</f>
        <v>0</v>
      </c>
      <c r="J152" s="393">
        <f>G152+I152</f>
        <v>0</v>
      </c>
      <c r="K152" s="367"/>
      <c r="L152" s="367"/>
    </row>
    <row r="153" spans="1:12" outlineLevel="3">
      <c r="A153" s="387">
        <v>15</v>
      </c>
      <c r="B153" s="388" t="s">
        <v>3136</v>
      </c>
      <c r="C153" s="389" t="s">
        <v>3137</v>
      </c>
      <c r="D153" s="390" t="s">
        <v>4</v>
      </c>
      <c r="E153" s="391">
        <v>200</v>
      </c>
      <c r="F153" s="511"/>
      <c r="G153" s="393">
        <f>E153*F153</f>
        <v>0</v>
      </c>
      <c r="H153" s="393">
        <v>21</v>
      </c>
      <c r="I153" s="393">
        <f>G153*(H153/100)</f>
        <v>0</v>
      </c>
      <c r="J153" s="393">
        <f>G153+I153</f>
        <v>0</v>
      </c>
      <c r="K153" s="367"/>
      <c r="L153" s="367"/>
    </row>
    <row r="154" spans="1:12" outlineLevel="3">
      <c r="A154" s="387">
        <v>16</v>
      </c>
      <c r="B154" s="388" t="s">
        <v>3226</v>
      </c>
      <c r="C154" s="389" t="s">
        <v>3139</v>
      </c>
      <c r="D154" s="390" t="s">
        <v>4</v>
      </c>
      <c r="E154" s="391">
        <v>200</v>
      </c>
      <c r="F154" s="511"/>
      <c r="G154" s="393">
        <f>E154*F154</f>
        <v>0</v>
      </c>
      <c r="H154" s="393">
        <v>21</v>
      </c>
      <c r="I154" s="393">
        <f>G154*(H154/100)</f>
        <v>0</v>
      </c>
      <c r="J154" s="393">
        <f>G154+I154</f>
        <v>0</v>
      </c>
      <c r="K154" s="367"/>
      <c r="L154" s="367"/>
    </row>
    <row r="155" spans="1:12" outlineLevel="3">
      <c r="A155" s="386"/>
      <c r="B155" s="394"/>
      <c r="C155" s="386"/>
      <c r="D155" s="386"/>
      <c r="E155" s="386"/>
      <c r="F155" s="367"/>
      <c r="G155" s="367"/>
      <c r="H155" s="386"/>
      <c r="I155" s="367"/>
      <c r="J155" s="367"/>
    </row>
    <row r="156" spans="1:12" outlineLevel="1">
      <c r="A156" s="378"/>
      <c r="B156" s="379"/>
      <c r="C156" s="380" t="s">
        <v>3158</v>
      </c>
      <c r="D156" s="381"/>
      <c r="E156" s="382"/>
      <c r="F156" s="383"/>
      <c r="G156" s="384">
        <f>SUBTOTAL(9,G157:G163)</f>
        <v>0</v>
      </c>
      <c r="H156" s="385"/>
      <c r="I156" s="384">
        <f>SUBTOTAL(9,I157:I163)</f>
        <v>0</v>
      </c>
      <c r="J156" s="384">
        <f>SUBTOTAL(9,J157:J163)</f>
        <v>0</v>
      </c>
      <c r="K156" s="386"/>
      <c r="L156" s="367"/>
    </row>
    <row r="157" spans="1:12" outlineLevel="2">
      <c r="A157" s="378"/>
      <c r="B157" s="379"/>
      <c r="C157" s="380" t="s">
        <v>3159</v>
      </c>
      <c r="D157" s="381"/>
      <c r="E157" s="382"/>
      <c r="F157" s="383"/>
      <c r="G157" s="384">
        <f>SUBTOTAL(9,G158:G163)</f>
        <v>0</v>
      </c>
      <c r="H157" s="385"/>
      <c r="I157" s="384">
        <f>SUBTOTAL(9,I158:I163)</f>
        <v>0</v>
      </c>
      <c r="J157" s="384">
        <f>SUBTOTAL(9,J158:J163)</f>
        <v>0</v>
      </c>
      <c r="K157" s="386"/>
      <c r="L157" s="367"/>
    </row>
    <row r="158" spans="1:12" ht="24" outlineLevel="3">
      <c r="A158" s="387">
        <v>17</v>
      </c>
      <c r="B158" s="388" t="s">
        <v>3160</v>
      </c>
      <c r="C158" s="389" t="s">
        <v>3161</v>
      </c>
      <c r="D158" s="390" t="s">
        <v>14</v>
      </c>
      <c r="E158" s="391">
        <v>20</v>
      </c>
      <c r="F158" s="511"/>
      <c r="G158" s="393">
        <f>E158*F158</f>
        <v>0</v>
      </c>
      <c r="H158" s="393">
        <v>21</v>
      </c>
      <c r="I158" s="393">
        <f>G158*(H158/100)</f>
        <v>0</v>
      </c>
      <c r="J158" s="393">
        <f>G158+I158</f>
        <v>0</v>
      </c>
      <c r="K158" s="367"/>
      <c r="L158" s="367"/>
    </row>
    <row r="159" spans="1:12" outlineLevel="3">
      <c r="A159" s="387">
        <v>18</v>
      </c>
      <c r="B159" s="388" t="s">
        <v>3162</v>
      </c>
      <c r="C159" s="389" t="s">
        <v>3163</v>
      </c>
      <c r="D159" s="390" t="s">
        <v>14</v>
      </c>
      <c r="E159" s="391">
        <v>20</v>
      </c>
      <c r="F159" s="511"/>
      <c r="G159" s="393">
        <f>E159*F159</f>
        <v>0</v>
      </c>
      <c r="H159" s="393">
        <v>21</v>
      </c>
      <c r="I159" s="393">
        <f>G159*(H159/100)</f>
        <v>0</v>
      </c>
      <c r="J159" s="393">
        <f>G159+I159</f>
        <v>0</v>
      </c>
      <c r="K159" s="367"/>
      <c r="L159" s="367"/>
    </row>
    <row r="160" spans="1:12" outlineLevel="3">
      <c r="A160" s="387">
        <v>19</v>
      </c>
      <c r="B160" s="388" t="s">
        <v>3164</v>
      </c>
      <c r="C160" s="389" t="s">
        <v>3165</v>
      </c>
      <c r="D160" s="390" t="s">
        <v>5</v>
      </c>
      <c r="E160" s="391">
        <v>0.05</v>
      </c>
      <c r="F160" s="511"/>
      <c r="G160" s="393">
        <f>E160*F160</f>
        <v>0</v>
      </c>
      <c r="H160" s="393">
        <v>21</v>
      </c>
      <c r="I160" s="393">
        <f>G160*(H160/100)</f>
        <v>0</v>
      </c>
      <c r="J160" s="393">
        <f>G160+I160</f>
        <v>0</v>
      </c>
      <c r="K160" s="367"/>
      <c r="L160" s="367"/>
    </row>
    <row r="161" spans="1:12" outlineLevel="3">
      <c r="A161" s="387">
        <v>20</v>
      </c>
      <c r="B161" s="388" t="s">
        <v>3166</v>
      </c>
      <c r="C161" s="389" t="s">
        <v>3167</v>
      </c>
      <c r="D161" s="390" t="s">
        <v>3168</v>
      </c>
      <c r="E161" s="391">
        <v>24</v>
      </c>
      <c r="F161" s="511"/>
      <c r="G161" s="393">
        <f>E161*F161</f>
        <v>0</v>
      </c>
      <c r="H161" s="393">
        <v>21</v>
      </c>
      <c r="I161" s="393">
        <f>G161*(H161/100)</f>
        <v>0</v>
      </c>
      <c r="J161" s="393">
        <f>G161+I161</f>
        <v>0</v>
      </c>
      <c r="K161" s="367"/>
      <c r="L161" s="367"/>
    </row>
    <row r="162" spans="1:12" outlineLevel="3">
      <c r="A162" s="387">
        <v>21</v>
      </c>
      <c r="B162" s="388" t="s">
        <v>3169</v>
      </c>
      <c r="C162" s="389" t="s">
        <v>3170</v>
      </c>
      <c r="D162" s="390" t="s">
        <v>3168</v>
      </c>
      <c r="E162" s="391">
        <v>24</v>
      </c>
      <c r="F162" s="511"/>
      <c r="G162" s="393">
        <f>E162*F162</f>
        <v>0</v>
      </c>
      <c r="H162" s="393">
        <v>21</v>
      </c>
      <c r="I162" s="393">
        <f>G162*(H162/100)</f>
        <v>0</v>
      </c>
      <c r="J162" s="393">
        <f>G162+I162</f>
        <v>0</v>
      </c>
      <c r="K162" s="367"/>
      <c r="L162" s="367"/>
    </row>
    <row r="163" spans="1:12" outlineLevel="3">
      <c r="A163" s="386"/>
      <c r="B163" s="394"/>
      <c r="C163" s="386"/>
      <c r="D163" s="386"/>
      <c r="E163" s="386"/>
      <c r="F163" s="367"/>
      <c r="G163" s="367"/>
      <c r="H163" s="386"/>
      <c r="I163" s="367"/>
      <c r="J163" s="367"/>
    </row>
    <row r="164" spans="1:12" s="377" customFormat="1" ht="18" customHeight="1">
      <c r="A164" s="369"/>
      <c r="B164" s="370"/>
      <c r="C164" s="371" t="s">
        <v>3227</v>
      </c>
      <c r="D164" s="372"/>
      <c r="E164" s="373"/>
      <c r="F164" s="374"/>
      <c r="G164" s="375">
        <f>SUBTOTAL(9,G165:G169)</f>
        <v>0</v>
      </c>
      <c r="H164" s="376"/>
      <c r="I164" s="375">
        <f>SUBTOTAL(9,I165:I169)</f>
        <v>0</v>
      </c>
      <c r="J164" s="375">
        <f>SUBTOTAL(9,J165:J169)</f>
        <v>0</v>
      </c>
    </row>
    <row r="165" spans="1:12" outlineLevel="1">
      <c r="A165" s="378"/>
      <c r="B165" s="379"/>
      <c r="C165" s="380" t="s">
        <v>3228</v>
      </c>
      <c r="D165" s="381"/>
      <c r="E165" s="382"/>
      <c r="F165" s="383"/>
      <c r="G165" s="384">
        <f>SUBTOTAL(9,G166:G169)</f>
        <v>0</v>
      </c>
      <c r="H165" s="385"/>
      <c r="I165" s="384">
        <f>SUBTOTAL(9,I166:I169)</f>
        <v>0</v>
      </c>
      <c r="J165" s="384">
        <f>SUBTOTAL(9,J166:J169)</f>
        <v>0</v>
      </c>
      <c r="K165" s="386"/>
      <c r="L165" s="367"/>
    </row>
    <row r="166" spans="1:12" outlineLevel="2">
      <c r="A166" s="378"/>
      <c r="B166" s="379"/>
      <c r="C166" s="380" t="s">
        <v>3229</v>
      </c>
      <c r="D166" s="381"/>
      <c r="E166" s="382"/>
      <c r="F166" s="383"/>
      <c r="G166" s="384">
        <f>SUBTOTAL(9,G167:G169)</f>
        <v>0</v>
      </c>
      <c r="H166" s="385"/>
      <c r="I166" s="384">
        <f>SUBTOTAL(9,I167:I169)</f>
        <v>0</v>
      </c>
      <c r="J166" s="384">
        <f>SUBTOTAL(9,J167:J169)</f>
        <v>0</v>
      </c>
      <c r="K166" s="386"/>
      <c r="L166" s="367"/>
    </row>
    <row r="167" spans="1:12" ht="24" outlineLevel="3">
      <c r="A167" s="387">
        <v>1</v>
      </c>
      <c r="B167" s="388" t="s">
        <v>3230</v>
      </c>
      <c r="C167" s="389" t="s">
        <v>3231</v>
      </c>
      <c r="D167" s="390" t="s">
        <v>14</v>
      </c>
      <c r="E167" s="391">
        <v>1</v>
      </c>
      <c r="F167" s="511"/>
      <c r="G167" s="393">
        <f>E167*F167</f>
        <v>0</v>
      </c>
      <c r="H167" s="393">
        <v>21</v>
      </c>
      <c r="I167" s="393">
        <f>G167*(H167/100)</f>
        <v>0</v>
      </c>
      <c r="J167" s="393">
        <f>G167+I167</f>
        <v>0</v>
      </c>
      <c r="K167" s="367"/>
      <c r="L167" s="367"/>
    </row>
    <row r="168" spans="1:12" outlineLevel="3">
      <c r="A168" s="387">
        <v>2</v>
      </c>
      <c r="B168" s="388" t="s">
        <v>3232</v>
      </c>
      <c r="C168" s="389" t="s">
        <v>3233</v>
      </c>
      <c r="D168" s="390" t="s">
        <v>14</v>
      </c>
      <c r="E168" s="391">
        <v>1</v>
      </c>
      <c r="F168" s="511"/>
      <c r="G168" s="393">
        <f>E168*F168</f>
        <v>0</v>
      </c>
      <c r="H168" s="393">
        <v>21</v>
      </c>
      <c r="I168" s="393">
        <f>G168*(H168/100)</f>
        <v>0</v>
      </c>
      <c r="J168" s="393">
        <f>G168+I168</f>
        <v>0</v>
      </c>
      <c r="K168" s="367"/>
      <c r="L168" s="367"/>
    </row>
    <row r="169" spans="1:12" outlineLevel="3">
      <c r="A169" s="386"/>
      <c r="B169" s="394"/>
      <c r="C169" s="386"/>
      <c r="D169" s="386"/>
      <c r="E169" s="386"/>
      <c r="F169" s="367"/>
      <c r="G169" s="367"/>
      <c r="H169" s="386"/>
      <c r="I169" s="367"/>
      <c r="J169" s="367"/>
    </row>
    <row r="170" spans="1:12" s="377" customFormat="1" ht="18" customHeight="1">
      <c r="A170" s="369"/>
      <c r="B170" s="370"/>
      <c r="C170" s="371" t="s">
        <v>3234</v>
      </c>
      <c r="D170" s="372"/>
      <c r="E170" s="373"/>
      <c r="F170" s="374"/>
      <c r="G170" s="375">
        <f>SUBTOTAL(9,G171:G186)</f>
        <v>0</v>
      </c>
      <c r="H170" s="376"/>
      <c r="I170" s="375">
        <f>SUBTOTAL(9,I171:I186)</f>
        <v>0</v>
      </c>
      <c r="J170" s="375">
        <f>SUBTOTAL(9,J171:J186)</f>
        <v>0</v>
      </c>
    </row>
    <row r="171" spans="1:12" outlineLevel="1">
      <c r="A171" s="378"/>
      <c r="B171" s="379"/>
      <c r="C171" s="380" t="s">
        <v>3235</v>
      </c>
      <c r="D171" s="381"/>
      <c r="E171" s="382"/>
      <c r="F171" s="383"/>
      <c r="G171" s="384">
        <f>SUBTOTAL(9,G172:G179)</f>
        <v>0</v>
      </c>
      <c r="H171" s="385"/>
      <c r="I171" s="384">
        <f>SUBTOTAL(9,I172:I179)</f>
        <v>0</v>
      </c>
      <c r="J171" s="384">
        <f>SUBTOTAL(9,J172:J179)</f>
        <v>0</v>
      </c>
      <c r="K171" s="386"/>
      <c r="L171" s="367"/>
    </row>
    <row r="172" spans="1:12" outlineLevel="2">
      <c r="A172" s="378"/>
      <c r="B172" s="379"/>
      <c r="C172" s="380" t="s">
        <v>3236</v>
      </c>
      <c r="D172" s="381"/>
      <c r="E172" s="382"/>
      <c r="F172" s="383"/>
      <c r="G172" s="384">
        <f>SUBTOTAL(9,G173:G179)</f>
        <v>0</v>
      </c>
      <c r="H172" s="385"/>
      <c r="I172" s="384">
        <f>SUBTOTAL(9,I173:I179)</f>
        <v>0</v>
      </c>
      <c r="J172" s="384">
        <f>SUBTOTAL(9,J173:J179)</f>
        <v>0</v>
      </c>
      <c r="K172" s="386"/>
      <c r="L172" s="367"/>
    </row>
    <row r="173" spans="1:12" outlineLevel="3">
      <c r="A173" s="387">
        <v>1</v>
      </c>
      <c r="B173" s="388" t="s">
        <v>3237</v>
      </c>
      <c r="C173" s="389" t="s">
        <v>3238</v>
      </c>
      <c r="D173" s="390" t="s">
        <v>14</v>
      </c>
      <c r="E173" s="391">
        <v>2</v>
      </c>
      <c r="F173" s="511"/>
      <c r="G173" s="393">
        <f t="shared" ref="G173:G178" si="24">E173*F173</f>
        <v>0</v>
      </c>
      <c r="H173" s="393">
        <v>21</v>
      </c>
      <c r="I173" s="393">
        <f t="shared" ref="I173:I178" si="25">G173*(H173/100)</f>
        <v>0</v>
      </c>
      <c r="J173" s="393">
        <f t="shared" ref="J173:J178" si="26">G173+I173</f>
        <v>0</v>
      </c>
      <c r="K173" s="367"/>
      <c r="L173" s="367"/>
    </row>
    <row r="174" spans="1:12" outlineLevel="3">
      <c r="A174" s="387">
        <v>2</v>
      </c>
      <c r="B174" s="388" t="s">
        <v>3239</v>
      </c>
      <c r="C174" s="389" t="s">
        <v>3240</v>
      </c>
      <c r="D174" s="390" t="s">
        <v>14</v>
      </c>
      <c r="E174" s="391">
        <v>2</v>
      </c>
      <c r="F174" s="511"/>
      <c r="G174" s="393">
        <f t="shared" si="24"/>
        <v>0</v>
      </c>
      <c r="H174" s="393">
        <v>21</v>
      </c>
      <c r="I174" s="393">
        <f t="shared" si="25"/>
        <v>0</v>
      </c>
      <c r="J174" s="393">
        <f t="shared" si="26"/>
        <v>0</v>
      </c>
      <c r="K174" s="367"/>
      <c r="L174" s="367"/>
    </row>
    <row r="175" spans="1:12" outlineLevel="3">
      <c r="A175" s="387">
        <v>3</v>
      </c>
      <c r="B175" s="388" t="s">
        <v>3241</v>
      </c>
      <c r="C175" s="389" t="s">
        <v>3242</v>
      </c>
      <c r="D175" s="390" t="s">
        <v>14</v>
      </c>
      <c r="E175" s="391">
        <v>4</v>
      </c>
      <c r="F175" s="511"/>
      <c r="G175" s="393">
        <f t="shared" si="24"/>
        <v>0</v>
      </c>
      <c r="H175" s="393">
        <v>21</v>
      </c>
      <c r="I175" s="393">
        <f t="shared" si="25"/>
        <v>0</v>
      </c>
      <c r="J175" s="393">
        <f t="shared" si="26"/>
        <v>0</v>
      </c>
      <c r="K175" s="367"/>
      <c r="L175" s="367"/>
    </row>
    <row r="176" spans="1:12" outlineLevel="3">
      <c r="A176" s="387">
        <v>4</v>
      </c>
      <c r="B176" s="388" t="s">
        <v>3243</v>
      </c>
      <c r="C176" s="389" t="s">
        <v>3244</v>
      </c>
      <c r="D176" s="390" t="s">
        <v>14</v>
      </c>
      <c r="E176" s="391">
        <v>1</v>
      </c>
      <c r="F176" s="511"/>
      <c r="G176" s="393">
        <f t="shared" si="24"/>
        <v>0</v>
      </c>
      <c r="H176" s="393">
        <v>21</v>
      </c>
      <c r="I176" s="393">
        <f t="shared" si="25"/>
        <v>0</v>
      </c>
      <c r="J176" s="393">
        <f t="shared" si="26"/>
        <v>0</v>
      </c>
      <c r="K176" s="367"/>
      <c r="L176" s="367"/>
    </row>
    <row r="177" spans="1:12" outlineLevel="3">
      <c r="A177" s="387">
        <v>5</v>
      </c>
      <c r="B177" s="388" t="s">
        <v>3245</v>
      </c>
      <c r="C177" s="389" t="s">
        <v>3246</v>
      </c>
      <c r="D177" s="390" t="s">
        <v>14</v>
      </c>
      <c r="E177" s="391">
        <v>1</v>
      </c>
      <c r="F177" s="511"/>
      <c r="G177" s="393">
        <f t="shared" si="24"/>
        <v>0</v>
      </c>
      <c r="H177" s="393">
        <v>21</v>
      </c>
      <c r="I177" s="393">
        <f t="shared" si="25"/>
        <v>0</v>
      </c>
      <c r="J177" s="393">
        <f t="shared" si="26"/>
        <v>0</v>
      </c>
      <c r="K177" s="367"/>
      <c r="L177" s="367"/>
    </row>
    <row r="178" spans="1:12" outlineLevel="3">
      <c r="A178" s="387">
        <v>6</v>
      </c>
      <c r="B178" s="388" t="s">
        <v>3247</v>
      </c>
      <c r="C178" s="389" t="s">
        <v>3248</v>
      </c>
      <c r="D178" s="390" t="s">
        <v>14</v>
      </c>
      <c r="E178" s="391">
        <v>1</v>
      </c>
      <c r="F178" s="511"/>
      <c r="G178" s="393">
        <f t="shared" si="24"/>
        <v>0</v>
      </c>
      <c r="H178" s="393">
        <v>21</v>
      </c>
      <c r="I178" s="393">
        <f t="shared" si="25"/>
        <v>0</v>
      </c>
      <c r="J178" s="393">
        <f t="shared" si="26"/>
        <v>0</v>
      </c>
      <c r="K178" s="367"/>
      <c r="L178" s="367"/>
    </row>
    <row r="179" spans="1:12" outlineLevel="3">
      <c r="A179" s="386"/>
      <c r="B179" s="394"/>
      <c r="C179" s="386"/>
      <c r="D179" s="386"/>
      <c r="E179" s="386"/>
      <c r="F179" s="367"/>
      <c r="G179" s="367"/>
      <c r="H179" s="386"/>
      <c r="I179" s="367"/>
      <c r="J179" s="367"/>
    </row>
    <row r="180" spans="1:12" outlineLevel="1">
      <c r="A180" s="378"/>
      <c r="B180" s="379"/>
      <c r="C180" s="380" t="s">
        <v>3249</v>
      </c>
      <c r="D180" s="381"/>
      <c r="E180" s="382"/>
      <c r="F180" s="383"/>
      <c r="G180" s="384">
        <f>SUBTOTAL(9,G181:G186)</f>
        <v>0</v>
      </c>
      <c r="H180" s="385"/>
      <c r="I180" s="384">
        <f>SUBTOTAL(9,I181:I186)</f>
        <v>0</v>
      </c>
      <c r="J180" s="384">
        <f>SUBTOTAL(9,J181:J186)</f>
        <v>0</v>
      </c>
      <c r="K180" s="386"/>
      <c r="L180" s="367"/>
    </row>
    <row r="181" spans="1:12" outlineLevel="2">
      <c r="A181" s="378"/>
      <c r="B181" s="379"/>
      <c r="C181" s="380" t="s">
        <v>3236</v>
      </c>
      <c r="D181" s="381"/>
      <c r="E181" s="382"/>
      <c r="F181" s="383"/>
      <c r="G181" s="384">
        <f>SUBTOTAL(9,G182:G186)</f>
        <v>0</v>
      </c>
      <c r="H181" s="385"/>
      <c r="I181" s="384">
        <f>SUBTOTAL(9,I182:I186)</f>
        <v>0</v>
      </c>
      <c r="J181" s="384">
        <f>SUBTOTAL(9,J182:J186)</f>
        <v>0</v>
      </c>
      <c r="K181" s="386"/>
      <c r="L181" s="367"/>
    </row>
    <row r="182" spans="1:12" outlineLevel="3">
      <c r="A182" s="387">
        <v>7</v>
      </c>
      <c r="B182" s="388" t="s">
        <v>3250</v>
      </c>
      <c r="C182" s="389" t="s">
        <v>3251</v>
      </c>
      <c r="D182" s="390" t="s">
        <v>14</v>
      </c>
      <c r="E182" s="391">
        <v>2</v>
      </c>
      <c r="F182" s="511"/>
      <c r="G182" s="393">
        <f>E182*F182</f>
        <v>0</v>
      </c>
      <c r="H182" s="393">
        <v>21</v>
      </c>
      <c r="I182" s="393">
        <f>G182*(H182/100)</f>
        <v>0</v>
      </c>
      <c r="J182" s="393">
        <f>G182+I182</f>
        <v>0</v>
      </c>
      <c r="K182" s="367"/>
      <c r="L182" s="367"/>
    </row>
    <row r="183" spans="1:12" outlineLevel="3">
      <c r="A183" s="387">
        <v>8</v>
      </c>
      <c r="B183" s="388" t="s">
        <v>3252</v>
      </c>
      <c r="C183" s="389" t="s">
        <v>3253</v>
      </c>
      <c r="D183" s="390" t="s">
        <v>14</v>
      </c>
      <c r="E183" s="391">
        <v>4</v>
      </c>
      <c r="F183" s="511"/>
      <c r="G183" s="393">
        <f>E183*F183</f>
        <v>0</v>
      </c>
      <c r="H183" s="393">
        <v>21</v>
      </c>
      <c r="I183" s="393">
        <f>G183*(H183/100)</f>
        <v>0</v>
      </c>
      <c r="J183" s="393">
        <f>G183+I183</f>
        <v>0</v>
      </c>
      <c r="K183" s="367"/>
      <c r="L183" s="367"/>
    </row>
    <row r="184" spans="1:12" ht="24" outlineLevel="3">
      <c r="A184" s="387">
        <v>9</v>
      </c>
      <c r="B184" s="388" t="s">
        <v>3254</v>
      </c>
      <c r="C184" s="389" t="s">
        <v>3255</v>
      </c>
      <c r="D184" s="390" t="s">
        <v>14</v>
      </c>
      <c r="E184" s="391">
        <v>2</v>
      </c>
      <c r="F184" s="511"/>
      <c r="G184" s="393">
        <f>E184*F184</f>
        <v>0</v>
      </c>
      <c r="H184" s="393">
        <v>21</v>
      </c>
      <c r="I184" s="393">
        <f>G184*(H184/100)</f>
        <v>0</v>
      </c>
      <c r="J184" s="393">
        <f>G184+I184</f>
        <v>0</v>
      </c>
      <c r="K184" s="367"/>
      <c r="L184" s="367"/>
    </row>
    <row r="185" spans="1:12" ht="24" outlineLevel="3">
      <c r="A185" s="387">
        <v>10</v>
      </c>
      <c r="B185" s="388" t="s">
        <v>3256</v>
      </c>
      <c r="C185" s="389" t="s">
        <v>3257</v>
      </c>
      <c r="D185" s="390" t="s">
        <v>14</v>
      </c>
      <c r="E185" s="391">
        <v>4</v>
      </c>
      <c r="F185" s="511"/>
      <c r="G185" s="393">
        <f>E185*F185</f>
        <v>0</v>
      </c>
      <c r="H185" s="393">
        <v>21</v>
      </c>
      <c r="I185" s="393">
        <f>G185*(H185/100)</f>
        <v>0</v>
      </c>
      <c r="J185" s="393">
        <f>G185+I185</f>
        <v>0</v>
      </c>
      <c r="K185" s="367"/>
      <c r="L185" s="367"/>
    </row>
    <row r="186" spans="1:12" outlineLevel="3">
      <c r="A186" s="386"/>
      <c r="B186" s="394"/>
      <c r="C186" s="386"/>
      <c r="D186" s="386"/>
      <c r="E186" s="386"/>
      <c r="F186" s="367"/>
      <c r="G186" s="367"/>
      <c r="H186" s="386"/>
      <c r="I186" s="367"/>
      <c r="J186" s="367"/>
    </row>
    <row r="187" spans="1:12" s="377" customFormat="1" ht="18" customHeight="1">
      <c r="A187" s="369"/>
      <c r="B187" s="370"/>
      <c r="C187" s="371" t="s">
        <v>3258</v>
      </c>
      <c r="D187" s="372"/>
      <c r="E187" s="373"/>
      <c r="F187" s="374"/>
      <c r="G187" s="375">
        <f>SUBTOTAL(9,G188:G251)</f>
        <v>0</v>
      </c>
      <c r="H187" s="376"/>
      <c r="I187" s="375">
        <f>SUBTOTAL(9,I188:I251)</f>
        <v>0</v>
      </c>
      <c r="J187" s="375">
        <f>SUBTOTAL(9,J188:J251)</f>
        <v>0</v>
      </c>
    </row>
    <row r="188" spans="1:12" outlineLevel="1">
      <c r="A188" s="378"/>
      <c r="B188" s="379"/>
      <c r="C188" s="380" t="s">
        <v>3034</v>
      </c>
      <c r="D188" s="381"/>
      <c r="E188" s="382"/>
      <c r="F188" s="383"/>
      <c r="G188" s="384">
        <f>SUBTOTAL(9,G189:G203)</f>
        <v>0</v>
      </c>
      <c r="H188" s="385"/>
      <c r="I188" s="384">
        <f>SUBTOTAL(9,I189:I203)</f>
        <v>0</v>
      </c>
      <c r="J188" s="384">
        <f>SUBTOTAL(9,J189:J203)</f>
        <v>0</v>
      </c>
      <c r="K188" s="386"/>
      <c r="L188" s="367"/>
    </row>
    <row r="189" spans="1:12" outlineLevel="2">
      <c r="A189" s="378"/>
      <c r="B189" s="379"/>
      <c r="C189" s="380" t="s">
        <v>3035</v>
      </c>
      <c r="D189" s="381"/>
      <c r="E189" s="382"/>
      <c r="F189" s="383"/>
      <c r="G189" s="384">
        <f>SUBTOTAL(9,G190:G203)</f>
        <v>0</v>
      </c>
      <c r="H189" s="385"/>
      <c r="I189" s="384">
        <f>SUBTOTAL(9,I190:I203)</f>
        <v>0</v>
      </c>
      <c r="J189" s="384">
        <f>SUBTOTAL(9,J190:J203)</f>
        <v>0</v>
      </c>
      <c r="K189" s="386"/>
      <c r="L189" s="367"/>
    </row>
    <row r="190" spans="1:12" outlineLevel="3">
      <c r="A190" s="387">
        <v>1</v>
      </c>
      <c r="B190" s="388" t="s">
        <v>3259</v>
      </c>
      <c r="C190" s="389" t="s">
        <v>3260</v>
      </c>
      <c r="D190" s="390" t="s">
        <v>14</v>
      </c>
      <c r="E190" s="391">
        <v>1</v>
      </c>
      <c r="F190" s="511"/>
      <c r="G190" s="393">
        <f t="shared" ref="G190:G202" si="27">E190*F190</f>
        <v>0</v>
      </c>
      <c r="H190" s="393">
        <v>21</v>
      </c>
      <c r="I190" s="393">
        <f t="shared" ref="I190:I202" si="28">G190*(H190/100)</f>
        <v>0</v>
      </c>
      <c r="J190" s="393">
        <f t="shared" ref="J190:J202" si="29">G190+I190</f>
        <v>0</v>
      </c>
      <c r="K190" s="367"/>
      <c r="L190" s="367"/>
    </row>
    <row r="191" spans="1:12" outlineLevel="3">
      <c r="A191" s="387">
        <v>2</v>
      </c>
      <c r="B191" s="388" t="s">
        <v>3191</v>
      </c>
      <c r="C191" s="389" t="s">
        <v>3261</v>
      </c>
      <c r="D191" s="390" t="s">
        <v>14</v>
      </c>
      <c r="E191" s="391">
        <v>1</v>
      </c>
      <c r="F191" s="511"/>
      <c r="G191" s="393">
        <f t="shared" si="27"/>
        <v>0</v>
      </c>
      <c r="H191" s="393">
        <v>21</v>
      </c>
      <c r="I191" s="393">
        <f t="shared" si="28"/>
        <v>0</v>
      </c>
      <c r="J191" s="393">
        <f t="shared" si="29"/>
        <v>0</v>
      </c>
      <c r="K191" s="367"/>
      <c r="L191" s="367"/>
    </row>
    <row r="192" spans="1:12" outlineLevel="3">
      <c r="A192" s="387">
        <v>3</v>
      </c>
      <c r="B192" s="388" t="s">
        <v>3262</v>
      </c>
      <c r="C192" s="389" t="s">
        <v>3263</v>
      </c>
      <c r="D192" s="390" t="s">
        <v>14</v>
      </c>
      <c r="E192" s="391">
        <v>0</v>
      </c>
      <c r="F192" s="392"/>
      <c r="G192" s="393">
        <f t="shared" si="27"/>
        <v>0</v>
      </c>
      <c r="H192" s="393">
        <v>21</v>
      </c>
      <c r="I192" s="393">
        <f t="shared" si="28"/>
        <v>0</v>
      </c>
      <c r="J192" s="393">
        <f t="shared" si="29"/>
        <v>0</v>
      </c>
      <c r="K192" s="367"/>
      <c r="L192" s="367"/>
    </row>
    <row r="193" spans="1:12" outlineLevel="3">
      <c r="A193" s="387">
        <v>4</v>
      </c>
      <c r="B193" s="388" t="s">
        <v>3264</v>
      </c>
      <c r="C193" s="389" t="s">
        <v>3265</v>
      </c>
      <c r="D193" s="390" t="s">
        <v>14</v>
      </c>
      <c r="E193" s="391">
        <v>0</v>
      </c>
      <c r="F193" s="392"/>
      <c r="G193" s="393">
        <f t="shared" si="27"/>
        <v>0</v>
      </c>
      <c r="H193" s="393">
        <v>21</v>
      </c>
      <c r="I193" s="393">
        <f t="shared" si="28"/>
        <v>0</v>
      </c>
      <c r="J193" s="393">
        <f t="shared" si="29"/>
        <v>0</v>
      </c>
      <c r="K193" s="367"/>
      <c r="L193" s="367"/>
    </row>
    <row r="194" spans="1:12" outlineLevel="3">
      <c r="A194" s="387">
        <v>5</v>
      </c>
      <c r="B194" s="388" t="s">
        <v>3266</v>
      </c>
      <c r="C194" s="389" t="s">
        <v>3267</v>
      </c>
      <c r="D194" s="390" t="s">
        <v>14</v>
      </c>
      <c r="E194" s="391">
        <v>0</v>
      </c>
      <c r="F194" s="392"/>
      <c r="G194" s="393">
        <f t="shared" si="27"/>
        <v>0</v>
      </c>
      <c r="H194" s="393">
        <v>21</v>
      </c>
      <c r="I194" s="393">
        <f t="shared" si="28"/>
        <v>0</v>
      </c>
      <c r="J194" s="393">
        <f t="shared" si="29"/>
        <v>0</v>
      </c>
      <c r="K194" s="367"/>
      <c r="L194" s="367"/>
    </row>
    <row r="195" spans="1:12" outlineLevel="3">
      <c r="A195" s="387">
        <v>6</v>
      </c>
      <c r="B195" s="388" t="s">
        <v>3268</v>
      </c>
      <c r="C195" s="389" t="s">
        <v>3269</v>
      </c>
      <c r="D195" s="390" t="s">
        <v>14</v>
      </c>
      <c r="E195" s="391">
        <v>1</v>
      </c>
      <c r="F195" s="511"/>
      <c r="G195" s="393">
        <f t="shared" si="27"/>
        <v>0</v>
      </c>
      <c r="H195" s="393">
        <v>21</v>
      </c>
      <c r="I195" s="393">
        <f t="shared" si="28"/>
        <v>0</v>
      </c>
      <c r="J195" s="393">
        <f t="shared" si="29"/>
        <v>0</v>
      </c>
      <c r="K195" s="367"/>
      <c r="L195" s="367"/>
    </row>
    <row r="196" spans="1:12" outlineLevel="3">
      <c r="A196" s="387">
        <v>7</v>
      </c>
      <c r="B196" s="388" t="s">
        <v>3270</v>
      </c>
      <c r="C196" s="389" t="s">
        <v>3271</v>
      </c>
      <c r="D196" s="390" t="s">
        <v>14</v>
      </c>
      <c r="E196" s="391">
        <v>2</v>
      </c>
      <c r="F196" s="511"/>
      <c r="G196" s="393">
        <f t="shared" si="27"/>
        <v>0</v>
      </c>
      <c r="H196" s="393">
        <v>21</v>
      </c>
      <c r="I196" s="393">
        <f t="shared" si="28"/>
        <v>0</v>
      </c>
      <c r="J196" s="393">
        <f t="shared" si="29"/>
        <v>0</v>
      </c>
      <c r="K196" s="367"/>
      <c r="L196" s="367"/>
    </row>
    <row r="197" spans="1:12" outlineLevel="3">
      <c r="A197" s="387">
        <v>8</v>
      </c>
      <c r="B197" s="388" t="s">
        <v>3272</v>
      </c>
      <c r="C197" s="389" t="s">
        <v>3273</v>
      </c>
      <c r="D197" s="390" t="s">
        <v>14</v>
      </c>
      <c r="E197" s="391">
        <v>6</v>
      </c>
      <c r="F197" s="511"/>
      <c r="G197" s="393">
        <f t="shared" si="27"/>
        <v>0</v>
      </c>
      <c r="H197" s="393">
        <v>21</v>
      </c>
      <c r="I197" s="393">
        <f t="shared" si="28"/>
        <v>0</v>
      </c>
      <c r="J197" s="393">
        <f t="shared" si="29"/>
        <v>0</v>
      </c>
      <c r="K197" s="367"/>
      <c r="L197" s="367"/>
    </row>
    <row r="198" spans="1:12" outlineLevel="3">
      <c r="A198" s="387">
        <v>9</v>
      </c>
      <c r="B198" s="388" t="s">
        <v>3274</v>
      </c>
      <c r="C198" s="389" t="s">
        <v>3275</v>
      </c>
      <c r="D198" s="390" t="s">
        <v>14</v>
      </c>
      <c r="E198" s="391">
        <v>20</v>
      </c>
      <c r="F198" s="511"/>
      <c r="G198" s="393">
        <f t="shared" si="27"/>
        <v>0</v>
      </c>
      <c r="H198" s="393">
        <v>21</v>
      </c>
      <c r="I198" s="393">
        <f t="shared" si="28"/>
        <v>0</v>
      </c>
      <c r="J198" s="393">
        <f t="shared" si="29"/>
        <v>0</v>
      </c>
      <c r="K198" s="367"/>
      <c r="L198" s="367"/>
    </row>
    <row r="199" spans="1:12" outlineLevel="3">
      <c r="A199" s="387">
        <v>10</v>
      </c>
      <c r="B199" s="388" t="s">
        <v>3276</v>
      </c>
      <c r="C199" s="389" t="s">
        <v>3277</v>
      </c>
      <c r="D199" s="390" t="s">
        <v>14</v>
      </c>
      <c r="E199" s="391">
        <v>20</v>
      </c>
      <c r="F199" s="511"/>
      <c r="G199" s="393">
        <f t="shared" si="27"/>
        <v>0</v>
      </c>
      <c r="H199" s="393">
        <v>21</v>
      </c>
      <c r="I199" s="393">
        <f t="shared" si="28"/>
        <v>0</v>
      </c>
      <c r="J199" s="393">
        <f t="shared" si="29"/>
        <v>0</v>
      </c>
      <c r="K199" s="367"/>
      <c r="L199" s="367"/>
    </row>
    <row r="200" spans="1:12" outlineLevel="3">
      <c r="A200" s="387">
        <v>11</v>
      </c>
      <c r="B200" s="388" t="s">
        <v>3278</v>
      </c>
      <c r="C200" s="389" t="s">
        <v>3279</v>
      </c>
      <c r="D200" s="390" t="s">
        <v>1908</v>
      </c>
      <c r="E200" s="391">
        <v>2</v>
      </c>
      <c r="F200" s="511"/>
      <c r="G200" s="393">
        <f t="shared" si="27"/>
        <v>0</v>
      </c>
      <c r="H200" s="393">
        <v>21</v>
      </c>
      <c r="I200" s="393">
        <f t="shared" si="28"/>
        <v>0</v>
      </c>
      <c r="J200" s="393">
        <f t="shared" si="29"/>
        <v>0</v>
      </c>
      <c r="K200" s="367"/>
      <c r="L200" s="367"/>
    </row>
    <row r="201" spans="1:12" outlineLevel="3">
      <c r="A201" s="387">
        <v>12</v>
      </c>
      <c r="B201" s="388" t="s">
        <v>3280</v>
      </c>
      <c r="C201" s="389" t="s">
        <v>3281</v>
      </c>
      <c r="D201" s="390" t="s">
        <v>1908</v>
      </c>
      <c r="E201" s="391">
        <v>1</v>
      </c>
      <c r="F201" s="511"/>
      <c r="G201" s="393">
        <f t="shared" si="27"/>
        <v>0</v>
      </c>
      <c r="H201" s="393">
        <v>21</v>
      </c>
      <c r="I201" s="393">
        <f t="shared" si="28"/>
        <v>0</v>
      </c>
      <c r="J201" s="393">
        <f t="shared" si="29"/>
        <v>0</v>
      </c>
      <c r="K201" s="367"/>
      <c r="L201" s="367"/>
    </row>
    <row r="202" spans="1:12" outlineLevel="3">
      <c r="A202" s="387">
        <v>13</v>
      </c>
      <c r="B202" s="388" t="s">
        <v>3282</v>
      </c>
      <c r="C202" s="389" t="s">
        <v>3283</v>
      </c>
      <c r="D202" s="390" t="s">
        <v>1908</v>
      </c>
      <c r="E202" s="391">
        <v>1</v>
      </c>
      <c r="F202" s="511"/>
      <c r="G202" s="393">
        <f t="shared" si="27"/>
        <v>0</v>
      </c>
      <c r="H202" s="393">
        <v>21</v>
      </c>
      <c r="I202" s="393">
        <f t="shared" si="28"/>
        <v>0</v>
      </c>
      <c r="J202" s="393">
        <f t="shared" si="29"/>
        <v>0</v>
      </c>
      <c r="K202" s="367"/>
      <c r="L202" s="367"/>
    </row>
    <row r="203" spans="1:12" outlineLevel="3">
      <c r="A203" s="386"/>
      <c r="B203" s="394"/>
      <c r="C203" s="386"/>
      <c r="D203" s="386"/>
      <c r="E203" s="386"/>
      <c r="F203" s="367"/>
      <c r="G203" s="367"/>
      <c r="H203" s="386"/>
      <c r="I203" s="367"/>
      <c r="J203" s="367"/>
    </row>
    <row r="204" spans="1:12" outlineLevel="1">
      <c r="A204" s="378"/>
      <c r="B204" s="379"/>
      <c r="C204" s="380" t="s">
        <v>3086</v>
      </c>
      <c r="D204" s="381"/>
      <c r="E204" s="382"/>
      <c r="F204" s="383"/>
      <c r="G204" s="384">
        <f>SUBTOTAL(9,G205:G222)</f>
        <v>0</v>
      </c>
      <c r="H204" s="385"/>
      <c r="I204" s="384">
        <f>SUBTOTAL(9,I205:I222)</f>
        <v>0</v>
      </c>
      <c r="J204" s="384">
        <f>SUBTOTAL(9,J205:J222)</f>
        <v>0</v>
      </c>
      <c r="K204" s="386"/>
      <c r="L204" s="367"/>
    </row>
    <row r="205" spans="1:12" outlineLevel="2">
      <c r="A205" s="378"/>
      <c r="B205" s="379"/>
      <c r="C205" s="380" t="s">
        <v>3087</v>
      </c>
      <c r="D205" s="381"/>
      <c r="E205" s="382"/>
      <c r="F205" s="383"/>
      <c r="G205" s="384">
        <f>SUBTOTAL(9,G206:G222)</f>
        <v>0</v>
      </c>
      <c r="H205" s="385"/>
      <c r="I205" s="384">
        <f>SUBTOTAL(9,I206:I222)</f>
        <v>0</v>
      </c>
      <c r="J205" s="384">
        <f>SUBTOTAL(9,J206:J222)</f>
        <v>0</v>
      </c>
      <c r="K205" s="386"/>
      <c r="L205" s="367"/>
    </row>
    <row r="206" spans="1:12" ht="24" outlineLevel="3">
      <c r="A206" s="387">
        <v>14</v>
      </c>
      <c r="B206" s="388" t="s">
        <v>3284</v>
      </c>
      <c r="C206" s="389" t="s">
        <v>3285</v>
      </c>
      <c r="D206" s="390" t="s">
        <v>14</v>
      </c>
      <c r="E206" s="391">
        <v>0</v>
      </c>
      <c r="F206" s="392"/>
      <c r="G206" s="393">
        <f t="shared" ref="G206:G221" si="30">E206*F206</f>
        <v>0</v>
      </c>
      <c r="H206" s="393">
        <v>21</v>
      </c>
      <c r="I206" s="393">
        <f t="shared" ref="I206:I221" si="31">G206*(H206/100)</f>
        <v>0</v>
      </c>
      <c r="J206" s="393">
        <f t="shared" ref="J206:J221" si="32">G206+I206</f>
        <v>0</v>
      </c>
      <c r="K206" s="367"/>
      <c r="L206" s="367"/>
    </row>
    <row r="207" spans="1:12" outlineLevel="3">
      <c r="A207" s="387">
        <v>15</v>
      </c>
      <c r="B207" s="388" t="s">
        <v>3286</v>
      </c>
      <c r="C207" s="389" t="s">
        <v>3287</v>
      </c>
      <c r="D207" s="390" t="s">
        <v>14</v>
      </c>
      <c r="E207" s="391">
        <v>2</v>
      </c>
      <c r="F207" s="511"/>
      <c r="G207" s="393">
        <f t="shared" si="30"/>
        <v>0</v>
      </c>
      <c r="H207" s="393">
        <v>21</v>
      </c>
      <c r="I207" s="393">
        <f t="shared" si="31"/>
        <v>0</v>
      </c>
      <c r="J207" s="393">
        <f t="shared" si="32"/>
        <v>0</v>
      </c>
      <c r="K207" s="367"/>
      <c r="L207" s="367"/>
    </row>
    <row r="208" spans="1:12" outlineLevel="3">
      <c r="A208" s="387">
        <v>16</v>
      </c>
      <c r="B208" s="388" t="s">
        <v>3288</v>
      </c>
      <c r="C208" s="389" t="s">
        <v>3289</v>
      </c>
      <c r="D208" s="390" t="s">
        <v>14</v>
      </c>
      <c r="E208" s="391">
        <v>20</v>
      </c>
      <c r="F208" s="511"/>
      <c r="G208" s="393">
        <f t="shared" si="30"/>
        <v>0</v>
      </c>
      <c r="H208" s="393">
        <v>21</v>
      </c>
      <c r="I208" s="393">
        <f t="shared" si="31"/>
        <v>0</v>
      </c>
      <c r="J208" s="393">
        <f t="shared" si="32"/>
        <v>0</v>
      </c>
      <c r="K208" s="367"/>
      <c r="L208" s="367"/>
    </row>
    <row r="209" spans="1:12" outlineLevel="3">
      <c r="A209" s="387">
        <v>17</v>
      </c>
      <c r="B209" s="388" t="s">
        <v>3290</v>
      </c>
      <c r="C209" s="389" t="s">
        <v>3291</v>
      </c>
      <c r="D209" s="390" t="s">
        <v>14</v>
      </c>
      <c r="E209" s="391">
        <v>2</v>
      </c>
      <c r="F209" s="511"/>
      <c r="G209" s="393">
        <f t="shared" si="30"/>
        <v>0</v>
      </c>
      <c r="H209" s="393">
        <v>21</v>
      </c>
      <c r="I209" s="393">
        <f t="shared" si="31"/>
        <v>0</v>
      </c>
      <c r="J209" s="393">
        <f t="shared" si="32"/>
        <v>0</v>
      </c>
      <c r="K209" s="367"/>
      <c r="L209" s="367"/>
    </row>
    <row r="210" spans="1:12" outlineLevel="3">
      <c r="A210" s="387">
        <v>18</v>
      </c>
      <c r="B210" s="388" t="s">
        <v>3208</v>
      </c>
      <c r="C210" s="389" t="s">
        <v>3209</v>
      </c>
      <c r="D210" s="390" t="s">
        <v>14</v>
      </c>
      <c r="E210" s="391">
        <v>1</v>
      </c>
      <c r="F210" s="511"/>
      <c r="G210" s="393">
        <f t="shared" si="30"/>
        <v>0</v>
      </c>
      <c r="H210" s="393">
        <v>21</v>
      </c>
      <c r="I210" s="393">
        <f t="shared" si="31"/>
        <v>0</v>
      </c>
      <c r="J210" s="393">
        <f t="shared" si="32"/>
        <v>0</v>
      </c>
      <c r="K210" s="367"/>
      <c r="L210" s="367"/>
    </row>
    <row r="211" spans="1:12" outlineLevel="3">
      <c r="A211" s="387">
        <v>19</v>
      </c>
      <c r="B211" s="388" t="s">
        <v>3292</v>
      </c>
      <c r="C211" s="389" t="s">
        <v>3293</v>
      </c>
      <c r="D211" s="390" t="s">
        <v>14</v>
      </c>
      <c r="E211" s="391">
        <v>0</v>
      </c>
      <c r="F211" s="392"/>
      <c r="G211" s="393">
        <f t="shared" si="30"/>
        <v>0</v>
      </c>
      <c r="H211" s="393">
        <v>21</v>
      </c>
      <c r="I211" s="393">
        <f t="shared" si="31"/>
        <v>0</v>
      </c>
      <c r="J211" s="393">
        <f t="shared" si="32"/>
        <v>0</v>
      </c>
      <c r="K211" s="367"/>
      <c r="L211" s="367"/>
    </row>
    <row r="212" spans="1:12" outlineLevel="3">
      <c r="A212" s="387">
        <v>20</v>
      </c>
      <c r="B212" s="388" t="s">
        <v>3294</v>
      </c>
      <c r="C212" s="389" t="s">
        <v>3295</v>
      </c>
      <c r="D212" s="390" t="s">
        <v>14</v>
      </c>
      <c r="E212" s="391">
        <v>0</v>
      </c>
      <c r="F212" s="392"/>
      <c r="G212" s="393">
        <f t="shared" si="30"/>
        <v>0</v>
      </c>
      <c r="H212" s="393">
        <v>21</v>
      </c>
      <c r="I212" s="393">
        <f t="shared" si="31"/>
        <v>0</v>
      </c>
      <c r="J212" s="393">
        <f t="shared" si="32"/>
        <v>0</v>
      </c>
      <c r="K212" s="367"/>
      <c r="L212" s="367"/>
    </row>
    <row r="213" spans="1:12" outlineLevel="3">
      <c r="A213" s="387">
        <v>21</v>
      </c>
      <c r="B213" s="388" t="s">
        <v>3296</v>
      </c>
      <c r="C213" s="389" t="s">
        <v>3297</v>
      </c>
      <c r="D213" s="390" t="s">
        <v>14</v>
      </c>
      <c r="E213" s="391">
        <v>6</v>
      </c>
      <c r="F213" s="511"/>
      <c r="G213" s="393">
        <f t="shared" si="30"/>
        <v>0</v>
      </c>
      <c r="H213" s="393">
        <v>21</v>
      </c>
      <c r="I213" s="393">
        <f t="shared" si="31"/>
        <v>0</v>
      </c>
      <c r="J213" s="393">
        <f t="shared" si="32"/>
        <v>0</v>
      </c>
      <c r="K213" s="367"/>
      <c r="L213" s="367"/>
    </row>
    <row r="214" spans="1:12" outlineLevel="3">
      <c r="A214" s="387">
        <v>22</v>
      </c>
      <c r="B214" s="388" t="s">
        <v>3298</v>
      </c>
      <c r="C214" s="389" t="s">
        <v>3299</v>
      </c>
      <c r="D214" s="390" t="s">
        <v>14</v>
      </c>
      <c r="E214" s="391">
        <v>20</v>
      </c>
      <c r="F214" s="511"/>
      <c r="G214" s="393">
        <f t="shared" si="30"/>
        <v>0</v>
      </c>
      <c r="H214" s="393">
        <v>21</v>
      </c>
      <c r="I214" s="393">
        <f t="shared" si="31"/>
        <v>0</v>
      </c>
      <c r="J214" s="393">
        <f t="shared" si="32"/>
        <v>0</v>
      </c>
      <c r="K214" s="367"/>
      <c r="L214" s="367"/>
    </row>
    <row r="215" spans="1:12" outlineLevel="3">
      <c r="A215" s="387">
        <v>23</v>
      </c>
      <c r="B215" s="388" t="s">
        <v>3300</v>
      </c>
      <c r="C215" s="389" t="s">
        <v>3301</v>
      </c>
      <c r="D215" s="390" t="s">
        <v>14</v>
      </c>
      <c r="E215" s="391">
        <v>30</v>
      </c>
      <c r="F215" s="511"/>
      <c r="G215" s="393">
        <f t="shared" si="30"/>
        <v>0</v>
      </c>
      <c r="H215" s="393">
        <v>21</v>
      </c>
      <c r="I215" s="393">
        <f t="shared" si="31"/>
        <v>0</v>
      </c>
      <c r="J215" s="393">
        <f t="shared" si="32"/>
        <v>0</v>
      </c>
      <c r="K215" s="367"/>
      <c r="L215" s="367"/>
    </row>
    <row r="216" spans="1:12" outlineLevel="3">
      <c r="A216" s="387">
        <v>24</v>
      </c>
      <c r="B216" s="388" t="s">
        <v>3302</v>
      </c>
      <c r="C216" s="389" t="s">
        <v>3303</v>
      </c>
      <c r="D216" s="390" t="s">
        <v>14</v>
      </c>
      <c r="E216" s="391">
        <v>30</v>
      </c>
      <c r="F216" s="511"/>
      <c r="G216" s="393">
        <f t="shared" si="30"/>
        <v>0</v>
      </c>
      <c r="H216" s="393">
        <v>21</v>
      </c>
      <c r="I216" s="393">
        <f t="shared" si="31"/>
        <v>0</v>
      </c>
      <c r="J216" s="393">
        <f t="shared" si="32"/>
        <v>0</v>
      </c>
      <c r="K216" s="367"/>
      <c r="L216" s="367"/>
    </row>
    <row r="217" spans="1:12" outlineLevel="3">
      <c r="A217" s="387">
        <v>25</v>
      </c>
      <c r="B217" s="388" t="s">
        <v>3304</v>
      </c>
      <c r="C217" s="389" t="s">
        <v>3305</v>
      </c>
      <c r="D217" s="390" t="s">
        <v>14</v>
      </c>
      <c r="E217" s="391">
        <v>30</v>
      </c>
      <c r="F217" s="511"/>
      <c r="G217" s="393">
        <f t="shared" si="30"/>
        <v>0</v>
      </c>
      <c r="H217" s="393">
        <v>21</v>
      </c>
      <c r="I217" s="393">
        <f t="shared" si="31"/>
        <v>0</v>
      </c>
      <c r="J217" s="393">
        <f t="shared" si="32"/>
        <v>0</v>
      </c>
      <c r="K217" s="367"/>
      <c r="L217" s="367"/>
    </row>
    <row r="218" spans="1:12" outlineLevel="3">
      <c r="A218" s="387">
        <v>26</v>
      </c>
      <c r="B218" s="388" t="s">
        <v>3306</v>
      </c>
      <c r="C218" s="389" t="s">
        <v>3307</v>
      </c>
      <c r="D218" s="390" t="s">
        <v>14</v>
      </c>
      <c r="E218" s="391">
        <v>1</v>
      </c>
      <c r="F218" s="511"/>
      <c r="G218" s="393">
        <f t="shared" si="30"/>
        <v>0</v>
      </c>
      <c r="H218" s="393">
        <v>21</v>
      </c>
      <c r="I218" s="393">
        <f t="shared" si="31"/>
        <v>0</v>
      </c>
      <c r="J218" s="393">
        <f t="shared" si="32"/>
        <v>0</v>
      </c>
      <c r="K218" s="367"/>
      <c r="L218" s="367"/>
    </row>
    <row r="219" spans="1:12" outlineLevel="3">
      <c r="A219" s="387">
        <v>27</v>
      </c>
      <c r="B219" s="388" t="s">
        <v>3308</v>
      </c>
      <c r="C219" s="389" t="s">
        <v>3309</v>
      </c>
      <c r="D219" s="390" t="s">
        <v>14</v>
      </c>
      <c r="E219" s="391">
        <v>1</v>
      </c>
      <c r="F219" s="511"/>
      <c r="G219" s="393">
        <f t="shared" si="30"/>
        <v>0</v>
      </c>
      <c r="H219" s="393">
        <v>21</v>
      </c>
      <c r="I219" s="393">
        <f t="shared" si="31"/>
        <v>0</v>
      </c>
      <c r="J219" s="393">
        <f t="shared" si="32"/>
        <v>0</v>
      </c>
      <c r="K219" s="367"/>
      <c r="L219" s="367"/>
    </row>
    <row r="220" spans="1:12" outlineLevel="3">
      <c r="A220" s="387">
        <v>28</v>
      </c>
      <c r="B220" s="388" t="s">
        <v>3310</v>
      </c>
      <c r="C220" s="389" t="s">
        <v>3311</v>
      </c>
      <c r="D220" s="390" t="s">
        <v>14</v>
      </c>
      <c r="E220" s="391">
        <v>1</v>
      </c>
      <c r="F220" s="511"/>
      <c r="G220" s="393">
        <f t="shared" si="30"/>
        <v>0</v>
      </c>
      <c r="H220" s="393">
        <v>21</v>
      </c>
      <c r="I220" s="393">
        <f t="shared" si="31"/>
        <v>0</v>
      </c>
      <c r="J220" s="393">
        <f t="shared" si="32"/>
        <v>0</v>
      </c>
      <c r="K220" s="367"/>
      <c r="L220" s="367"/>
    </row>
    <row r="221" spans="1:12" outlineLevel="3">
      <c r="A221" s="387">
        <v>29</v>
      </c>
      <c r="B221" s="388" t="s">
        <v>3312</v>
      </c>
      <c r="C221" s="389" t="s">
        <v>3313</v>
      </c>
      <c r="D221" s="390" t="s">
        <v>14</v>
      </c>
      <c r="E221" s="391">
        <v>2</v>
      </c>
      <c r="F221" s="511"/>
      <c r="G221" s="393">
        <f t="shared" si="30"/>
        <v>0</v>
      </c>
      <c r="H221" s="393">
        <v>21</v>
      </c>
      <c r="I221" s="393">
        <f t="shared" si="31"/>
        <v>0</v>
      </c>
      <c r="J221" s="393">
        <f t="shared" si="32"/>
        <v>0</v>
      </c>
      <c r="K221" s="367"/>
      <c r="L221" s="367"/>
    </row>
    <row r="222" spans="1:12" outlineLevel="3">
      <c r="A222" s="386"/>
      <c r="B222" s="394"/>
      <c r="C222" s="386"/>
      <c r="D222" s="386"/>
      <c r="E222" s="386"/>
      <c r="F222" s="367"/>
      <c r="G222" s="367"/>
      <c r="H222" s="386"/>
      <c r="I222" s="367"/>
      <c r="J222" s="367"/>
    </row>
    <row r="223" spans="1:12" outlineLevel="1">
      <c r="A223" s="378"/>
      <c r="B223" s="379"/>
      <c r="C223" s="380" t="s">
        <v>3118</v>
      </c>
      <c r="D223" s="381"/>
      <c r="E223" s="382"/>
      <c r="F223" s="383"/>
      <c r="G223" s="384">
        <f>SUBTOTAL(9,G224:G243)</f>
        <v>0</v>
      </c>
      <c r="H223" s="385"/>
      <c r="I223" s="384">
        <f>SUBTOTAL(9,I224:I243)</f>
        <v>0</v>
      </c>
      <c r="J223" s="384">
        <f>SUBTOTAL(9,J224:J243)</f>
        <v>0</v>
      </c>
      <c r="K223" s="386"/>
      <c r="L223" s="367"/>
    </row>
    <row r="224" spans="1:12" outlineLevel="2">
      <c r="A224" s="378"/>
      <c r="B224" s="379"/>
      <c r="C224" s="380" t="s">
        <v>3119</v>
      </c>
      <c r="D224" s="381"/>
      <c r="E224" s="382"/>
      <c r="F224" s="383"/>
      <c r="G224" s="384">
        <f>SUBTOTAL(9,G225:G243)</f>
        <v>0</v>
      </c>
      <c r="H224" s="385"/>
      <c r="I224" s="384">
        <f>SUBTOTAL(9,I225:I243)</f>
        <v>0</v>
      </c>
      <c r="J224" s="384">
        <f>SUBTOTAL(9,J225:J243)</f>
        <v>0</v>
      </c>
      <c r="K224" s="386"/>
      <c r="L224" s="367"/>
    </row>
    <row r="225" spans="1:12" ht="24" outlineLevel="3">
      <c r="A225" s="387">
        <v>30</v>
      </c>
      <c r="B225" s="388" t="s">
        <v>3314</v>
      </c>
      <c r="C225" s="389" t="s">
        <v>3315</v>
      </c>
      <c r="D225" s="390" t="s">
        <v>4</v>
      </c>
      <c r="E225" s="391">
        <v>100</v>
      </c>
      <c r="F225" s="511"/>
      <c r="G225" s="393">
        <f t="shared" ref="G225:G242" si="33">E225*F225</f>
        <v>0</v>
      </c>
      <c r="H225" s="393">
        <v>21</v>
      </c>
      <c r="I225" s="393">
        <f t="shared" ref="I225:I242" si="34">G225*(H225/100)</f>
        <v>0</v>
      </c>
      <c r="J225" s="393">
        <f t="shared" ref="J225:J242" si="35">G225+I225</f>
        <v>0</v>
      </c>
      <c r="K225" s="367"/>
      <c r="L225" s="367"/>
    </row>
    <row r="226" spans="1:12" outlineLevel="3">
      <c r="A226" s="387">
        <v>31</v>
      </c>
      <c r="B226" s="388" t="s">
        <v>3122</v>
      </c>
      <c r="C226" s="389" t="s">
        <v>3123</v>
      </c>
      <c r="D226" s="390" t="s">
        <v>4</v>
      </c>
      <c r="E226" s="391">
        <v>100</v>
      </c>
      <c r="F226" s="511"/>
      <c r="G226" s="393">
        <f t="shared" si="33"/>
        <v>0</v>
      </c>
      <c r="H226" s="393">
        <v>21</v>
      </c>
      <c r="I226" s="393">
        <f t="shared" si="34"/>
        <v>0</v>
      </c>
      <c r="J226" s="393">
        <f t="shared" si="35"/>
        <v>0</v>
      </c>
      <c r="K226" s="367"/>
      <c r="L226" s="367"/>
    </row>
    <row r="227" spans="1:12" ht="24" outlineLevel="3">
      <c r="A227" s="387">
        <v>32</v>
      </c>
      <c r="B227" s="388" t="s">
        <v>3316</v>
      </c>
      <c r="C227" s="389" t="s">
        <v>3317</v>
      </c>
      <c r="D227" s="390" t="s">
        <v>4</v>
      </c>
      <c r="E227" s="391">
        <v>100</v>
      </c>
      <c r="F227" s="511"/>
      <c r="G227" s="393">
        <f t="shared" si="33"/>
        <v>0</v>
      </c>
      <c r="H227" s="393">
        <v>21</v>
      </c>
      <c r="I227" s="393">
        <f t="shared" si="34"/>
        <v>0</v>
      </c>
      <c r="J227" s="393">
        <f t="shared" si="35"/>
        <v>0</v>
      </c>
      <c r="K227" s="367"/>
      <c r="L227" s="367"/>
    </row>
    <row r="228" spans="1:12" ht="24" outlineLevel="3">
      <c r="A228" s="387">
        <v>33</v>
      </c>
      <c r="B228" s="388" t="s">
        <v>3318</v>
      </c>
      <c r="C228" s="389" t="s">
        <v>3319</v>
      </c>
      <c r="D228" s="390" t="s">
        <v>4</v>
      </c>
      <c r="E228" s="391">
        <v>100</v>
      </c>
      <c r="F228" s="511"/>
      <c r="G228" s="393">
        <f t="shared" si="33"/>
        <v>0</v>
      </c>
      <c r="H228" s="393">
        <v>21</v>
      </c>
      <c r="I228" s="393">
        <f t="shared" si="34"/>
        <v>0</v>
      </c>
      <c r="J228" s="393">
        <f t="shared" si="35"/>
        <v>0</v>
      </c>
      <c r="K228" s="367"/>
      <c r="L228" s="367"/>
    </row>
    <row r="229" spans="1:12" ht="36" outlineLevel="3">
      <c r="A229" s="387">
        <v>34</v>
      </c>
      <c r="B229" s="388" t="s">
        <v>3320</v>
      </c>
      <c r="C229" s="389" t="s">
        <v>3321</v>
      </c>
      <c r="D229" s="390" t="s">
        <v>4</v>
      </c>
      <c r="E229" s="391">
        <v>400</v>
      </c>
      <c r="F229" s="511"/>
      <c r="G229" s="393">
        <f t="shared" si="33"/>
        <v>0</v>
      </c>
      <c r="H229" s="393">
        <v>21</v>
      </c>
      <c r="I229" s="393">
        <f t="shared" si="34"/>
        <v>0</v>
      </c>
      <c r="J229" s="393">
        <f t="shared" si="35"/>
        <v>0</v>
      </c>
      <c r="K229" s="367"/>
      <c r="L229" s="367"/>
    </row>
    <row r="230" spans="1:12" outlineLevel="3">
      <c r="A230" s="387">
        <v>35</v>
      </c>
      <c r="B230" s="388" t="s">
        <v>3122</v>
      </c>
      <c r="C230" s="389" t="s">
        <v>3123</v>
      </c>
      <c r="D230" s="390" t="s">
        <v>4</v>
      </c>
      <c r="E230" s="391">
        <v>400</v>
      </c>
      <c r="F230" s="511"/>
      <c r="G230" s="393">
        <f t="shared" si="33"/>
        <v>0</v>
      </c>
      <c r="H230" s="393">
        <v>21</v>
      </c>
      <c r="I230" s="393">
        <f t="shared" si="34"/>
        <v>0</v>
      </c>
      <c r="J230" s="393">
        <f t="shared" si="35"/>
        <v>0</v>
      </c>
      <c r="K230" s="367"/>
      <c r="L230" s="367"/>
    </row>
    <row r="231" spans="1:12" ht="36" outlineLevel="3">
      <c r="A231" s="387">
        <v>36</v>
      </c>
      <c r="B231" s="388" t="s">
        <v>3322</v>
      </c>
      <c r="C231" s="389" t="s">
        <v>3323</v>
      </c>
      <c r="D231" s="390" t="s">
        <v>4</v>
      </c>
      <c r="E231" s="391">
        <v>100</v>
      </c>
      <c r="F231" s="511"/>
      <c r="G231" s="393">
        <f t="shared" si="33"/>
        <v>0</v>
      </c>
      <c r="H231" s="393">
        <v>21</v>
      </c>
      <c r="I231" s="393">
        <f t="shared" si="34"/>
        <v>0</v>
      </c>
      <c r="J231" s="393">
        <f t="shared" si="35"/>
        <v>0</v>
      </c>
      <c r="K231" s="367"/>
      <c r="L231" s="367"/>
    </row>
    <row r="232" spans="1:12" outlineLevel="3">
      <c r="A232" s="387">
        <v>37</v>
      </c>
      <c r="B232" s="388" t="s">
        <v>3122</v>
      </c>
      <c r="C232" s="389" t="s">
        <v>3123</v>
      </c>
      <c r="D232" s="390" t="s">
        <v>4</v>
      </c>
      <c r="E232" s="391">
        <v>100</v>
      </c>
      <c r="F232" s="511"/>
      <c r="G232" s="393">
        <f t="shared" si="33"/>
        <v>0</v>
      </c>
      <c r="H232" s="393">
        <v>21</v>
      </c>
      <c r="I232" s="393">
        <f t="shared" si="34"/>
        <v>0</v>
      </c>
      <c r="J232" s="393">
        <f t="shared" si="35"/>
        <v>0</v>
      </c>
      <c r="K232" s="367"/>
      <c r="L232" s="367"/>
    </row>
    <row r="233" spans="1:12" outlineLevel="3">
      <c r="A233" s="387">
        <v>38</v>
      </c>
      <c r="B233" s="388" t="s">
        <v>3140</v>
      </c>
      <c r="C233" s="389" t="s">
        <v>3141</v>
      </c>
      <c r="D233" s="390" t="s">
        <v>4</v>
      </c>
      <c r="E233" s="391">
        <v>200</v>
      </c>
      <c r="F233" s="511"/>
      <c r="G233" s="393">
        <f t="shared" si="33"/>
        <v>0</v>
      </c>
      <c r="H233" s="393">
        <v>21</v>
      </c>
      <c r="I233" s="393">
        <f t="shared" si="34"/>
        <v>0</v>
      </c>
      <c r="J233" s="393">
        <f t="shared" si="35"/>
        <v>0</v>
      </c>
      <c r="K233" s="367"/>
      <c r="L233" s="367"/>
    </row>
    <row r="234" spans="1:12" outlineLevel="3">
      <c r="A234" s="387">
        <v>39</v>
      </c>
      <c r="B234" s="388" t="s">
        <v>3142</v>
      </c>
      <c r="C234" s="389" t="s">
        <v>3143</v>
      </c>
      <c r="D234" s="390" t="s">
        <v>4</v>
      </c>
      <c r="E234" s="391">
        <v>200</v>
      </c>
      <c r="F234" s="511"/>
      <c r="G234" s="393">
        <f t="shared" si="33"/>
        <v>0</v>
      </c>
      <c r="H234" s="393">
        <v>21</v>
      </c>
      <c r="I234" s="393">
        <f t="shared" si="34"/>
        <v>0</v>
      </c>
      <c r="J234" s="393">
        <f t="shared" si="35"/>
        <v>0</v>
      </c>
      <c r="K234" s="367"/>
      <c r="L234" s="367"/>
    </row>
    <row r="235" spans="1:12" outlineLevel="3">
      <c r="A235" s="387">
        <v>40</v>
      </c>
      <c r="B235" s="388" t="s">
        <v>3324</v>
      </c>
      <c r="C235" s="389" t="s">
        <v>3325</v>
      </c>
      <c r="D235" s="390" t="s">
        <v>4</v>
      </c>
      <c r="E235" s="391">
        <v>100</v>
      </c>
      <c r="F235" s="511"/>
      <c r="G235" s="393">
        <f t="shared" si="33"/>
        <v>0</v>
      </c>
      <c r="H235" s="393">
        <v>21</v>
      </c>
      <c r="I235" s="393">
        <f t="shared" si="34"/>
        <v>0</v>
      </c>
      <c r="J235" s="393">
        <f t="shared" si="35"/>
        <v>0</v>
      </c>
      <c r="K235" s="367"/>
      <c r="L235" s="367"/>
    </row>
    <row r="236" spans="1:12" outlineLevel="3">
      <c r="A236" s="387">
        <v>41</v>
      </c>
      <c r="B236" s="388" t="s">
        <v>3142</v>
      </c>
      <c r="C236" s="389" t="s">
        <v>3143</v>
      </c>
      <c r="D236" s="390" t="s">
        <v>4</v>
      </c>
      <c r="E236" s="391">
        <v>100</v>
      </c>
      <c r="F236" s="511"/>
      <c r="G236" s="393">
        <f t="shared" si="33"/>
        <v>0</v>
      </c>
      <c r="H236" s="393">
        <v>21</v>
      </c>
      <c r="I236" s="393">
        <f t="shared" si="34"/>
        <v>0</v>
      </c>
      <c r="J236" s="393">
        <f t="shared" si="35"/>
        <v>0</v>
      </c>
      <c r="K236" s="367"/>
      <c r="L236" s="367"/>
    </row>
    <row r="237" spans="1:12" outlineLevel="3">
      <c r="A237" s="387">
        <v>42</v>
      </c>
      <c r="B237" s="388" t="s">
        <v>3146</v>
      </c>
      <c r="C237" s="389" t="s">
        <v>3147</v>
      </c>
      <c r="D237" s="390" t="s">
        <v>4</v>
      </c>
      <c r="E237" s="391">
        <v>100</v>
      </c>
      <c r="F237" s="511"/>
      <c r="G237" s="393">
        <f t="shared" si="33"/>
        <v>0</v>
      </c>
      <c r="H237" s="393">
        <v>21</v>
      </c>
      <c r="I237" s="393">
        <f t="shared" si="34"/>
        <v>0</v>
      </c>
      <c r="J237" s="393">
        <f t="shared" si="35"/>
        <v>0</v>
      </c>
      <c r="K237" s="367"/>
      <c r="L237" s="367"/>
    </row>
    <row r="238" spans="1:12" outlineLevel="3">
      <c r="A238" s="387">
        <v>43</v>
      </c>
      <c r="B238" s="388" t="s">
        <v>3142</v>
      </c>
      <c r="C238" s="389" t="s">
        <v>3143</v>
      </c>
      <c r="D238" s="390" t="s">
        <v>4</v>
      </c>
      <c r="E238" s="391">
        <v>100</v>
      </c>
      <c r="F238" s="511"/>
      <c r="G238" s="393">
        <f t="shared" si="33"/>
        <v>0</v>
      </c>
      <c r="H238" s="393">
        <v>21</v>
      </c>
      <c r="I238" s="393">
        <f t="shared" si="34"/>
        <v>0</v>
      </c>
      <c r="J238" s="393">
        <f t="shared" si="35"/>
        <v>0</v>
      </c>
      <c r="K238" s="367"/>
      <c r="L238" s="367"/>
    </row>
    <row r="239" spans="1:12" outlineLevel="3">
      <c r="A239" s="387">
        <v>44</v>
      </c>
      <c r="B239" s="388" t="s">
        <v>3148</v>
      </c>
      <c r="C239" s="389" t="s">
        <v>3149</v>
      </c>
      <c r="D239" s="390" t="s">
        <v>14</v>
      </c>
      <c r="E239" s="391">
        <v>20</v>
      </c>
      <c r="F239" s="511"/>
      <c r="G239" s="393">
        <f t="shared" si="33"/>
        <v>0</v>
      </c>
      <c r="H239" s="393">
        <v>21</v>
      </c>
      <c r="I239" s="393">
        <f t="shared" si="34"/>
        <v>0</v>
      </c>
      <c r="J239" s="393">
        <f t="shared" si="35"/>
        <v>0</v>
      </c>
      <c r="K239" s="367"/>
      <c r="L239" s="367"/>
    </row>
    <row r="240" spans="1:12" outlineLevel="3">
      <c r="A240" s="387">
        <v>45</v>
      </c>
      <c r="B240" s="388" t="s">
        <v>3150</v>
      </c>
      <c r="C240" s="389" t="s">
        <v>3151</v>
      </c>
      <c r="D240" s="390" t="s">
        <v>14</v>
      </c>
      <c r="E240" s="391">
        <v>20</v>
      </c>
      <c r="F240" s="511"/>
      <c r="G240" s="393">
        <f t="shared" si="33"/>
        <v>0</v>
      </c>
      <c r="H240" s="393">
        <v>21</v>
      </c>
      <c r="I240" s="393">
        <f t="shared" si="34"/>
        <v>0</v>
      </c>
      <c r="J240" s="393">
        <f t="shared" si="35"/>
        <v>0</v>
      </c>
      <c r="K240" s="367"/>
      <c r="L240" s="367"/>
    </row>
    <row r="241" spans="1:12" outlineLevel="3">
      <c r="A241" s="387">
        <v>46</v>
      </c>
      <c r="B241" s="388" t="s">
        <v>3152</v>
      </c>
      <c r="C241" s="389" t="s">
        <v>3153</v>
      </c>
      <c r="D241" s="390" t="s">
        <v>14</v>
      </c>
      <c r="E241" s="391">
        <v>1</v>
      </c>
      <c r="F241" s="511"/>
      <c r="G241" s="393">
        <f t="shared" si="33"/>
        <v>0</v>
      </c>
      <c r="H241" s="393">
        <v>21</v>
      </c>
      <c r="I241" s="393">
        <f t="shared" si="34"/>
        <v>0</v>
      </c>
      <c r="J241" s="393">
        <f t="shared" si="35"/>
        <v>0</v>
      </c>
      <c r="K241" s="367"/>
      <c r="L241" s="367"/>
    </row>
    <row r="242" spans="1:12" outlineLevel="3">
      <c r="A242" s="387">
        <v>47</v>
      </c>
      <c r="B242" s="388" t="s">
        <v>3154</v>
      </c>
      <c r="C242" s="389" t="s">
        <v>3155</v>
      </c>
      <c r="D242" s="390" t="s">
        <v>14</v>
      </c>
      <c r="E242" s="391">
        <v>1</v>
      </c>
      <c r="F242" s="511"/>
      <c r="G242" s="393">
        <f t="shared" si="33"/>
        <v>0</v>
      </c>
      <c r="H242" s="393">
        <v>21</v>
      </c>
      <c r="I242" s="393">
        <f t="shared" si="34"/>
        <v>0</v>
      </c>
      <c r="J242" s="393">
        <f t="shared" si="35"/>
        <v>0</v>
      </c>
      <c r="K242" s="367"/>
      <c r="L242" s="367"/>
    </row>
    <row r="243" spans="1:12" outlineLevel="3">
      <c r="A243" s="386"/>
      <c r="B243" s="394"/>
      <c r="C243" s="386"/>
      <c r="D243" s="386"/>
      <c r="E243" s="386"/>
      <c r="F243" s="367"/>
      <c r="G243" s="367"/>
      <c r="H243" s="386"/>
      <c r="I243" s="367"/>
      <c r="J243" s="367"/>
    </row>
    <row r="244" spans="1:12" outlineLevel="1">
      <c r="A244" s="378"/>
      <c r="B244" s="379"/>
      <c r="C244" s="380" t="s">
        <v>3158</v>
      </c>
      <c r="D244" s="381"/>
      <c r="E244" s="382"/>
      <c r="F244" s="383"/>
      <c r="G244" s="384">
        <f>SUBTOTAL(9,G245:G251)</f>
        <v>0</v>
      </c>
      <c r="H244" s="385"/>
      <c r="I244" s="384">
        <f>SUBTOTAL(9,I245:I251)</f>
        <v>0</v>
      </c>
      <c r="J244" s="384">
        <f>SUBTOTAL(9,J245:J251)</f>
        <v>0</v>
      </c>
      <c r="K244" s="386"/>
      <c r="L244" s="367"/>
    </row>
    <row r="245" spans="1:12" outlineLevel="2">
      <c r="A245" s="378"/>
      <c r="B245" s="379"/>
      <c r="C245" s="380" t="s">
        <v>3159</v>
      </c>
      <c r="D245" s="381"/>
      <c r="E245" s="382"/>
      <c r="F245" s="383"/>
      <c r="G245" s="384">
        <f>SUBTOTAL(9,G246:G251)</f>
        <v>0</v>
      </c>
      <c r="H245" s="385"/>
      <c r="I245" s="384">
        <f>SUBTOTAL(9,I246:I251)</f>
        <v>0</v>
      </c>
      <c r="J245" s="384">
        <f>SUBTOTAL(9,J246:J251)</f>
        <v>0</v>
      </c>
      <c r="K245" s="386"/>
      <c r="L245" s="367"/>
    </row>
    <row r="246" spans="1:12" ht="24" outlineLevel="3">
      <c r="A246" s="387">
        <v>48</v>
      </c>
      <c r="B246" s="388" t="s">
        <v>3160</v>
      </c>
      <c r="C246" s="389" t="s">
        <v>3161</v>
      </c>
      <c r="D246" s="390" t="s">
        <v>14</v>
      </c>
      <c r="E246" s="391">
        <v>10</v>
      </c>
      <c r="F246" s="511"/>
      <c r="G246" s="393">
        <f>E246*F246</f>
        <v>0</v>
      </c>
      <c r="H246" s="393">
        <v>21</v>
      </c>
      <c r="I246" s="393">
        <f>G246*(H246/100)</f>
        <v>0</v>
      </c>
      <c r="J246" s="393">
        <f>G246+I246</f>
        <v>0</v>
      </c>
      <c r="K246" s="367"/>
      <c r="L246" s="367"/>
    </row>
    <row r="247" spans="1:12" outlineLevel="3">
      <c r="A247" s="387">
        <v>49</v>
      </c>
      <c r="B247" s="388" t="s">
        <v>3162</v>
      </c>
      <c r="C247" s="389" t="s">
        <v>3163</v>
      </c>
      <c r="D247" s="390" t="s">
        <v>14</v>
      </c>
      <c r="E247" s="391">
        <v>50</v>
      </c>
      <c r="F247" s="511"/>
      <c r="G247" s="393">
        <f>E247*F247</f>
        <v>0</v>
      </c>
      <c r="H247" s="393">
        <v>21</v>
      </c>
      <c r="I247" s="393">
        <f>G247*(H247/100)</f>
        <v>0</v>
      </c>
      <c r="J247" s="393">
        <f>G247+I247</f>
        <v>0</v>
      </c>
      <c r="K247" s="367"/>
      <c r="L247" s="367"/>
    </row>
    <row r="248" spans="1:12" outlineLevel="3">
      <c r="A248" s="387">
        <v>50</v>
      </c>
      <c r="B248" s="388" t="s">
        <v>3164</v>
      </c>
      <c r="C248" s="389" t="s">
        <v>3165</v>
      </c>
      <c r="D248" s="390" t="s">
        <v>5</v>
      </c>
      <c r="E248" s="391">
        <v>0.05</v>
      </c>
      <c r="F248" s="511"/>
      <c r="G248" s="393">
        <f>E248*F248</f>
        <v>0</v>
      </c>
      <c r="H248" s="393">
        <v>21</v>
      </c>
      <c r="I248" s="393">
        <f>G248*(H248/100)</f>
        <v>0</v>
      </c>
      <c r="J248" s="393">
        <f>G248+I248</f>
        <v>0</v>
      </c>
      <c r="K248" s="367"/>
      <c r="L248" s="367"/>
    </row>
    <row r="249" spans="1:12" outlineLevel="3">
      <c r="A249" s="387">
        <v>51</v>
      </c>
      <c r="B249" s="388" t="s">
        <v>3166</v>
      </c>
      <c r="C249" s="389" t="s">
        <v>3167</v>
      </c>
      <c r="D249" s="390" t="s">
        <v>3168</v>
      </c>
      <c r="E249" s="391">
        <v>40</v>
      </c>
      <c r="F249" s="511"/>
      <c r="G249" s="393">
        <f>E249*F249</f>
        <v>0</v>
      </c>
      <c r="H249" s="393">
        <v>21</v>
      </c>
      <c r="I249" s="393">
        <f>G249*(H249/100)</f>
        <v>0</v>
      </c>
      <c r="J249" s="393">
        <f>G249+I249</f>
        <v>0</v>
      </c>
      <c r="K249" s="367"/>
      <c r="L249" s="367"/>
    </row>
    <row r="250" spans="1:12" outlineLevel="3">
      <c r="A250" s="387">
        <v>52</v>
      </c>
      <c r="B250" s="388" t="s">
        <v>3169</v>
      </c>
      <c r="C250" s="389" t="s">
        <v>3170</v>
      </c>
      <c r="D250" s="390" t="s">
        <v>3168</v>
      </c>
      <c r="E250" s="391">
        <v>40</v>
      </c>
      <c r="F250" s="511"/>
      <c r="G250" s="393">
        <f>E250*F250</f>
        <v>0</v>
      </c>
      <c r="H250" s="393">
        <v>21</v>
      </c>
      <c r="I250" s="393">
        <f>G250*(H250/100)</f>
        <v>0</v>
      </c>
      <c r="J250" s="393">
        <f>G250+I250</f>
        <v>0</v>
      </c>
      <c r="K250" s="367"/>
      <c r="L250" s="367"/>
    </row>
    <row r="251" spans="1:12" outlineLevel="3">
      <c r="A251" s="386"/>
      <c r="B251" s="394"/>
      <c r="C251" s="386"/>
      <c r="D251" s="386"/>
      <c r="E251" s="386"/>
      <c r="F251" s="367"/>
      <c r="G251" s="367"/>
      <c r="H251" s="386"/>
      <c r="I251" s="367"/>
      <c r="J251" s="367"/>
    </row>
    <row r="252" spans="1:12" s="377" customFormat="1" ht="18" customHeight="1">
      <c r="A252" s="369"/>
      <c r="B252" s="370"/>
      <c r="C252" s="371" t="s">
        <v>3326</v>
      </c>
      <c r="D252" s="372"/>
      <c r="E252" s="373"/>
      <c r="F252" s="374"/>
      <c r="G252" s="375">
        <f>SUBTOTAL(9,G253:G277)</f>
        <v>0</v>
      </c>
      <c r="H252" s="376"/>
      <c r="I252" s="375">
        <f>SUBTOTAL(9,I253:I277)</f>
        <v>0</v>
      </c>
      <c r="J252" s="375">
        <f>SUBTOTAL(9,J253:J277)</f>
        <v>0</v>
      </c>
    </row>
    <row r="253" spans="1:12" outlineLevel="1">
      <c r="A253" s="378"/>
      <c r="B253" s="379"/>
      <c r="C253" s="380" t="s">
        <v>3327</v>
      </c>
      <c r="D253" s="381"/>
      <c r="E253" s="382"/>
      <c r="F253" s="383"/>
      <c r="G253" s="384">
        <f>SUBTOTAL(9,G254:G258)</f>
        <v>0</v>
      </c>
      <c r="H253" s="385"/>
      <c r="I253" s="384">
        <f>SUBTOTAL(9,I254:I258)</f>
        <v>0</v>
      </c>
      <c r="J253" s="384">
        <f>SUBTOTAL(9,J254:J258)</f>
        <v>0</v>
      </c>
      <c r="K253" s="386"/>
      <c r="L253" s="367"/>
    </row>
    <row r="254" spans="1:12" outlineLevel="2">
      <c r="A254" s="378"/>
      <c r="B254" s="379"/>
      <c r="C254" s="380" t="s">
        <v>3328</v>
      </c>
      <c r="D254" s="381"/>
      <c r="E254" s="382"/>
      <c r="F254" s="383"/>
      <c r="G254" s="384">
        <f>SUBTOTAL(9,G255:G258)</f>
        <v>0</v>
      </c>
      <c r="H254" s="385"/>
      <c r="I254" s="384">
        <f>SUBTOTAL(9,I255:I258)</f>
        <v>0</v>
      </c>
      <c r="J254" s="384">
        <f>SUBTOTAL(9,J255:J258)</f>
        <v>0</v>
      </c>
      <c r="K254" s="386"/>
      <c r="L254" s="367"/>
    </row>
    <row r="255" spans="1:12" outlineLevel="3">
      <c r="A255" s="387">
        <v>8</v>
      </c>
      <c r="B255" s="388" t="s">
        <v>3329</v>
      </c>
      <c r="C255" s="389" t="s">
        <v>3330</v>
      </c>
      <c r="D255" s="390" t="s">
        <v>4</v>
      </c>
      <c r="E255" s="391">
        <v>130</v>
      </c>
      <c r="F255" s="511"/>
      <c r="G255" s="393">
        <f>E255*F255</f>
        <v>0</v>
      </c>
      <c r="H255" s="393">
        <v>21</v>
      </c>
      <c r="I255" s="393">
        <f>G255*(H255/100)</f>
        <v>0</v>
      </c>
      <c r="J255" s="393">
        <f>G255+I255</f>
        <v>0</v>
      </c>
      <c r="K255" s="367"/>
      <c r="L255" s="367"/>
    </row>
    <row r="256" spans="1:12" outlineLevel="3">
      <c r="A256" s="387">
        <v>9</v>
      </c>
      <c r="B256" s="388" t="s">
        <v>3331</v>
      </c>
      <c r="C256" s="389" t="s">
        <v>3332</v>
      </c>
      <c r="D256" s="390" t="s">
        <v>4</v>
      </c>
      <c r="E256" s="391">
        <v>130</v>
      </c>
      <c r="F256" s="511"/>
      <c r="G256" s="393">
        <f>E256*F256</f>
        <v>0</v>
      </c>
      <c r="H256" s="393">
        <v>21</v>
      </c>
      <c r="I256" s="393">
        <f>G256*(H256/100)</f>
        <v>0</v>
      </c>
      <c r="J256" s="393">
        <f>G256+I256</f>
        <v>0</v>
      </c>
      <c r="K256" s="367"/>
      <c r="L256" s="367"/>
    </row>
    <row r="257" spans="1:12" outlineLevel="3">
      <c r="A257" s="387">
        <v>10</v>
      </c>
      <c r="B257" s="388" t="s">
        <v>3333</v>
      </c>
      <c r="C257" s="389" t="s">
        <v>3334</v>
      </c>
      <c r="D257" s="390" t="s">
        <v>4</v>
      </c>
      <c r="E257" s="391">
        <v>130</v>
      </c>
      <c r="F257" s="511"/>
      <c r="G257" s="393">
        <f>E257*F257</f>
        <v>0</v>
      </c>
      <c r="H257" s="393">
        <v>21</v>
      </c>
      <c r="I257" s="393">
        <f>G257*(H257/100)</f>
        <v>0</v>
      </c>
      <c r="J257" s="393">
        <f>G257+I257</f>
        <v>0</v>
      </c>
      <c r="K257" s="367"/>
      <c r="L257" s="367"/>
    </row>
    <row r="258" spans="1:12" outlineLevel="3">
      <c r="A258" s="386"/>
      <c r="B258" s="394"/>
      <c r="C258" s="386"/>
      <c r="D258" s="386"/>
      <c r="E258" s="386"/>
      <c r="F258" s="367"/>
      <c r="G258" s="367"/>
      <c r="H258" s="386"/>
      <c r="I258" s="367"/>
      <c r="J258" s="367"/>
    </row>
    <row r="259" spans="1:12" outlineLevel="1">
      <c r="A259" s="378"/>
      <c r="B259" s="379"/>
      <c r="C259" s="380" t="s">
        <v>3335</v>
      </c>
      <c r="D259" s="381"/>
      <c r="E259" s="382"/>
      <c r="F259" s="383"/>
      <c r="G259" s="384">
        <f>SUBTOTAL(9,G260:G263)</f>
        <v>0</v>
      </c>
      <c r="H259" s="385"/>
      <c r="I259" s="384">
        <f>SUBTOTAL(9,I260:I263)</f>
        <v>0</v>
      </c>
      <c r="J259" s="384">
        <f>SUBTOTAL(9,J260:J263)</f>
        <v>0</v>
      </c>
      <c r="K259" s="386"/>
      <c r="L259" s="367"/>
    </row>
    <row r="260" spans="1:12" outlineLevel="2">
      <c r="A260" s="378"/>
      <c r="B260" s="379"/>
      <c r="C260" s="380" t="s">
        <v>3336</v>
      </c>
      <c r="D260" s="381"/>
      <c r="E260" s="382"/>
      <c r="F260" s="383"/>
      <c r="G260" s="384">
        <f>SUBTOTAL(9,G261:G263)</f>
        <v>0</v>
      </c>
      <c r="H260" s="385"/>
      <c r="I260" s="384">
        <f>SUBTOTAL(9,I261:I263)</f>
        <v>0</v>
      </c>
      <c r="J260" s="384">
        <f>SUBTOTAL(9,J261:J263)</f>
        <v>0</v>
      </c>
      <c r="K260" s="386"/>
      <c r="L260" s="367"/>
    </row>
    <row r="261" spans="1:12" outlineLevel="3">
      <c r="A261" s="387">
        <v>1</v>
      </c>
      <c r="B261" s="388" t="s">
        <v>3337</v>
      </c>
      <c r="C261" s="389" t="s">
        <v>3338</v>
      </c>
      <c r="D261" s="390" t="s">
        <v>4</v>
      </c>
      <c r="E261" s="391">
        <v>300</v>
      </c>
      <c r="F261" s="511"/>
      <c r="G261" s="393">
        <f>E261*F261</f>
        <v>0</v>
      </c>
      <c r="H261" s="393">
        <v>21</v>
      </c>
      <c r="I261" s="393">
        <f>G261*(H261/100)</f>
        <v>0</v>
      </c>
      <c r="J261" s="393">
        <f>G261+I261</f>
        <v>0</v>
      </c>
      <c r="K261" s="367"/>
      <c r="L261" s="367"/>
    </row>
    <row r="262" spans="1:12" outlineLevel="3">
      <c r="A262" s="387">
        <v>2</v>
      </c>
      <c r="B262" s="388" t="s">
        <v>3339</v>
      </c>
      <c r="C262" s="389" t="s">
        <v>3340</v>
      </c>
      <c r="D262" s="390" t="s">
        <v>4</v>
      </c>
      <c r="E262" s="391">
        <v>300</v>
      </c>
      <c r="F262" s="511"/>
      <c r="G262" s="393">
        <f>E262*F262</f>
        <v>0</v>
      </c>
      <c r="H262" s="393">
        <v>21</v>
      </c>
      <c r="I262" s="393">
        <f>G262*(H262/100)</f>
        <v>0</v>
      </c>
      <c r="J262" s="393">
        <f>G262+I262</f>
        <v>0</v>
      </c>
      <c r="K262" s="367"/>
      <c r="L262" s="367"/>
    </row>
    <row r="263" spans="1:12" outlineLevel="3">
      <c r="A263" s="386"/>
      <c r="B263" s="394"/>
      <c r="C263" s="386"/>
      <c r="D263" s="386"/>
      <c r="E263" s="386"/>
      <c r="F263" s="367"/>
      <c r="G263" s="367"/>
      <c r="H263" s="386"/>
      <c r="I263" s="367"/>
      <c r="J263" s="367"/>
    </row>
    <row r="264" spans="1:12" outlineLevel="1">
      <c r="A264" s="378"/>
      <c r="B264" s="379"/>
      <c r="C264" s="380" t="s">
        <v>3341</v>
      </c>
      <c r="D264" s="381"/>
      <c r="E264" s="382"/>
      <c r="F264" s="383"/>
      <c r="G264" s="384">
        <f>SUBTOTAL(9,G265:G268)</f>
        <v>0</v>
      </c>
      <c r="H264" s="385"/>
      <c r="I264" s="384">
        <f>SUBTOTAL(9,I265:I268)</f>
        <v>0</v>
      </c>
      <c r="J264" s="384">
        <f>SUBTOTAL(9,J265:J268)</f>
        <v>0</v>
      </c>
      <c r="K264" s="386"/>
      <c r="L264" s="367"/>
    </row>
    <row r="265" spans="1:12" outlineLevel="2">
      <c r="A265" s="378"/>
      <c r="B265" s="379"/>
      <c r="C265" s="380" t="s">
        <v>3342</v>
      </c>
      <c r="D265" s="381"/>
      <c r="E265" s="382"/>
      <c r="F265" s="383"/>
      <c r="G265" s="384">
        <f>SUBTOTAL(9,G266:G268)</f>
        <v>0</v>
      </c>
      <c r="H265" s="385"/>
      <c r="I265" s="384">
        <f>SUBTOTAL(9,I266:I268)</f>
        <v>0</v>
      </c>
      <c r="J265" s="384">
        <f>SUBTOTAL(9,J266:J268)</f>
        <v>0</v>
      </c>
      <c r="K265" s="386"/>
      <c r="L265" s="367"/>
    </row>
    <row r="266" spans="1:12" ht="24" outlineLevel="3">
      <c r="A266" s="387">
        <v>3</v>
      </c>
      <c r="B266" s="388" t="s">
        <v>3343</v>
      </c>
      <c r="C266" s="389" t="s">
        <v>3344</v>
      </c>
      <c r="D266" s="390" t="s">
        <v>4</v>
      </c>
      <c r="E266" s="391">
        <v>280</v>
      </c>
      <c r="F266" s="511"/>
      <c r="G266" s="393">
        <f>E266*F266</f>
        <v>0</v>
      </c>
      <c r="H266" s="393">
        <v>21</v>
      </c>
      <c r="I266" s="393">
        <f>G266*(H266/100)</f>
        <v>0</v>
      </c>
      <c r="J266" s="393">
        <f>G266+I266</f>
        <v>0</v>
      </c>
      <c r="K266" s="367"/>
      <c r="L266" s="367"/>
    </row>
    <row r="267" spans="1:12" outlineLevel="3">
      <c r="A267" s="387">
        <v>4</v>
      </c>
      <c r="B267" s="388" t="s">
        <v>3345</v>
      </c>
      <c r="C267" s="389" t="s">
        <v>3346</v>
      </c>
      <c r="D267" s="390" t="s">
        <v>4</v>
      </c>
      <c r="E267" s="391">
        <v>140</v>
      </c>
      <c r="F267" s="511"/>
      <c r="G267" s="393">
        <f>E267*F267</f>
        <v>0</v>
      </c>
      <c r="H267" s="393">
        <v>21</v>
      </c>
      <c r="I267" s="393">
        <f>G267*(H267/100)</f>
        <v>0</v>
      </c>
      <c r="J267" s="393">
        <f>G267+I267</f>
        <v>0</v>
      </c>
      <c r="K267" s="367"/>
      <c r="L267" s="367"/>
    </row>
    <row r="268" spans="1:12" outlineLevel="3">
      <c r="A268" s="386"/>
      <c r="B268" s="394"/>
      <c r="C268" s="386"/>
      <c r="D268" s="386"/>
      <c r="E268" s="386"/>
      <c r="F268" s="367"/>
      <c r="G268" s="367"/>
      <c r="H268" s="386"/>
      <c r="I268" s="367"/>
      <c r="J268" s="367"/>
    </row>
    <row r="269" spans="1:12" outlineLevel="1">
      <c r="A269" s="378"/>
      <c r="B269" s="379"/>
      <c r="C269" s="380" t="s">
        <v>3118</v>
      </c>
      <c r="D269" s="381"/>
      <c r="E269" s="382"/>
      <c r="F269" s="383"/>
      <c r="G269" s="384">
        <f>SUBTOTAL(9,G270:G273)</f>
        <v>0</v>
      </c>
      <c r="H269" s="385"/>
      <c r="I269" s="384">
        <f>SUBTOTAL(9,I270:I273)</f>
        <v>0</v>
      </c>
      <c r="J269" s="384">
        <f>SUBTOTAL(9,J270:J273)</f>
        <v>0</v>
      </c>
      <c r="K269" s="386"/>
      <c r="L269" s="367"/>
    </row>
    <row r="270" spans="1:12" outlineLevel="2">
      <c r="A270" s="378"/>
      <c r="B270" s="379"/>
      <c r="C270" s="380" t="s">
        <v>3119</v>
      </c>
      <c r="D270" s="381"/>
      <c r="E270" s="382"/>
      <c r="F270" s="383"/>
      <c r="G270" s="384">
        <f>SUBTOTAL(9,G271:G273)</f>
        <v>0</v>
      </c>
      <c r="H270" s="385"/>
      <c r="I270" s="384">
        <f>SUBTOTAL(9,I271:I273)</f>
        <v>0</v>
      </c>
      <c r="J270" s="384">
        <f>SUBTOTAL(9,J271:J273)</f>
        <v>0</v>
      </c>
      <c r="K270" s="386"/>
      <c r="L270" s="367"/>
    </row>
    <row r="271" spans="1:12" ht="24" outlineLevel="3">
      <c r="A271" s="387">
        <v>5</v>
      </c>
      <c r="B271" s="388" t="s">
        <v>3347</v>
      </c>
      <c r="C271" s="389" t="s">
        <v>3348</v>
      </c>
      <c r="D271" s="390" t="s">
        <v>4</v>
      </c>
      <c r="E271" s="391">
        <v>200</v>
      </c>
      <c r="F271" s="511"/>
      <c r="G271" s="393">
        <f>E271*F271</f>
        <v>0</v>
      </c>
      <c r="H271" s="393">
        <v>21</v>
      </c>
      <c r="I271" s="393">
        <f>G271*(H271/100)</f>
        <v>0</v>
      </c>
      <c r="J271" s="393">
        <f>G271+I271</f>
        <v>0</v>
      </c>
      <c r="K271" s="367"/>
      <c r="L271" s="367"/>
    </row>
    <row r="272" spans="1:12" outlineLevel="3">
      <c r="A272" s="387">
        <v>6</v>
      </c>
      <c r="B272" s="388" t="s">
        <v>3349</v>
      </c>
      <c r="C272" s="389" t="s">
        <v>3350</v>
      </c>
      <c r="D272" s="390" t="s">
        <v>4</v>
      </c>
      <c r="E272" s="391">
        <v>200</v>
      </c>
      <c r="F272" s="511"/>
      <c r="G272" s="393">
        <f>E272*F272</f>
        <v>0</v>
      </c>
      <c r="H272" s="393">
        <v>21</v>
      </c>
      <c r="I272" s="393">
        <f>G272*(H272/100)</f>
        <v>0</v>
      </c>
      <c r="J272" s="393">
        <f>G272+I272</f>
        <v>0</v>
      </c>
      <c r="K272" s="367"/>
      <c r="L272" s="367"/>
    </row>
    <row r="273" spans="1:12" outlineLevel="3">
      <c r="A273" s="386"/>
      <c r="B273" s="394"/>
      <c r="C273" s="386"/>
      <c r="D273" s="386"/>
      <c r="E273" s="386"/>
      <c r="F273" s="367"/>
      <c r="G273" s="367"/>
      <c r="H273" s="386"/>
      <c r="I273" s="367"/>
      <c r="J273" s="367"/>
    </row>
    <row r="274" spans="1:12" outlineLevel="1">
      <c r="A274" s="378"/>
      <c r="B274" s="379"/>
      <c r="C274" s="380" t="s">
        <v>3158</v>
      </c>
      <c r="D274" s="381"/>
      <c r="E274" s="382"/>
      <c r="F274" s="383"/>
      <c r="G274" s="384">
        <f>SUBTOTAL(9,G275:G277)</f>
        <v>0</v>
      </c>
      <c r="H274" s="385"/>
      <c r="I274" s="384">
        <f>SUBTOTAL(9,I275:I277)</f>
        <v>0</v>
      </c>
      <c r="J274" s="384">
        <f>SUBTOTAL(9,J275:J277)</f>
        <v>0</v>
      </c>
      <c r="K274" s="386"/>
      <c r="L274" s="367"/>
    </row>
    <row r="275" spans="1:12" outlineLevel="2">
      <c r="A275" s="378"/>
      <c r="B275" s="379"/>
      <c r="C275" s="380" t="s">
        <v>3159</v>
      </c>
      <c r="D275" s="381"/>
      <c r="E275" s="382"/>
      <c r="F275" s="383"/>
      <c r="G275" s="384">
        <f>SUBTOTAL(9,G276:G277)</f>
        <v>0</v>
      </c>
      <c r="H275" s="385"/>
      <c r="I275" s="384">
        <f>SUBTOTAL(9,I276:I277)</f>
        <v>0</v>
      </c>
      <c r="J275" s="384">
        <f>SUBTOTAL(9,J276:J277)</f>
        <v>0</v>
      </c>
      <c r="K275" s="386"/>
      <c r="L275" s="367"/>
    </row>
    <row r="276" spans="1:12" outlineLevel="3">
      <c r="A276" s="387">
        <v>7</v>
      </c>
      <c r="B276" s="388" t="s">
        <v>3351</v>
      </c>
      <c r="C276" s="389" t="s">
        <v>3352</v>
      </c>
      <c r="D276" s="390" t="s">
        <v>14</v>
      </c>
      <c r="E276" s="391">
        <v>1</v>
      </c>
      <c r="F276" s="511"/>
      <c r="G276" s="393">
        <f>E276*F276</f>
        <v>0</v>
      </c>
      <c r="H276" s="393">
        <v>21</v>
      </c>
      <c r="I276" s="393">
        <f>G276*(H276/100)</f>
        <v>0</v>
      </c>
      <c r="J276" s="393">
        <f>G276+I276</f>
        <v>0</v>
      </c>
      <c r="K276" s="367"/>
      <c r="L276" s="367"/>
    </row>
    <row r="277" spans="1:12" outlineLevel="3">
      <c r="A277" s="386"/>
      <c r="B277" s="394"/>
      <c r="C277" s="386"/>
      <c r="D277" s="386"/>
      <c r="E277" s="386"/>
      <c r="F277" s="367"/>
      <c r="G277" s="367"/>
      <c r="H277" s="386"/>
      <c r="I277" s="367"/>
      <c r="J277" s="367"/>
    </row>
    <row r="278" spans="1:12" s="377" customFormat="1" ht="18" customHeight="1">
      <c r="A278" s="369"/>
      <c r="B278" s="370"/>
      <c r="C278" s="371" t="s">
        <v>3353</v>
      </c>
      <c r="D278" s="372"/>
      <c r="E278" s="373"/>
      <c r="F278" s="374"/>
      <c r="G278" s="375">
        <f>SUBTOTAL(9,G279:G304)</f>
        <v>0</v>
      </c>
      <c r="H278" s="376"/>
      <c r="I278" s="375">
        <f>SUBTOTAL(9,I279:I304)</f>
        <v>0</v>
      </c>
      <c r="J278" s="375">
        <f>SUBTOTAL(9,J279:J304)</f>
        <v>0</v>
      </c>
    </row>
    <row r="279" spans="1:12" outlineLevel="1">
      <c r="A279" s="378"/>
      <c r="B279" s="379"/>
      <c r="C279" s="380" t="s">
        <v>3354</v>
      </c>
      <c r="D279" s="381"/>
      <c r="E279" s="382"/>
      <c r="F279" s="383"/>
      <c r="G279" s="384">
        <f>SUBTOTAL(9,G280:G288)</f>
        <v>0</v>
      </c>
      <c r="H279" s="385"/>
      <c r="I279" s="384">
        <f>SUBTOTAL(9,I280:I288)</f>
        <v>0</v>
      </c>
      <c r="J279" s="384">
        <f>SUBTOTAL(9,J280:J288)</f>
        <v>0</v>
      </c>
      <c r="K279" s="386"/>
      <c r="L279" s="367"/>
    </row>
    <row r="280" spans="1:12" outlineLevel="2">
      <c r="A280" s="378"/>
      <c r="B280" s="379"/>
      <c r="C280" s="380" t="s">
        <v>3236</v>
      </c>
      <c r="D280" s="381"/>
      <c r="E280" s="382"/>
      <c r="F280" s="383"/>
      <c r="G280" s="384">
        <f>SUBTOTAL(9,G281:G288)</f>
        <v>0</v>
      </c>
      <c r="H280" s="385"/>
      <c r="I280" s="384">
        <f>SUBTOTAL(9,I281:I288)</f>
        <v>0</v>
      </c>
      <c r="J280" s="384">
        <f>SUBTOTAL(9,J281:J288)</f>
        <v>0</v>
      </c>
      <c r="K280" s="386"/>
      <c r="L280" s="367"/>
    </row>
    <row r="281" spans="1:12" outlineLevel="3">
      <c r="A281" s="387">
        <v>1</v>
      </c>
      <c r="B281" s="388" t="s">
        <v>3355</v>
      </c>
      <c r="C281" s="389" t="s">
        <v>3356</v>
      </c>
      <c r="D281" s="390" t="s">
        <v>4</v>
      </c>
      <c r="E281" s="391">
        <v>100</v>
      </c>
      <c r="F281" s="511"/>
      <c r="G281" s="393">
        <f t="shared" ref="G281:G287" si="36">E281*F281</f>
        <v>0</v>
      </c>
      <c r="H281" s="393">
        <v>21</v>
      </c>
      <c r="I281" s="393">
        <f t="shared" ref="I281:I287" si="37">G281*(H281/100)</f>
        <v>0</v>
      </c>
      <c r="J281" s="393">
        <f t="shared" ref="J281:J287" si="38">G281+I281</f>
        <v>0</v>
      </c>
      <c r="K281" s="367"/>
      <c r="L281" s="367"/>
    </row>
    <row r="282" spans="1:12" outlineLevel="3">
      <c r="A282" s="387">
        <v>2</v>
      </c>
      <c r="B282" s="388" t="s">
        <v>3357</v>
      </c>
      <c r="C282" s="389" t="s">
        <v>3358</v>
      </c>
      <c r="D282" s="390" t="s">
        <v>4</v>
      </c>
      <c r="E282" s="391">
        <v>100</v>
      </c>
      <c r="F282" s="511"/>
      <c r="G282" s="393">
        <f t="shared" si="36"/>
        <v>0</v>
      </c>
      <c r="H282" s="393">
        <v>21</v>
      </c>
      <c r="I282" s="393">
        <f t="shared" si="37"/>
        <v>0</v>
      </c>
      <c r="J282" s="393">
        <f t="shared" si="38"/>
        <v>0</v>
      </c>
      <c r="K282" s="367"/>
      <c r="L282" s="367"/>
    </row>
    <row r="283" spans="1:12" outlineLevel="3">
      <c r="A283" s="387">
        <v>3</v>
      </c>
      <c r="B283" s="388" t="s">
        <v>3359</v>
      </c>
      <c r="C283" s="389" t="s">
        <v>3360</v>
      </c>
      <c r="D283" s="390" t="s">
        <v>4</v>
      </c>
      <c r="E283" s="391">
        <v>50</v>
      </c>
      <c r="F283" s="511"/>
      <c r="G283" s="393">
        <f t="shared" si="36"/>
        <v>0</v>
      </c>
      <c r="H283" s="393">
        <v>21</v>
      </c>
      <c r="I283" s="393">
        <f t="shared" si="37"/>
        <v>0</v>
      </c>
      <c r="J283" s="393">
        <f t="shared" si="38"/>
        <v>0</v>
      </c>
      <c r="K283" s="367"/>
      <c r="L283" s="367"/>
    </row>
    <row r="284" spans="1:12" outlineLevel="3">
      <c r="A284" s="387">
        <v>4</v>
      </c>
      <c r="B284" s="388" t="s">
        <v>3361</v>
      </c>
      <c r="C284" s="389" t="s">
        <v>3362</v>
      </c>
      <c r="D284" s="390" t="s">
        <v>4</v>
      </c>
      <c r="E284" s="391">
        <v>50</v>
      </c>
      <c r="F284" s="511"/>
      <c r="G284" s="393">
        <f t="shared" si="36"/>
        <v>0</v>
      </c>
      <c r="H284" s="393">
        <v>21</v>
      </c>
      <c r="I284" s="393">
        <f t="shared" si="37"/>
        <v>0</v>
      </c>
      <c r="J284" s="393">
        <f t="shared" si="38"/>
        <v>0</v>
      </c>
      <c r="K284" s="367"/>
      <c r="L284" s="367"/>
    </row>
    <row r="285" spans="1:12" outlineLevel="3">
      <c r="A285" s="387">
        <v>5</v>
      </c>
      <c r="B285" s="388" t="s">
        <v>3363</v>
      </c>
      <c r="C285" s="389" t="s">
        <v>3364</v>
      </c>
      <c r="D285" s="390" t="s">
        <v>14</v>
      </c>
      <c r="E285" s="391">
        <v>5</v>
      </c>
      <c r="F285" s="511"/>
      <c r="G285" s="393">
        <f t="shared" si="36"/>
        <v>0</v>
      </c>
      <c r="H285" s="393">
        <v>21</v>
      </c>
      <c r="I285" s="393">
        <f t="shared" si="37"/>
        <v>0</v>
      </c>
      <c r="J285" s="393">
        <f t="shared" si="38"/>
        <v>0</v>
      </c>
      <c r="K285" s="367"/>
      <c r="L285" s="367"/>
    </row>
    <row r="286" spans="1:12" outlineLevel="3">
      <c r="A286" s="387">
        <v>6</v>
      </c>
      <c r="B286" s="388" t="s">
        <v>3365</v>
      </c>
      <c r="C286" s="389" t="s">
        <v>3366</v>
      </c>
      <c r="D286" s="390" t="s">
        <v>14</v>
      </c>
      <c r="E286" s="391">
        <v>20</v>
      </c>
      <c r="F286" s="511"/>
      <c r="G286" s="393">
        <f t="shared" si="36"/>
        <v>0</v>
      </c>
      <c r="H286" s="393">
        <v>21</v>
      </c>
      <c r="I286" s="393">
        <f t="shared" si="37"/>
        <v>0</v>
      </c>
      <c r="J286" s="393">
        <f t="shared" si="38"/>
        <v>0</v>
      </c>
      <c r="K286" s="367"/>
      <c r="L286" s="367"/>
    </row>
    <row r="287" spans="1:12" outlineLevel="3">
      <c r="A287" s="387">
        <v>7</v>
      </c>
      <c r="B287" s="388" t="s">
        <v>3367</v>
      </c>
      <c r="C287" s="389" t="s">
        <v>3368</v>
      </c>
      <c r="D287" s="390" t="s">
        <v>14</v>
      </c>
      <c r="E287" s="391">
        <v>1</v>
      </c>
      <c r="F287" s="511"/>
      <c r="G287" s="393">
        <f t="shared" si="36"/>
        <v>0</v>
      </c>
      <c r="H287" s="393">
        <v>21</v>
      </c>
      <c r="I287" s="393">
        <f t="shared" si="37"/>
        <v>0</v>
      </c>
      <c r="J287" s="393">
        <f t="shared" si="38"/>
        <v>0</v>
      </c>
      <c r="K287" s="367"/>
      <c r="L287" s="367"/>
    </row>
    <row r="288" spans="1:12" outlineLevel="3">
      <c r="A288" s="386"/>
      <c r="B288" s="394"/>
      <c r="C288" s="386"/>
      <c r="D288" s="386"/>
      <c r="E288" s="386"/>
      <c r="F288" s="367"/>
      <c r="G288" s="367"/>
      <c r="H288" s="386"/>
      <c r="I288" s="367"/>
      <c r="J288" s="367"/>
    </row>
    <row r="289" spans="1:12" outlineLevel="1">
      <c r="A289" s="378"/>
      <c r="B289" s="379"/>
      <c r="C289" s="380" t="s">
        <v>3369</v>
      </c>
      <c r="D289" s="381"/>
      <c r="E289" s="382"/>
      <c r="F289" s="383"/>
      <c r="G289" s="384">
        <f>SUBTOTAL(9,G290:G298)</f>
        <v>0</v>
      </c>
      <c r="H289" s="385"/>
      <c r="I289" s="384">
        <f>SUBTOTAL(9,I290:I298)</f>
        <v>0</v>
      </c>
      <c r="J289" s="384">
        <f>SUBTOTAL(9,J290:J298)</f>
        <v>0</v>
      </c>
      <c r="K289" s="386"/>
      <c r="L289" s="367"/>
    </row>
    <row r="290" spans="1:12" outlineLevel="2">
      <c r="A290" s="378"/>
      <c r="B290" s="379"/>
      <c r="C290" s="380" t="s">
        <v>3236</v>
      </c>
      <c r="D290" s="381"/>
      <c r="E290" s="382"/>
      <c r="F290" s="383"/>
      <c r="G290" s="384">
        <f>SUBTOTAL(9,G291:G298)</f>
        <v>0</v>
      </c>
      <c r="H290" s="385"/>
      <c r="I290" s="384">
        <f>SUBTOTAL(9,I291:I298)</f>
        <v>0</v>
      </c>
      <c r="J290" s="384">
        <f>SUBTOTAL(9,J291:J298)</f>
        <v>0</v>
      </c>
      <c r="K290" s="386"/>
      <c r="L290" s="367"/>
    </row>
    <row r="291" spans="1:12" outlineLevel="3">
      <c r="A291" s="387">
        <v>8</v>
      </c>
      <c r="B291" s="388" t="s">
        <v>3370</v>
      </c>
      <c r="C291" s="389" t="s">
        <v>3371</v>
      </c>
      <c r="D291" s="390" t="s">
        <v>14</v>
      </c>
      <c r="E291" s="391">
        <v>10</v>
      </c>
      <c r="F291" s="511"/>
      <c r="G291" s="393">
        <f t="shared" ref="G291:G297" si="39">E291*F291</f>
        <v>0</v>
      </c>
      <c r="H291" s="393">
        <v>21</v>
      </c>
      <c r="I291" s="393">
        <f t="shared" ref="I291:I297" si="40">G291*(H291/100)</f>
        <v>0</v>
      </c>
      <c r="J291" s="393">
        <f t="shared" ref="J291:J297" si="41">G291+I291</f>
        <v>0</v>
      </c>
      <c r="K291" s="367"/>
      <c r="L291" s="367"/>
    </row>
    <row r="292" spans="1:12" outlineLevel="3">
      <c r="A292" s="387">
        <v>9</v>
      </c>
      <c r="B292" s="388" t="s">
        <v>3372</v>
      </c>
      <c r="C292" s="389" t="s">
        <v>3373</v>
      </c>
      <c r="D292" s="390" t="s">
        <v>14</v>
      </c>
      <c r="E292" s="391">
        <v>10</v>
      </c>
      <c r="F292" s="511"/>
      <c r="G292" s="393">
        <f t="shared" si="39"/>
        <v>0</v>
      </c>
      <c r="H292" s="393">
        <v>21</v>
      </c>
      <c r="I292" s="393">
        <f t="shared" si="40"/>
        <v>0</v>
      </c>
      <c r="J292" s="393">
        <f t="shared" si="41"/>
        <v>0</v>
      </c>
      <c r="K292" s="367"/>
      <c r="L292" s="367"/>
    </row>
    <row r="293" spans="1:12" outlineLevel="3">
      <c r="A293" s="387">
        <v>10</v>
      </c>
      <c r="B293" s="388" t="s">
        <v>3374</v>
      </c>
      <c r="C293" s="389" t="s">
        <v>3375</v>
      </c>
      <c r="D293" s="390" t="s">
        <v>14</v>
      </c>
      <c r="E293" s="391">
        <v>10</v>
      </c>
      <c r="F293" s="511"/>
      <c r="G293" s="393">
        <f t="shared" si="39"/>
        <v>0</v>
      </c>
      <c r="H293" s="393">
        <v>21</v>
      </c>
      <c r="I293" s="393">
        <f t="shared" si="40"/>
        <v>0</v>
      </c>
      <c r="J293" s="393">
        <f t="shared" si="41"/>
        <v>0</v>
      </c>
      <c r="K293" s="367"/>
      <c r="L293" s="367"/>
    </row>
    <row r="294" spans="1:12" outlineLevel="3">
      <c r="A294" s="387">
        <v>11</v>
      </c>
      <c r="B294" s="388" t="s">
        <v>3376</v>
      </c>
      <c r="C294" s="389" t="s">
        <v>3377</v>
      </c>
      <c r="D294" s="390" t="s">
        <v>14</v>
      </c>
      <c r="E294" s="391">
        <v>10</v>
      </c>
      <c r="F294" s="511"/>
      <c r="G294" s="393">
        <f t="shared" si="39"/>
        <v>0</v>
      </c>
      <c r="H294" s="393">
        <v>21</v>
      </c>
      <c r="I294" s="393">
        <f t="shared" si="40"/>
        <v>0</v>
      </c>
      <c r="J294" s="393">
        <f t="shared" si="41"/>
        <v>0</v>
      </c>
      <c r="K294" s="367"/>
      <c r="L294" s="367"/>
    </row>
    <row r="295" spans="1:12" outlineLevel="3">
      <c r="A295" s="387">
        <v>12</v>
      </c>
      <c r="B295" s="388" t="s">
        <v>3378</v>
      </c>
      <c r="C295" s="389" t="s">
        <v>3379</v>
      </c>
      <c r="D295" s="390" t="s">
        <v>14</v>
      </c>
      <c r="E295" s="391">
        <v>10</v>
      </c>
      <c r="F295" s="511"/>
      <c r="G295" s="393">
        <f t="shared" si="39"/>
        <v>0</v>
      </c>
      <c r="H295" s="393">
        <v>21</v>
      </c>
      <c r="I295" s="393">
        <f t="shared" si="40"/>
        <v>0</v>
      </c>
      <c r="J295" s="393">
        <f t="shared" si="41"/>
        <v>0</v>
      </c>
      <c r="K295" s="367"/>
      <c r="L295" s="367"/>
    </row>
    <row r="296" spans="1:12" ht="24" outlineLevel="3">
      <c r="A296" s="387">
        <v>13</v>
      </c>
      <c r="B296" s="388" t="s">
        <v>3380</v>
      </c>
      <c r="C296" s="389" t="s">
        <v>3381</v>
      </c>
      <c r="D296" s="390" t="s">
        <v>4</v>
      </c>
      <c r="E296" s="391">
        <v>20</v>
      </c>
      <c r="F296" s="511"/>
      <c r="G296" s="393">
        <f t="shared" si="39"/>
        <v>0</v>
      </c>
      <c r="H296" s="393">
        <v>21</v>
      </c>
      <c r="I296" s="393">
        <f t="shared" si="40"/>
        <v>0</v>
      </c>
      <c r="J296" s="393">
        <f t="shared" si="41"/>
        <v>0</v>
      </c>
      <c r="K296" s="367"/>
      <c r="L296" s="367"/>
    </row>
    <row r="297" spans="1:12" outlineLevel="3">
      <c r="A297" s="387">
        <v>14</v>
      </c>
      <c r="B297" s="388" t="s">
        <v>3382</v>
      </c>
      <c r="C297" s="389" t="s">
        <v>3383</v>
      </c>
      <c r="D297" s="390" t="s">
        <v>14</v>
      </c>
      <c r="E297" s="391">
        <v>10</v>
      </c>
      <c r="F297" s="511"/>
      <c r="G297" s="393">
        <f t="shared" si="39"/>
        <v>0</v>
      </c>
      <c r="H297" s="393">
        <v>21</v>
      </c>
      <c r="I297" s="393">
        <f t="shared" si="40"/>
        <v>0</v>
      </c>
      <c r="J297" s="393">
        <f t="shared" si="41"/>
        <v>0</v>
      </c>
      <c r="K297" s="367"/>
      <c r="L297" s="367"/>
    </row>
    <row r="298" spans="1:12" outlineLevel="3">
      <c r="A298" s="386"/>
      <c r="B298" s="394"/>
      <c r="C298" s="386"/>
      <c r="D298" s="386"/>
      <c r="E298" s="386"/>
      <c r="F298" s="367"/>
      <c r="G298" s="367"/>
      <c r="H298" s="386"/>
      <c r="I298" s="367"/>
      <c r="J298" s="367"/>
    </row>
    <row r="299" spans="1:12" outlineLevel="1">
      <c r="A299" s="378"/>
      <c r="B299" s="379"/>
      <c r="C299" s="380" t="s">
        <v>3384</v>
      </c>
      <c r="D299" s="381"/>
      <c r="E299" s="382"/>
      <c r="F299" s="383"/>
      <c r="G299" s="384">
        <f>SUBTOTAL(9,G300:G304)</f>
        <v>0</v>
      </c>
      <c r="H299" s="385"/>
      <c r="I299" s="384">
        <f>SUBTOTAL(9,I300:I304)</f>
        <v>0</v>
      </c>
      <c r="J299" s="384">
        <f>SUBTOTAL(9,J300:J304)</f>
        <v>0</v>
      </c>
      <c r="K299" s="386"/>
      <c r="L299" s="367"/>
    </row>
    <row r="300" spans="1:12" outlineLevel="2">
      <c r="A300" s="378"/>
      <c r="B300" s="379"/>
      <c r="C300" s="380" t="s">
        <v>3236</v>
      </c>
      <c r="D300" s="381"/>
      <c r="E300" s="382"/>
      <c r="F300" s="383"/>
      <c r="G300" s="384">
        <f>SUBTOTAL(9,G301:G304)</f>
        <v>0</v>
      </c>
      <c r="H300" s="385"/>
      <c r="I300" s="384">
        <f>SUBTOTAL(9,I301:I304)</f>
        <v>0</v>
      </c>
      <c r="J300" s="384">
        <f>SUBTOTAL(9,J301:J304)</f>
        <v>0</v>
      </c>
      <c r="K300" s="386"/>
      <c r="L300" s="367"/>
    </row>
    <row r="301" spans="1:12" outlineLevel="3">
      <c r="A301" s="387">
        <v>15</v>
      </c>
      <c r="B301" s="388" t="s">
        <v>3385</v>
      </c>
      <c r="C301" s="389" t="s">
        <v>3386</v>
      </c>
      <c r="D301" s="390" t="s">
        <v>3168</v>
      </c>
      <c r="E301" s="391">
        <v>40</v>
      </c>
      <c r="F301" s="511"/>
      <c r="G301" s="393">
        <f>E301*F301</f>
        <v>0</v>
      </c>
      <c r="H301" s="393">
        <v>21</v>
      </c>
      <c r="I301" s="393">
        <f>G301*(H301/100)</f>
        <v>0</v>
      </c>
      <c r="J301" s="393">
        <f>G301+I301</f>
        <v>0</v>
      </c>
      <c r="K301" s="367"/>
      <c r="L301" s="367"/>
    </row>
    <row r="302" spans="1:12" outlineLevel="3">
      <c r="A302" s="387">
        <v>16</v>
      </c>
      <c r="B302" s="388" t="s">
        <v>3387</v>
      </c>
      <c r="C302" s="389" t="s">
        <v>3388</v>
      </c>
      <c r="D302" s="390" t="s">
        <v>3168</v>
      </c>
      <c r="E302" s="391">
        <v>80</v>
      </c>
      <c r="F302" s="511"/>
      <c r="G302" s="393">
        <f>E302*F302</f>
        <v>0</v>
      </c>
      <c r="H302" s="393">
        <v>21</v>
      </c>
      <c r="I302" s="393">
        <f>G302*(H302/100)</f>
        <v>0</v>
      </c>
      <c r="J302" s="393">
        <f>G302+I302</f>
        <v>0</v>
      </c>
      <c r="K302" s="367"/>
      <c r="L302" s="367"/>
    </row>
    <row r="303" spans="1:12" outlineLevel="3">
      <c r="A303" s="387">
        <v>17</v>
      </c>
      <c r="B303" s="388" t="s">
        <v>3389</v>
      </c>
      <c r="C303" s="389" t="s">
        <v>3390</v>
      </c>
      <c r="D303" s="390" t="s">
        <v>3168</v>
      </c>
      <c r="E303" s="391">
        <v>40</v>
      </c>
      <c r="F303" s="511"/>
      <c r="G303" s="393">
        <f>E303*F303</f>
        <v>0</v>
      </c>
      <c r="H303" s="393">
        <v>21</v>
      </c>
      <c r="I303" s="393">
        <f>G303*(H303/100)</f>
        <v>0</v>
      </c>
      <c r="J303" s="393">
        <f>G303+I303</f>
        <v>0</v>
      </c>
      <c r="K303" s="367"/>
      <c r="L303" s="367"/>
    </row>
    <row r="304" spans="1:12" outlineLevel="3">
      <c r="A304" s="386"/>
      <c r="B304" s="394"/>
      <c r="C304" s="386"/>
      <c r="D304" s="386"/>
      <c r="E304" s="386"/>
      <c r="F304" s="367"/>
      <c r="G304" s="367"/>
      <c r="H304" s="386"/>
      <c r="I304" s="367"/>
      <c r="J304" s="367"/>
    </row>
  </sheetData>
  <sheetProtection algorithmName="SHA-512" hashValue="tKzLjhIuxLv6qP4EB77YARMdPWFnmzREtiPnzwvR7DCQagxhNCKs1kFba8lg+4cBzv/Ng0tuGbmnb2WWRJ3Y6Q==" saltValue="yFH6fi9QADQIVqKWCXuX3Q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94" fitToHeight="0" pageOrder="overThenDown" orientation="landscape" r:id="rId1"/>
  <headerFooter>
    <oddHeader>&amp;L&amp;8&amp;C&amp;8&amp;R&amp;8</oddHeader>
    <oddFooter>&amp;L&amp;8Vytvořeno systémem euroCALC4&amp;C&amp;P/&amp;N&amp;R&amp;8&amp;[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  <pageSetUpPr fitToPage="1"/>
  </sheetPr>
  <dimension ref="A1:L98"/>
  <sheetViews>
    <sheetView showGridLines="0" zoomScaleNormal="100" zoomScaleSheetLayoutView="100" workbookViewId="0">
      <pane ySplit="3" topLeftCell="A82" activePane="bottomLeft" state="frozen"/>
      <selection activeCell="D104" sqref="D104"/>
      <selection pane="bottomLeft" activeCell="L99" sqref="L99"/>
    </sheetView>
  </sheetViews>
  <sheetFormatPr defaultRowHeight="12.75" outlineLevelRow="1" outlineLevelCol="1"/>
  <cols>
    <col min="1" max="1" width="5.140625" style="315" customWidth="1"/>
    <col min="2" max="2" width="12.7109375" style="315" customWidth="1"/>
    <col min="3" max="3" width="58.85546875" style="315" customWidth="1"/>
    <col min="4" max="4" width="4.28515625" style="315" customWidth="1"/>
    <col min="5" max="5" width="13.28515625" style="315" customWidth="1"/>
    <col min="6" max="7" width="15.5703125" style="315" customWidth="1"/>
    <col min="8" max="8" width="18.140625" style="315" customWidth="1"/>
    <col min="9" max="9" width="9.42578125" style="315" hidden="1" customWidth="1" outlineLevel="1"/>
    <col min="10" max="10" width="9.85546875" style="315" hidden="1" customWidth="1" outlineLevel="1"/>
    <col min="11" max="11" width="11.5703125" style="315" hidden="1" customWidth="1" outlineLevel="1"/>
    <col min="12" max="12" width="9.140625" style="315" collapsed="1"/>
    <col min="13" max="16384" width="9.140625" style="315"/>
  </cols>
  <sheetData>
    <row r="1" spans="1:12" s="243" customFormat="1" ht="21.6" customHeight="1">
      <c r="A1" s="237"/>
      <c r="B1" s="237"/>
      <c r="C1" s="305" t="s">
        <v>1877</v>
      </c>
      <c r="D1" s="305"/>
      <c r="E1" s="238"/>
      <c r="F1" s="240"/>
      <c r="G1" s="240"/>
      <c r="H1" s="241"/>
      <c r="I1" s="242"/>
      <c r="K1" s="242"/>
      <c r="L1" s="242"/>
    </row>
    <row r="2" spans="1:12" s="246" customFormat="1" ht="21.6" customHeight="1">
      <c r="A2" s="237"/>
      <c r="B2" s="305" t="s">
        <v>1879</v>
      </c>
      <c r="C2" s="244" t="s">
        <v>2143</v>
      </c>
      <c r="D2" s="238"/>
      <c r="E2" s="240"/>
      <c r="F2" s="240"/>
      <c r="G2" s="241"/>
      <c r="H2" s="242"/>
    </row>
    <row r="3" spans="1:12" s="310" customFormat="1" ht="24.75" thickBot="1">
      <c r="A3" s="306" t="s">
        <v>34</v>
      </c>
      <c r="B3" s="307" t="s">
        <v>11</v>
      </c>
      <c r="C3" s="308" t="s">
        <v>21</v>
      </c>
      <c r="D3" s="309" t="s">
        <v>6</v>
      </c>
      <c r="E3" s="306" t="s">
        <v>163</v>
      </c>
      <c r="F3" s="354" t="s">
        <v>2144</v>
      </c>
      <c r="G3" s="354" t="s">
        <v>2145</v>
      </c>
      <c r="H3" s="309" t="s">
        <v>16</v>
      </c>
      <c r="I3" s="309" t="s">
        <v>139</v>
      </c>
      <c r="J3" s="309" t="s">
        <v>10</v>
      </c>
      <c r="K3" s="309" t="s">
        <v>143</v>
      </c>
    </row>
    <row r="4" spans="1:12" ht="23.25" customHeight="1">
      <c r="A4" s="311"/>
      <c r="B4" s="312"/>
      <c r="C4" s="313"/>
      <c r="D4" s="314"/>
      <c r="E4" s="311"/>
      <c r="F4" s="311"/>
      <c r="G4" s="311"/>
      <c r="H4" s="311"/>
    </row>
    <row r="6" spans="1:12" s="321" customFormat="1" ht="20.25" customHeight="1">
      <c r="A6" s="316"/>
      <c r="B6" s="317" t="s">
        <v>2883</v>
      </c>
      <c r="C6" s="316" t="s">
        <v>3406</v>
      </c>
      <c r="D6" s="318"/>
      <c r="E6" s="319"/>
      <c r="F6" s="318"/>
      <c r="G6" s="319"/>
      <c r="H6" s="320">
        <f>SUBTOTAL(9,H7:H97)</f>
        <v>0</v>
      </c>
      <c r="I6" s="355"/>
      <c r="J6" s="320">
        <f t="shared" ref="J6:K6" si="0">SUBTOTAL(9,J7:J97)</f>
        <v>0</v>
      </c>
      <c r="K6" s="320">
        <f t="shared" si="0"/>
        <v>0</v>
      </c>
    </row>
    <row r="7" spans="1:12" s="327" customFormat="1" ht="16.5" customHeight="1">
      <c r="A7" s="322"/>
      <c r="B7" s="323" t="s">
        <v>2884</v>
      </c>
      <c r="C7" s="323" t="s">
        <v>2885</v>
      </c>
      <c r="D7" s="314"/>
      <c r="E7" s="324"/>
      <c r="F7" s="325"/>
      <c r="G7" s="325"/>
      <c r="H7" s="326">
        <f>SUBTOTAL(9,H8:H13)</f>
        <v>0</v>
      </c>
      <c r="J7" s="326">
        <f t="shared" ref="J7:K7" si="1">SUBTOTAL(9,J8:J13)</f>
        <v>0</v>
      </c>
      <c r="K7" s="326">
        <f t="shared" si="1"/>
        <v>0</v>
      </c>
    </row>
    <row r="8" spans="1:12" s="334" customFormat="1" ht="24" outlineLevel="1">
      <c r="A8" s="328">
        <v>1</v>
      </c>
      <c r="B8" s="329" t="s">
        <v>2886</v>
      </c>
      <c r="C8" s="335" t="s">
        <v>2887</v>
      </c>
      <c r="D8" s="345" t="s">
        <v>13</v>
      </c>
      <c r="E8" s="336">
        <v>1</v>
      </c>
      <c r="F8" s="511"/>
      <c r="G8" s="511"/>
      <c r="H8" s="333">
        <f t="shared" ref="H8:H12" si="2">E8*(F8+G8)</f>
        <v>0</v>
      </c>
      <c r="I8" s="333">
        <v>21</v>
      </c>
      <c r="J8" s="333">
        <f>H8*(I8/100)</f>
        <v>0</v>
      </c>
      <c r="K8" s="333">
        <f>H8+J8</f>
        <v>0</v>
      </c>
    </row>
    <row r="9" spans="1:12" s="334" customFormat="1" ht="12" outlineLevel="1">
      <c r="A9" s="328">
        <v>2</v>
      </c>
      <c r="B9" s="329" t="s">
        <v>2888</v>
      </c>
      <c r="C9" s="335" t="s">
        <v>2889</v>
      </c>
      <c r="D9" s="345" t="s">
        <v>13</v>
      </c>
      <c r="E9" s="336">
        <v>1</v>
      </c>
      <c r="F9" s="511"/>
      <c r="G9" s="511"/>
      <c r="H9" s="333">
        <f t="shared" si="2"/>
        <v>0</v>
      </c>
      <c r="I9" s="333">
        <v>21</v>
      </c>
      <c r="J9" s="333">
        <f>H9*(I9/100)</f>
        <v>0</v>
      </c>
      <c r="K9" s="333">
        <f>H9+J9</f>
        <v>0</v>
      </c>
    </row>
    <row r="10" spans="1:12" s="334" customFormat="1" ht="24" outlineLevel="1">
      <c r="A10" s="328">
        <v>3</v>
      </c>
      <c r="B10" s="329" t="s">
        <v>2890</v>
      </c>
      <c r="C10" s="335" t="s">
        <v>2891</v>
      </c>
      <c r="D10" s="345" t="s">
        <v>13</v>
      </c>
      <c r="E10" s="336">
        <v>1</v>
      </c>
      <c r="F10" s="511"/>
      <c r="G10" s="511"/>
      <c r="H10" s="333">
        <f t="shared" si="2"/>
        <v>0</v>
      </c>
      <c r="I10" s="333">
        <v>21</v>
      </c>
      <c r="J10" s="333">
        <f>H10*(I10/100)</f>
        <v>0</v>
      </c>
      <c r="K10" s="333">
        <f>H10+J10</f>
        <v>0</v>
      </c>
    </row>
    <row r="11" spans="1:12" s="334" customFormat="1" ht="12" outlineLevel="1">
      <c r="A11" s="328">
        <v>4</v>
      </c>
      <c r="B11" s="329" t="s">
        <v>2892</v>
      </c>
      <c r="C11" s="335" t="s">
        <v>2893</v>
      </c>
      <c r="D11" s="345" t="s">
        <v>14</v>
      </c>
      <c r="E11" s="336">
        <v>1</v>
      </c>
      <c r="F11" s="511"/>
      <c r="G11" s="511"/>
      <c r="H11" s="333">
        <f t="shared" si="2"/>
        <v>0</v>
      </c>
      <c r="I11" s="333">
        <v>21</v>
      </c>
      <c r="J11" s="333">
        <f>H11*(I11/100)</f>
        <v>0</v>
      </c>
      <c r="K11" s="333">
        <f>H11+J11</f>
        <v>0</v>
      </c>
    </row>
    <row r="12" spans="1:12" s="334" customFormat="1" ht="12" outlineLevel="1">
      <c r="A12" s="328">
        <v>5</v>
      </c>
      <c r="B12" s="329" t="s">
        <v>2894</v>
      </c>
      <c r="C12" s="335" t="s">
        <v>2895</v>
      </c>
      <c r="D12" s="345" t="s">
        <v>13</v>
      </c>
      <c r="E12" s="336">
        <v>1</v>
      </c>
      <c r="F12" s="511"/>
      <c r="G12" s="511"/>
      <c r="H12" s="333">
        <f t="shared" si="2"/>
        <v>0</v>
      </c>
      <c r="I12" s="333">
        <v>21</v>
      </c>
      <c r="J12" s="333">
        <f>H12*(I12/100)</f>
        <v>0</v>
      </c>
      <c r="K12" s="333">
        <f>H12+J12</f>
        <v>0</v>
      </c>
    </row>
    <row r="13" spans="1:12" s="334" customFormat="1" ht="12" outlineLevel="1">
      <c r="A13" s="337"/>
      <c r="B13" s="338"/>
      <c r="C13" s="339"/>
      <c r="D13" s="340"/>
      <c r="E13" s="341"/>
      <c r="F13" s="342"/>
      <c r="G13" s="342"/>
      <c r="H13" s="343"/>
    </row>
    <row r="14" spans="1:12" s="327" customFormat="1" ht="16.5" customHeight="1">
      <c r="A14" s="322"/>
      <c r="B14" s="323" t="s">
        <v>2896</v>
      </c>
      <c r="C14" s="323" t="s">
        <v>2825</v>
      </c>
      <c r="D14" s="314"/>
      <c r="E14" s="324"/>
      <c r="F14" s="325"/>
      <c r="G14" s="325"/>
      <c r="H14" s="326">
        <f>SUBTOTAL(9,H15:H16)</f>
        <v>0</v>
      </c>
      <c r="J14" s="326">
        <f t="shared" ref="J14:K14" si="3">SUBTOTAL(9,J15:J16)</f>
        <v>0</v>
      </c>
      <c r="K14" s="326">
        <f t="shared" si="3"/>
        <v>0</v>
      </c>
    </row>
    <row r="15" spans="1:12" s="334" customFormat="1" ht="48" outlineLevel="1">
      <c r="A15" s="328">
        <v>1</v>
      </c>
      <c r="B15" s="329" t="s">
        <v>2897</v>
      </c>
      <c r="C15" s="335" t="s">
        <v>2898</v>
      </c>
      <c r="D15" s="345" t="s">
        <v>13</v>
      </c>
      <c r="E15" s="336">
        <v>1</v>
      </c>
      <c r="F15" s="511"/>
      <c r="G15" s="511"/>
      <c r="H15" s="333">
        <f t="shared" ref="H15" si="4">E15*(F15+G15)</f>
        <v>0</v>
      </c>
      <c r="I15" s="333">
        <v>21</v>
      </c>
      <c r="J15" s="333">
        <f>H15*(I15/100)</f>
        <v>0</v>
      </c>
      <c r="K15" s="333">
        <f>H15+J15</f>
        <v>0</v>
      </c>
    </row>
    <row r="16" spans="1:12" s="334" customFormat="1" ht="12" outlineLevel="1">
      <c r="A16" s="337"/>
      <c r="B16" s="338"/>
      <c r="C16" s="339"/>
      <c r="D16" s="340"/>
      <c r="E16" s="341"/>
      <c r="F16" s="342"/>
      <c r="G16" s="342"/>
      <c r="H16" s="343"/>
    </row>
    <row r="17" spans="1:11" s="327" customFormat="1" ht="16.5" customHeight="1">
      <c r="A17" s="322"/>
      <c r="B17" s="323" t="s">
        <v>2899</v>
      </c>
      <c r="C17" s="323" t="s">
        <v>2900</v>
      </c>
      <c r="D17" s="314"/>
      <c r="E17" s="324"/>
      <c r="F17" s="325"/>
      <c r="G17" s="325"/>
      <c r="H17" s="326">
        <f>SUBTOTAL(9,H18:H26)</f>
        <v>0</v>
      </c>
      <c r="J17" s="326">
        <f t="shared" ref="J17:K17" si="5">SUBTOTAL(9,J18:J26)</f>
        <v>0</v>
      </c>
      <c r="K17" s="326">
        <f t="shared" si="5"/>
        <v>0</v>
      </c>
    </row>
    <row r="18" spans="1:11" s="334" customFormat="1" ht="24" outlineLevel="1">
      <c r="A18" s="328">
        <v>1</v>
      </c>
      <c r="B18" s="329" t="s">
        <v>2901</v>
      </c>
      <c r="C18" s="330" t="s">
        <v>2902</v>
      </c>
      <c r="D18" s="331" t="s">
        <v>14</v>
      </c>
      <c r="E18" s="332">
        <v>2</v>
      </c>
      <c r="F18" s="511"/>
      <c r="G18" s="511"/>
      <c r="H18" s="333">
        <f t="shared" ref="H18:H25" si="6">E18*(F18+G18)</f>
        <v>0</v>
      </c>
      <c r="I18" s="333">
        <v>21</v>
      </c>
      <c r="J18" s="333">
        <f t="shared" ref="J18:J25" si="7">H18*(I18/100)</f>
        <v>0</v>
      </c>
      <c r="K18" s="333">
        <f t="shared" ref="K18:K25" si="8">H18+J18</f>
        <v>0</v>
      </c>
    </row>
    <row r="19" spans="1:11" s="334" customFormat="1" ht="12" outlineLevel="1">
      <c r="A19" s="328">
        <v>2</v>
      </c>
      <c r="B19" s="329" t="s">
        <v>2903</v>
      </c>
      <c r="C19" s="335" t="s">
        <v>2904</v>
      </c>
      <c r="D19" s="331" t="s">
        <v>14</v>
      </c>
      <c r="E19" s="336">
        <v>1</v>
      </c>
      <c r="F19" s="511"/>
      <c r="G19" s="511"/>
      <c r="H19" s="333">
        <f t="shared" si="6"/>
        <v>0</v>
      </c>
      <c r="I19" s="333">
        <v>21</v>
      </c>
      <c r="J19" s="333">
        <f t="shared" si="7"/>
        <v>0</v>
      </c>
      <c r="K19" s="333">
        <f t="shared" si="8"/>
        <v>0</v>
      </c>
    </row>
    <row r="20" spans="1:11" s="334" customFormat="1" ht="12" outlineLevel="1">
      <c r="A20" s="328">
        <v>3</v>
      </c>
      <c r="B20" s="329" t="s">
        <v>2905</v>
      </c>
      <c r="C20" s="335" t="s">
        <v>2906</v>
      </c>
      <c r="D20" s="331" t="s">
        <v>14</v>
      </c>
      <c r="E20" s="336">
        <v>1</v>
      </c>
      <c r="F20" s="511"/>
      <c r="G20" s="511"/>
      <c r="H20" s="333">
        <f t="shared" si="6"/>
        <v>0</v>
      </c>
      <c r="I20" s="333">
        <v>21</v>
      </c>
      <c r="J20" s="333">
        <f t="shared" si="7"/>
        <v>0</v>
      </c>
      <c r="K20" s="333">
        <f t="shared" si="8"/>
        <v>0</v>
      </c>
    </row>
    <row r="21" spans="1:11" s="334" customFormat="1" ht="12" outlineLevel="1">
      <c r="A21" s="328">
        <v>4</v>
      </c>
      <c r="B21" s="329" t="s">
        <v>2907</v>
      </c>
      <c r="C21" s="335" t="s">
        <v>2908</v>
      </c>
      <c r="D21" s="331" t="s">
        <v>14</v>
      </c>
      <c r="E21" s="336">
        <v>2</v>
      </c>
      <c r="F21" s="511"/>
      <c r="G21" s="511"/>
      <c r="H21" s="333">
        <f t="shared" si="6"/>
        <v>0</v>
      </c>
      <c r="I21" s="333">
        <v>21</v>
      </c>
      <c r="J21" s="333">
        <f t="shared" si="7"/>
        <v>0</v>
      </c>
      <c r="K21" s="333">
        <f t="shared" si="8"/>
        <v>0</v>
      </c>
    </row>
    <row r="22" spans="1:11" s="334" customFormat="1" ht="12" outlineLevel="1">
      <c r="A22" s="328">
        <v>5</v>
      </c>
      <c r="B22" s="329" t="s">
        <v>2909</v>
      </c>
      <c r="C22" s="335" t="s">
        <v>2910</v>
      </c>
      <c r="D22" s="331" t="s">
        <v>14</v>
      </c>
      <c r="E22" s="336">
        <v>5</v>
      </c>
      <c r="F22" s="511"/>
      <c r="G22" s="511"/>
      <c r="H22" s="333">
        <f t="shared" si="6"/>
        <v>0</v>
      </c>
      <c r="I22" s="333">
        <v>21</v>
      </c>
      <c r="J22" s="333">
        <f t="shared" si="7"/>
        <v>0</v>
      </c>
      <c r="K22" s="333">
        <f t="shared" si="8"/>
        <v>0</v>
      </c>
    </row>
    <row r="23" spans="1:11" s="334" customFormat="1" ht="24" outlineLevel="1">
      <c r="A23" s="328">
        <v>6</v>
      </c>
      <c r="B23" s="329" t="s">
        <v>2911</v>
      </c>
      <c r="C23" s="335" t="s">
        <v>2912</v>
      </c>
      <c r="D23" s="331" t="s">
        <v>14</v>
      </c>
      <c r="E23" s="336">
        <v>5</v>
      </c>
      <c r="F23" s="511"/>
      <c r="G23" s="511"/>
      <c r="H23" s="333">
        <f t="shared" si="6"/>
        <v>0</v>
      </c>
      <c r="I23" s="333">
        <v>21</v>
      </c>
      <c r="J23" s="333">
        <f t="shared" si="7"/>
        <v>0</v>
      </c>
      <c r="K23" s="333">
        <f t="shared" si="8"/>
        <v>0</v>
      </c>
    </row>
    <row r="24" spans="1:11" s="334" customFormat="1" ht="24" outlineLevel="1">
      <c r="A24" s="328">
        <v>7</v>
      </c>
      <c r="B24" s="329" t="s">
        <v>2913</v>
      </c>
      <c r="C24" s="335" t="s">
        <v>2914</v>
      </c>
      <c r="D24" s="331" t="s">
        <v>14</v>
      </c>
      <c r="E24" s="336">
        <v>2</v>
      </c>
      <c r="F24" s="511"/>
      <c r="G24" s="511"/>
      <c r="H24" s="333">
        <f t="shared" si="6"/>
        <v>0</v>
      </c>
      <c r="I24" s="333">
        <v>21</v>
      </c>
      <c r="J24" s="333">
        <f t="shared" si="7"/>
        <v>0</v>
      </c>
      <c r="K24" s="333">
        <f t="shared" si="8"/>
        <v>0</v>
      </c>
    </row>
    <row r="25" spans="1:11" s="334" customFormat="1" ht="12" outlineLevel="1">
      <c r="A25" s="328">
        <v>8</v>
      </c>
      <c r="B25" s="329" t="s">
        <v>2915</v>
      </c>
      <c r="C25" s="335" t="s">
        <v>2916</v>
      </c>
      <c r="D25" s="331" t="s">
        <v>14</v>
      </c>
      <c r="E25" s="336">
        <v>2</v>
      </c>
      <c r="F25" s="511"/>
      <c r="G25" s="511"/>
      <c r="H25" s="333">
        <f t="shared" si="6"/>
        <v>0</v>
      </c>
      <c r="I25" s="333">
        <v>21</v>
      </c>
      <c r="J25" s="333">
        <f t="shared" si="7"/>
        <v>0</v>
      </c>
      <c r="K25" s="333">
        <f t="shared" si="8"/>
        <v>0</v>
      </c>
    </row>
    <row r="26" spans="1:11" s="334" customFormat="1" ht="12" outlineLevel="1">
      <c r="A26" s="337"/>
      <c r="B26" s="338"/>
      <c r="C26" s="339"/>
      <c r="D26" s="340"/>
      <c r="E26" s="341"/>
      <c r="F26" s="342"/>
      <c r="G26" s="342"/>
      <c r="H26" s="343"/>
    </row>
    <row r="27" spans="1:11" s="327" customFormat="1" ht="19.5" customHeight="1">
      <c r="A27" s="322"/>
      <c r="B27" s="323" t="s">
        <v>2917</v>
      </c>
      <c r="C27" s="323" t="s">
        <v>2918</v>
      </c>
      <c r="D27" s="314"/>
      <c r="E27" s="324"/>
      <c r="F27" s="325"/>
      <c r="G27" s="325"/>
      <c r="H27" s="326">
        <f>SUBTOTAL(9,H28:H41)</f>
        <v>0</v>
      </c>
      <c r="J27" s="326">
        <f t="shared" ref="J27:K27" si="9">SUBTOTAL(9,J28:J41)</f>
        <v>0</v>
      </c>
      <c r="K27" s="326">
        <f t="shared" si="9"/>
        <v>0</v>
      </c>
    </row>
    <row r="28" spans="1:11" s="334" customFormat="1" ht="12" outlineLevel="1">
      <c r="A28" s="328">
        <v>1</v>
      </c>
      <c r="B28" s="329" t="s">
        <v>2919</v>
      </c>
      <c r="C28" s="356" t="s">
        <v>2920</v>
      </c>
      <c r="D28" s="331" t="s">
        <v>14</v>
      </c>
      <c r="E28" s="332">
        <v>6</v>
      </c>
      <c r="F28" s="511"/>
      <c r="G28" s="511"/>
      <c r="H28" s="333">
        <f t="shared" ref="H28:H40" si="10">E28*(F28+G28)</f>
        <v>0</v>
      </c>
      <c r="I28" s="333">
        <v>21</v>
      </c>
      <c r="J28" s="333">
        <f t="shared" ref="J28:J40" si="11">H28*(I28/100)</f>
        <v>0</v>
      </c>
      <c r="K28" s="333">
        <f t="shared" ref="K28:K40" si="12">H28+J28</f>
        <v>0</v>
      </c>
    </row>
    <row r="29" spans="1:11" s="334" customFormat="1" ht="12" outlineLevel="1">
      <c r="A29" s="328">
        <v>2</v>
      </c>
      <c r="B29" s="329" t="s">
        <v>2921</v>
      </c>
      <c r="C29" s="344" t="s">
        <v>2922</v>
      </c>
      <c r="D29" s="331" t="s">
        <v>14</v>
      </c>
      <c r="E29" s="332">
        <v>1</v>
      </c>
      <c r="F29" s="511"/>
      <c r="G29" s="511"/>
      <c r="H29" s="333">
        <f t="shared" si="10"/>
        <v>0</v>
      </c>
      <c r="I29" s="333">
        <v>21</v>
      </c>
      <c r="J29" s="333">
        <f t="shared" si="11"/>
        <v>0</v>
      </c>
      <c r="K29" s="333">
        <f t="shared" si="12"/>
        <v>0</v>
      </c>
    </row>
    <row r="30" spans="1:11" s="334" customFormat="1" ht="24" outlineLevel="1">
      <c r="A30" s="328">
        <v>3</v>
      </c>
      <c r="B30" s="329" t="s">
        <v>2923</v>
      </c>
      <c r="C30" s="335" t="s">
        <v>2924</v>
      </c>
      <c r="D30" s="331" t="s">
        <v>14</v>
      </c>
      <c r="E30" s="336">
        <v>1</v>
      </c>
      <c r="F30" s="511"/>
      <c r="G30" s="511"/>
      <c r="H30" s="333">
        <f t="shared" si="10"/>
        <v>0</v>
      </c>
      <c r="I30" s="333">
        <v>21</v>
      </c>
      <c r="J30" s="333">
        <f t="shared" si="11"/>
        <v>0</v>
      </c>
      <c r="K30" s="333">
        <f t="shared" si="12"/>
        <v>0</v>
      </c>
    </row>
    <row r="31" spans="1:11" s="334" customFormat="1" ht="24" outlineLevel="1">
      <c r="A31" s="328">
        <v>4</v>
      </c>
      <c r="B31" s="329" t="s">
        <v>2925</v>
      </c>
      <c r="C31" s="335" t="s">
        <v>2926</v>
      </c>
      <c r="D31" s="331" t="s">
        <v>14</v>
      </c>
      <c r="E31" s="336">
        <v>4</v>
      </c>
      <c r="F31" s="511"/>
      <c r="G31" s="511"/>
      <c r="H31" s="333">
        <f t="shared" si="10"/>
        <v>0</v>
      </c>
      <c r="I31" s="333">
        <v>21</v>
      </c>
      <c r="J31" s="333">
        <f t="shared" si="11"/>
        <v>0</v>
      </c>
      <c r="K31" s="333">
        <f t="shared" si="12"/>
        <v>0</v>
      </c>
    </row>
    <row r="32" spans="1:11" s="334" customFormat="1" ht="12" outlineLevel="1">
      <c r="A32" s="328">
        <v>5</v>
      </c>
      <c r="B32" s="329" t="s">
        <v>2927</v>
      </c>
      <c r="C32" s="335" t="s">
        <v>2928</v>
      </c>
      <c r="D32" s="331" t="s">
        <v>14</v>
      </c>
      <c r="E32" s="336">
        <v>5</v>
      </c>
      <c r="F32" s="511"/>
      <c r="G32" s="511"/>
      <c r="H32" s="333">
        <f t="shared" si="10"/>
        <v>0</v>
      </c>
      <c r="I32" s="333">
        <v>21</v>
      </c>
      <c r="J32" s="333">
        <f t="shared" si="11"/>
        <v>0</v>
      </c>
      <c r="K32" s="333">
        <f t="shared" si="12"/>
        <v>0</v>
      </c>
    </row>
    <row r="33" spans="1:11" s="334" customFormat="1" ht="12" outlineLevel="1">
      <c r="A33" s="328">
        <v>6</v>
      </c>
      <c r="B33" s="329" t="s">
        <v>2929</v>
      </c>
      <c r="C33" s="335" t="s">
        <v>2930</v>
      </c>
      <c r="D33" s="331" t="s">
        <v>14</v>
      </c>
      <c r="E33" s="336">
        <v>2</v>
      </c>
      <c r="F33" s="511"/>
      <c r="G33" s="511"/>
      <c r="H33" s="333">
        <f t="shared" si="10"/>
        <v>0</v>
      </c>
      <c r="I33" s="333">
        <v>21</v>
      </c>
      <c r="J33" s="333">
        <f t="shared" si="11"/>
        <v>0</v>
      </c>
      <c r="K33" s="333">
        <f t="shared" si="12"/>
        <v>0</v>
      </c>
    </row>
    <row r="34" spans="1:11" s="334" customFormat="1" ht="12" outlineLevel="1">
      <c r="A34" s="328">
        <v>7</v>
      </c>
      <c r="B34" s="329" t="s">
        <v>2931</v>
      </c>
      <c r="C34" s="335" t="s">
        <v>2932</v>
      </c>
      <c r="D34" s="331" t="s">
        <v>14</v>
      </c>
      <c r="E34" s="336">
        <v>1</v>
      </c>
      <c r="F34" s="511"/>
      <c r="G34" s="511"/>
      <c r="H34" s="333">
        <f t="shared" si="10"/>
        <v>0</v>
      </c>
      <c r="I34" s="333">
        <v>21</v>
      </c>
      <c r="J34" s="333">
        <f t="shared" si="11"/>
        <v>0</v>
      </c>
      <c r="K34" s="333">
        <f t="shared" si="12"/>
        <v>0</v>
      </c>
    </row>
    <row r="35" spans="1:11" s="334" customFormat="1" ht="24" outlineLevel="1">
      <c r="A35" s="328">
        <v>8</v>
      </c>
      <c r="B35" s="329" t="s">
        <v>2933</v>
      </c>
      <c r="C35" s="335" t="s">
        <v>2934</v>
      </c>
      <c r="D35" s="331" t="s">
        <v>14</v>
      </c>
      <c r="E35" s="336">
        <v>2</v>
      </c>
      <c r="F35" s="511"/>
      <c r="G35" s="511"/>
      <c r="H35" s="333">
        <f t="shared" si="10"/>
        <v>0</v>
      </c>
      <c r="I35" s="333">
        <v>21</v>
      </c>
      <c r="J35" s="333">
        <f t="shared" si="11"/>
        <v>0</v>
      </c>
      <c r="K35" s="333">
        <f t="shared" si="12"/>
        <v>0</v>
      </c>
    </row>
    <row r="36" spans="1:11" s="334" customFormat="1" ht="12" outlineLevel="1">
      <c r="A36" s="328">
        <v>9</v>
      </c>
      <c r="B36" s="329" t="s">
        <v>2935</v>
      </c>
      <c r="C36" s="335" t="s">
        <v>2910</v>
      </c>
      <c r="D36" s="331" t="s">
        <v>14</v>
      </c>
      <c r="E36" s="336">
        <v>4</v>
      </c>
      <c r="F36" s="511"/>
      <c r="G36" s="511"/>
      <c r="H36" s="333">
        <f t="shared" si="10"/>
        <v>0</v>
      </c>
      <c r="I36" s="333">
        <v>21</v>
      </c>
      <c r="J36" s="333">
        <f t="shared" si="11"/>
        <v>0</v>
      </c>
      <c r="K36" s="333">
        <f t="shared" si="12"/>
        <v>0</v>
      </c>
    </row>
    <row r="37" spans="1:11" s="334" customFormat="1" ht="24" outlineLevel="1">
      <c r="A37" s="328">
        <v>10</v>
      </c>
      <c r="B37" s="329" t="s">
        <v>2936</v>
      </c>
      <c r="C37" s="356" t="s">
        <v>2937</v>
      </c>
      <c r="D37" s="331" t="s">
        <v>14</v>
      </c>
      <c r="E37" s="332">
        <v>1</v>
      </c>
      <c r="F37" s="511"/>
      <c r="G37" s="511"/>
      <c r="H37" s="333">
        <f t="shared" si="10"/>
        <v>0</v>
      </c>
      <c r="I37" s="333">
        <v>21</v>
      </c>
      <c r="J37" s="333">
        <f t="shared" si="11"/>
        <v>0</v>
      </c>
      <c r="K37" s="333">
        <f t="shared" si="12"/>
        <v>0</v>
      </c>
    </row>
    <row r="38" spans="1:11" s="334" customFormat="1" ht="24" outlineLevel="1">
      <c r="A38" s="328">
        <v>11</v>
      </c>
      <c r="B38" s="329" t="s">
        <v>2938</v>
      </c>
      <c r="C38" s="344" t="s">
        <v>2939</v>
      </c>
      <c r="D38" s="331" t="s">
        <v>14</v>
      </c>
      <c r="E38" s="332">
        <v>2</v>
      </c>
      <c r="F38" s="511"/>
      <c r="G38" s="511"/>
      <c r="H38" s="333">
        <f t="shared" si="10"/>
        <v>0</v>
      </c>
      <c r="I38" s="333">
        <v>21</v>
      </c>
      <c r="J38" s="333">
        <f t="shared" si="11"/>
        <v>0</v>
      </c>
      <c r="K38" s="333">
        <f t="shared" si="12"/>
        <v>0</v>
      </c>
    </row>
    <row r="39" spans="1:11" s="334" customFormat="1" ht="24" outlineLevel="1">
      <c r="A39" s="328">
        <v>12</v>
      </c>
      <c r="B39" s="329" t="s">
        <v>2940</v>
      </c>
      <c r="C39" s="335" t="s">
        <v>2912</v>
      </c>
      <c r="D39" s="331" t="s">
        <v>14</v>
      </c>
      <c r="E39" s="336">
        <v>1</v>
      </c>
      <c r="F39" s="511"/>
      <c r="G39" s="511"/>
      <c r="H39" s="333">
        <f t="shared" si="10"/>
        <v>0</v>
      </c>
      <c r="I39" s="333">
        <v>21</v>
      </c>
      <c r="J39" s="333">
        <f t="shared" si="11"/>
        <v>0</v>
      </c>
      <c r="K39" s="333">
        <f t="shared" si="12"/>
        <v>0</v>
      </c>
    </row>
    <row r="40" spans="1:11" s="334" customFormat="1" ht="24" outlineLevel="1">
      <c r="A40" s="328">
        <v>13</v>
      </c>
      <c r="B40" s="329" t="s">
        <v>2941</v>
      </c>
      <c r="C40" s="335" t="s">
        <v>2942</v>
      </c>
      <c r="D40" s="331" t="s">
        <v>14</v>
      </c>
      <c r="E40" s="336">
        <v>1</v>
      </c>
      <c r="F40" s="511"/>
      <c r="G40" s="511"/>
      <c r="H40" s="333">
        <f t="shared" si="10"/>
        <v>0</v>
      </c>
      <c r="I40" s="333">
        <v>21</v>
      </c>
      <c r="J40" s="333">
        <f t="shared" si="11"/>
        <v>0</v>
      </c>
      <c r="K40" s="333">
        <f t="shared" si="12"/>
        <v>0</v>
      </c>
    </row>
    <row r="41" spans="1:11" s="334" customFormat="1" ht="12" outlineLevel="1">
      <c r="A41" s="337"/>
      <c r="B41" s="338"/>
      <c r="C41" s="339"/>
      <c r="D41" s="340"/>
      <c r="E41" s="341"/>
      <c r="F41" s="342"/>
      <c r="G41" s="342"/>
      <c r="H41" s="343"/>
    </row>
    <row r="42" spans="1:11" s="327" customFormat="1" ht="16.5" customHeight="1">
      <c r="A42" s="322"/>
      <c r="B42" s="323" t="s">
        <v>2943</v>
      </c>
      <c r="C42" s="323" t="s">
        <v>2944</v>
      </c>
      <c r="D42" s="314"/>
      <c r="E42" s="324"/>
      <c r="F42" s="325"/>
      <c r="G42" s="325"/>
      <c r="H42" s="326">
        <f>SUBTOTAL(9,H43:H45)</f>
        <v>0</v>
      </c>
      <c r="J42" s="326">
        <f t="shared" ref="J42:K42" si="13">SUBTOTAL(9,J43:J45)</f>
        <v>0</v>
      </c>
      <c r="K42" s="326">
        <f t="shared" si="13"/>
        <v>0</v>
      </c>
    </row>
    <row r="43" spans="1:11" s="334" customFormat="1" ht="24" outlineLevel="1">
      <c r="A43" s="328">
        <v>1</v>
      </c>
      <c r="B43" s="329" t="s">
        <v>2945</v>
      </c>
      <c r="C43" s="357" t="s">
        <v>2946</v>
      </c>
      <c r="D43" s="358" t="s">
        <v>14</v>
      </c>
      <c r="E43" s="359">
        <v>9</v>
      </c>
      <c r="F43" s="511"/>
      <c r="G43" s="511"/>
      <c r="H43" s="333">
        <f t="shared" ref="H43:H44" si="14">E43*(F43+G43)</f>
        <v>0</v>
      </c>
      <c r="I43" s="333">
        <v>21</v>
      </c>
      <c r="J43" s="333">
        <f>H43*(I43/100)</f>
        <v>0</v>
      </c>
      <c r="K43" s="333">
        <f>H43+J43</f>
        <v>0</v>
      </c>
    </row>
    <row r="44" spans="1:11" s="334" customFormat="1" ht="12" outlineLevel="1">
      <c r="A44" s="328">
        <v>2</v>
      </c>
      <c r="B44" s="329" t="s">
        <v>2947</v>
      </c>
      <c r="C44" s="344" t="s">
        <v>2910</v>
      </c>
      <c r="D44" s="331" t="s">
        <v>14</v>
      </c>
      <c r="E44" s="332">
        <v>9</v>
      </c>
      <c r="F44" s="511"/>
      <c r="G44" s="511"/>
      <c r="H44" s="333">
        <f t="shared" si="14"/>
        <v>0</v>
      </c>
      <c r="I44" s="333">
        <v>21</v>
      </c>
      <c r="J44" s="333">
        <f>H44*(I44/100)</f>
        <v>0</v>
      </c>
      <c r="K44" s="333">
        <f>H44+J44</f>
        <v>0</v>
      </c>
    </row>
    <row r="45" spans="1:11" s="334" customFormat="1" ht="12" outlineLevel="1">
      <c r="A45" s="337"/>
      <c r="B45" s="338"/>
      <c r="C45" s="339"/>
      <c r="D45" s="340"/>
      <c r="E45" s="341"/>
      <c r="F45" s="342"/>
      <c r="G45" s="342"/>
      <c r="H45" s="343"/>
    </row>
    <row r="46" spans="1:11" s="327" customFormat="1" ht="16.5" customHeight="1">
      <c r="A46" s="322"/>
      <c r="B46" s="323" t="s">
        <v>2948</v>
      </c>
      <c r="C46" s="323" t="s">
        <v>2949</v>
      </c>
      <c r="D46" s="314"/>
      <c r="E46" s="324"/>
      <c r="F46" s="325"/>
      <c r="G46" s="325"/>
      <c r="H46" s="326">
        <f>SUBTOTAL(9,H47:H49)</f>
        <v>0</v>
      </c>
      <c r="J46" s="326">
        <f t="shared" ref="J46:K46" si="15">SUBTOTAL(9,J47:J49)</f>
        <v>0</v>
      </c>
      <c r="K46" s="326">
        <f t="shared" si="15"/>
        <v>0</v>
      </c>
    </row>
    <row r="47" spans="1:11" s="334" customFormat="1" ht="24" outlineLevel="1">
      <c r="A47" s="328">
        <v>1</v>
      </c>
      <c r="B47" s="329" t="s">
        <v>2950</v>
      </c>
      <c r="C47" s="356" t="s">
        <v>2951</v>
      </c>
      <c r="D47" s="331" t="s">
        <v>14</v>
      </c>
      <c r="E47" s="332">
        <v>2</v>
      </c>
      <c r="F47" s="511"/>
      <c r="G47" s="511"/>
      <c r="H47" s="333">
        <f t="shared" ref="H47:H48" si="16">E47*(F47+G47)</f>
        <v>0</v>
      </c>
      <c r="I47" s="333">
        <v>21</v>
      </c>
      <c r="J47" s="333">
        <f>H47*(I47/100)</f>
        <v>0</v>
      </c>
      <c r="K47" s="333">
        <f>H47+J47</f>
        <v>0</v>
      </c>
    </row>
    <row r="48" spans="1:11" s="334" customFormat="1" ht="24" outlineLevel="1">
      <c r="A48" s="328">
        <v>2</v>
      </c>
      <c r="B48" s="329" t="s">
        <v>2952</v>
      </c>
      <c r="C48" s="356" t="s">
        <v>2953</v>
      </c>
      <c r="D48" s="331" t="s">
        <v>14</v>
      </c>
      <c r="E48" s="332">
        <v>1</v>
      </c>
      <c r="F48" s="511"/>
      <c r="G48" s="511"/>
      <c r="H48" s="333">
        <f t="shared" si="16"/>
        <v>0</v>
      </c>
      <c r="I48" s="333">
        <v>21</v>
      </c>
      <c r="J48" s="333">
        <f>H48*(I48/100)</f>
        <v>0</v>
      </c>
      <c r="K48" s="333">
        <f>H48+J48</f>
        <v>0</v>
      </c>
    </row>
    <row r="49" spans="1:11" s="334" customFormat="1" ht="12" outlineLevel="1">
      <c r="A49" s="337"/>
      <c r="B49" s="338"/>
      <c r="C49" s="339"/>
      <c r="D49" s="340"/>
      <c r="E49" s="341"/>
      <c r="F49" s="342"/>
      <c r="G49" s="342"/>
      <c r="H49" s="343"/>
    </row>
    <row r="50" spans="1:11" s="327" customFormat="1" ht="16.5" customHeight="1">
      <c r="A50" s="322"/>
      <c r="B50" s="323" t="s">
        <v>2954</v>
      </c>
      <c r="C50" s="323" t="s">
        <v>2955</v>
      </c>
      <c r="D50" s="314"/>
      <c r="E50" s="324"/>
      <c r="F50" s="325"/>
      <c r="G50" s="325"/>
      <c r="H50" s="326">
        <f>SUBTOTAL(9,H51:H52)</f>
        <v>0</v>
      </c>
      <c r="J50" s="326">
        <f t="shared" ref="J50:K50" si="17">SUBTOTAL(9,J51:J52)</f>
        <v>0</v>
      </c>
      <c r="K50" s="326">
        <f t="shared" si="17"/>
        <v>0</v>
      </c>
    </row>
    <row r="51" spans="1:11" s="334" customFormat="1" ht="12" outlineLevel="1">
      <c r="A51" s="328">
        <v>1</v>
      </c>
      <c r="B51" s="329" t="s">
        <v>2956</v>
      </c>
      <c r="C51" s="356" t="s">
        <v>2957</v>
      </c>
      <c r="D51" s="331" t="s">
        <v>14</v>
      </c>
      <c r="E51" s="332">
        <v>1</v>
      </c>
      <c r="F51" s="511"/>
      <c r="G51" s="511"/>
      <c r="H51" s="333">
        <f t="shared" ref="H51" si="18">E51*(F51+G51)</f>
        <v>0</v>
      </c>
      <c r="I51" s="333">
        <v>21</v>
      </c>
      <c r="J51" s="333">
        <f>H51*(I51/100)</f>
        <v>0</v>
      </c>
      <c r="K51" s="333">
        <f>H51+J51</f>
        <v>0</v>
      </c>
    </row>
    <row r="52" spans="1:11" s="334" customFormat="1" ht="12" outlineLevel="1">
      <c r="A52" s="337"/>
      <c r="B52" s="338"/>
      <c r="C52" s="339"/>
      <c r="D52" s="340"/>
      <c r="E52" s="341"/>
      <c r="F52" s="342"/>
      <c r="G52" s="342"/>
      <c r="H52" s="343"/>
    </row>
    <row r="53" spans="1:11" s="327" customFormat="1" ht="16.5" customHeight="1">
      <c r="A53" s="322"/>
      <c r="B53" s="323" t="s">
        <v>2958</v>
      </c>
      <c r="C53" s="323" t="s">
        <v>2959</v>
      </c>
      <c r="D53" s="314"/>
      <c r="E53" s="324"/>
      <c r="F53" s="325"/>
      <c r="G53" s="325"/>
      <c r="H53" s="326">
        <f>SUBTOTAL(9,H54:H57)</f>
        <v>0</v>
      </c>
      <c r="J53" s="326">
        <f t="shared" ref="J53:K53" si="19">SUBTOTAL(9,J54:J57)</f>
        <v>0</v>
      </c>
      <c r="K53" s="326">
        <f t="shared" si="19"/>
        <v>0</v>
      </c>
    </row>
    <row r="54" spans="1:11" s="334" customFormat="1" ht="12" outlineLevel="1">
      <c r="A54" s="328">
        <v>1</v>
      </c>
      <c r="B54" s="329" t="s">
        <v>2960</v>
      </c>
      <c r="C54" s="335" t="s">
        <v>2961</v>
      </c>
      <c r="D54" s="345" t="s">
        <v>13</v>
      </c>
      <c r="E54" s="336">
        <v>1</v>
      </c>
      <c r="F54" s="511"/>
      <c r="G54" s="511"/>
      <c r="H54" s="333">
        <f t="shared" ref="H54:H56" si="20">E54*(F54+G54)</f>
        <v>0</v>
      </c>
      <c r="I54" s="333">
        <v>21</v>
      </c>
      <c r="J54" s="333">
        <f>H54*(I54/100)</f>
        <v>0</v>
      </c>
      <c r="K54" s="333">
        <f>H54+J54</f>
        <v>0</v>
      </c>
    </row>
    <row r="55" spans="1:11" s="334" customFormat="1" ht="12" outlineLevel="1">
      <c r="A55" s="328">
        <v>2</v>
      </c>
      <c r="B55" s="329" t="s">
        <v>2962</v>
      </c>
      <c r="C55" s="335" t="s">
        <v>2963</v>
      </c>
      <c r="D55" s="345" t="s">
        <v>13</v>
      </c>
      <c r="E55" s="336">
        <v>4</v>
      </c>
      <c r="F55" s="511"/>
      <c r="G55" s="511"/>
      <c r="H55" s="333">
        <f t="shared" si="20"/>
        <v>0</v>
      </c>
      <c r="I55" s="333">
        <v>21</v>
      </c>
      <c r="J55" s="333">
        <f>H55*(I55/100)</f>
        <v>0</v>
      </c>
      <c r="K55" s="333">
        <f>H55+J55</f>
        <v>0</v>
      </c>
    </row>
    <row r="56" spans="1:11" s="334" customFormat="1" ht="12" outlineLevel="1">
      <c r="A56" s="328">
        <v>3</v>
      </c>
      <c r="B56" s="329" t="s">
        <v>2964</v>
      </c>
      <c r="C56" s="335" t="s">
        <v>2965</v>
      </c>
      <c r="D56" s="345" t="s">
        <v>14</v>
      </c>
      <c r="E56" s="336">
        <v>3</v>
      </c>
      <c r="F56" s="511"/>
      <c r="G56" s="511"/>
      <c r="H56" s="333">
        <f t="shared" si="20"/>
        <v>0</v>
      </c>
      <c r="I56" s="333">
        <v>21</v>
      </c>
      <c r="J56" s="333">
        <f>H56*(I56/100)</f>
        <v>0</v>
      </c>
      <c r="K56" s="333">
        <f>H56+J56</f>
        <v>0</v>
      </c>
    </row>
    <row r="57" spans="1:11" s="334" customFormat="1" ht="12" outlineLevel="1">
      <c r="A57" s="337"/>
      <c r="B57" s="338"/>
      <c r="C57" s="339"/>
      <c r="D57" s="340"/>
      <c r="E57" s="341"/>
      <c r="F57" s="342"/>
      <c r="G57" s="342"/>
      <c r="H57" s="343"/>
    </row>
    <row r="58" spans="1:11" s="327" customFormat="1" ht="16.5" customHeight="1">
      <c r="A58" s="322"/>
      <c r="B58" s="323" t="s">
        <v>2966</v>
      </c>
      <c r="C58" s="323" t="s">
        <v>2967</v>
      </c>
      <c r="D58" s="314"/>
      <c r="E58" s="324"/>
      <c r="F58" s="325"/>
      <c r="G58" s="325"/>
      <c r="H58" s="326">
        <f>SUBTOTAL(9,H59:H68)</f>
        <v>0</v>
      </c>
      <c r="J58" s="326">
        <f t="shared" ref="J58:K58" si="21">SUBTOTAL(9,J59:J68)</f>
        <v>0</v>
      </c>
      <c r="K58" s="326">
        <f t="shared" si="21"/>
        <v>0</v>
      </c>
    </row>
    <row r="59" spans="1:11" s="334" customFormat="1" ht="12" outlineLevel="1">
      <c r="A59" s="328">
        <v>1</v>
      </c>
      <c r="B59" s="329" t="s">
        <v>2968</v>
      </c>
      <c r="C59" s="356" t="s">
        <v>2969</v>
      </c>
      <c r="D59" s="345" t="s">
        <v>14</v>
      </c>
      <c r="E59" s="332">
        <v>2</v>
      </c>
      <c r="F59" s="511"/>
      <c r="G59" s="511"/>
      <c r="H59" s="333">
        <f t="shared" ref="H59:H67" si="22">E59*(F59+G59)</f>
        <v>0</v>
      </c>
      <c r="I59" s="333">
        <v>21</v>
      </c>
      <c r="J59" s="333">
        <f t="shared" ref="J59:J67" si="23">H59*(I59/100)</f>
        <v>0</v>
      </c>
      <c r="K59" s="333">
        <f t="shared" ref="K59:K67" si="24">H59+J59</f>
        <v>0</v>
      </c>
    </row>
    <row r="60" spans="1:11" s="334" customFormat="1" ht="12" outlineLevel="1">
      <c r="A60" s="328">
        <v>2</v>
      </c>
      <c r="B60" s="329" t="s">
        <v>2970</v>
      </c>
      <c r="C60" s="356" t="s">
        <v>2971</v>
      </c>
      <c r="D60" s="331" t="s">
        <v>13</v>
      </c>
      <c r="E60" s="332">
        <v>2</v>
      </c>
      <c r="F60" s="511"/>
      <c r="G60" s="511"/>
      <c r="H60" s="333">
        <f t="shared" si="22"/>
        <v>0</v>
      </c>
      <c r="I60" s="333">
        <v>21</v>
      </c>
      <c r="J60" s="333">
        <f t="shared" si="23"/>
        <v>0</v>
      </c>
      <c r="K60" s="333">
        <f t="shared" si="24"/>
        <v>0</v>
      </c>
    </row>
    <row r="61" spans="1:11" s="334" customFormat="1" ht="24" outlineLevel="1">
      <c r="A61" s="328">
        <v>3</v>
      </c>
      <c r="B61" s="329" t="s">
        <v>2972</v>
      </c>
      <c r="C61" s="356" t="s">
        <v>2973</v>
      </c>
      <c r="D61" s="345" t="s">
        <v>13</v>
      </c>
      <c r="E61" s="336">
        <v>2</v>
      </c>
      <c r="F61" s="511"/>
      <c r="G61" s="511"/>
      <c r="H61" s="333">
        <f t="shared" si="22"/>
        <v>0</v>
      </c>
      <c r="I61" s="333">
        <v>21</v>
      </c>
      <c r="J61" s="333">
        <f t="shared" si="23"/>
        <v>0</v>
      </c>
      <c r="K61" s="333">
        <f t="shared" si="24"/>
        <v>0</v>
      </c>
    </row>
    <row r="62" spans="1:11" s="334" customFormat="1" ht="12" outlineLevel="1">
      <c r="A62" s="328">
        <v>4</v>
      </c>
      <c r="B62" s="329" t="s">
        <v>2974</v>
      </c>
      <c r="C62" s="356" t="s">
        <v>2975</v>
      </c>
      <c r="D62" s="345" t="s">
        <v>14</v>
      </c>
      <c r="E62" s="336">
        <v>2</v>
      </c>
      <c r="F62" s="511"/>
      <c r="G62" s="511"/>
      <c r="H62" s="333">
        <f t="shared" si="22"/>
        <v>0</v>
      </c>
      <c r="I62" s="333">
        <v>21</v>
      </c>
      <c r="J62" s="333">
        <f t="shared" si="23"/>
        <v>0</v>
      </c>
      <c r="K62" s="333">
        <f t="shared" si="24"/>
        <v>0</v>
      </c>
    </row>
    <row r="63" spans="1:11" s="334" customFormat="1" ht="12" outlineLevel="1">
      <c r="A63" s="328">
        <v>5</v>
      </c>
      <c r="B63" s="329" t="s">
        <v>2976</v>
      </c>
      <c r="C63" s="335" t="s">
        <v>2977</v>
      </c>
      <c r="D63" s="345" t="s">
        <v>14</v>
      </c>
      <c r="E63" s="336">
        <v>2</v>
      </c>
      <c r="F63" s="511"/>
      <c r="G63" s="511"/>
      <c r="H63" s="333">
        <f t="shared" si="22"/>
        <v>0</v>
      </c>
      <c r="I63" s="333">
        <v>21</v>
      </c>
      <c r="J63" s="333">
        <f t="shared" si="23"/>
        <v>0</v>
      </c>
      <c r="K63" s="333">
        <f t="shared" si="24"/>
        <v>0</v>
      </c>
    </row>
    <row r="64" spans="1:11" s="334" customFormat="1" ht="12" outlineLevel="1">
      <c r="A64" s="328">
        <v>6</v>
      </c>
      <c r="B64" s="329" t="s">
        <v>2978</v>
      </c>
      <c r="C64" s="335" t="s">
        <v>2979</v>
      </c>
      <c r="D64" s="345" t="s">
        <v>14</v>
      </c>
      <c r="E64" s="336">
        <v>2</v>
      </c>
      <c r="F64" s="511"/>
      <c r="G64" s="511"/>
      <c r="H64" s="333">
        <f t="shared" si="22"/>
        <v>0</v>
      </c>
      <c r="I64" s="333">
        <v>21</v>
      </c>
      <c r="J64" s="333">
        <f t="shared" si="23"/>
        <v>0</v>
      </c>
      <c r="K64" s="333">
        <f t="shared" si="24"/>
        <v>0</v>
      </c>
    </row>
    <row r="65" spans="1:11" s="334" customFormat="1" ht="12" outlineLevel="1">
      <c r="A65" s="328">
        <v>7</v>
      </c>
      <c r="B65" s="329" t="s">
        <v>2980</v>
      </c>
      <c r="C65" s="335" t="s">
        <v>2981</v>
      </c>
      <c r="D65" s="345" t="s">
        <v>14</v>
      </c>
      <c r="E65" s="336">
        <v>2</v>
      </c>
      <c r="F65" s="511"/>
      <c r="G65" s="511"/>
      <c r="H65" s="333">
        <f t="shared" si="22"/>
        <v>0</v>
      </c>
      <c r="I65" s="333">
        <v>21</v>
      </c>
      <c r="J65" s="333">
        <f t="shared" si="23"/>
        <v>0</v>
      </c>
      <c r="K65" s="333">
        <f t="shared" si="24"/>
        <v>0</v>
      </c>
    </row>
    <row r="66" spans="1:11" s="334" customFormat="1" ht="12" outlineLevel="1">
      <c r="A66" s="328">
        <v>8</v>
      </c>
      <c r="B66" s="329" t="s">
        <v>2982</v>
      </c>
      <c r="C66" s="335" t="s">
        <v>2983</v>
      </c>
      <c r="D66" s="345" t="s">
        <v>14</v>
      </c>
      <c r="E66" s="336">
        <v>2</v>
      </c>
      <c r="F66" s="511"/>
      <c r="G66" s="511"/>
      <c r="H66" s="333">
        <f t="shared" si="22"/>
        <v>0</v>
      </c>
      <c r="I66" s="333">
        <v>21</v>
      </c>
      <c r="J66" s="333">
        <f t="shared" si="23"/>
        <v>0</v>
      </c>
      <c r="K66" s="333">
        <f t="shared" si="24"/>
        <v>0</v>
      </c>
    </row>
    <row r="67" spans="1:11" s="334" customFormat="1" ht="24" outlineLevel="1">
      <c r="A67" s="328">
        <v>9</v>
      </c>
      <c r="B67" s="329" t="s">
        <v>2984</v>
      </c>
      <c r="C67" s="356" t="s">
        <v>2985</v>
      </c>
      <c r="D67" s="345" t="s">
        <v>14</v>
      </c>
      <c r="E67" s="336">
        <v>8</v>
      </c>
      <c r="F67" s="511"/>
      <c r="G67" s="511"/>
      <c r="H67" s="333">
        <f t="shared" si="22"/>
        <v>0</v>
      </c>
      <c r="I67" s="333">
        <v>21</v>
      </c>
      <c r="J67" s="333">
        <f t="shared" si="23"/>
        <v>0</v>
      </c>
      <c r="K67" s="333">
        <f t="shared" si="24"/>
        <v>0</v>
      </c>
    </row>
    <row r="68" spans="1:11" s="334" customFormat="1" ht="12" outlineLevel="1">
      <c r="A68" s="337"/>
      <c r="B68" s="338"/>
      <c r="C68" s="339"/>
      <c r="D68" s="340"/>
      <c r="E68" s="341"/>
      <c r="F68" s="342"/>
      <c r="G68" s="342"/>
      <c r="H68" s="343"/>
    </row>
    <row r="69" spans="1:11" s="327" customFormat="1" ht="16.5" customHeight="1">
      <c r="A69" s="322"/>
      <c r="B69" s="323" t="s">
        <v>2986</v>
      </c>
      <c r="C69" s="323" t="s">
        <v>2793</v>
      </c>
      <c r="D69" s="314"/>
      <c r="E69" s="324"/>
      <c r="F69" s="325"/>
      <c r="G69" s="325"/>
      <c r="H69" s="326">
        <f>SUBTOTAL(9,H70:H78)</f>
        <v>0</v>
      </c>
      <c r="J69" s="326">
        <f t="shared" ref="J69:K69" si="25">SUBTOTAL(9,J70:J78)</f>
        <v>0</v>
      </c>
      <c r="K69" s="326">
        <f t="shared" si="25"/>
        <v>0</v>
      </c>
    </row>
    <row r="70" spans="1:11" s="334" customFormat="1" ht="12" outlineLevel="1">
      <c r="A70" s="328">
        <v>1</v>
      </c>
      <c r="B70" s="329" t="s">
        <v>2987</v>
      </c>
      <c r="C70" s="356" t="s">
        <v>2988</v>
      </c>
      <c r="D70" s="331" t="s">
        <v>4</v>
      </c>
      <c r="E70" s="332">
        <v>755</v>
      </c>
      <c r="F70" s="511"/>
      <c r="G70" s="511"/>
      <c r="H70" s="333">
        <f t="shared" ref="H70:H77" si="26">E70*(F70+G70)</f>
        <v>0</v>
      </c>
      <c r="I70" s="333">
        <v>21</v>
      </c>
      <c r="J70" s="333">
        <f t="shared" ref="J70:J77" si="27">H70*(I70/100)</f>
        <v>0</v>
      </c>
      <c r="K70" s="333">
        <f t="shared" ref="K70:K77" si="28">H70+J70</f>
        <v>0</v>
      </c>
    </row>
    <row r="71" spans="1:11" s="334" customFormat="1" ht="12" outlineLevel="1">
      <c r="A71" s="328">
        <v>2</v>
      </c>
      <c r="B71" s="329" t="s">
        <v>2962</v>
      </c>
      <c r="C71" s="356" t="s">
        <v>2989</v>
      </c>
      <c r="D71" s="331" t="s">
        <v>4</v>
      </c>
      <c r="E71" s="332">
        <v>1538</v>
      </c>
      <c r="F71" s="511"/>
      <c r="G71" s="511"/>
      <c r="H71" s="333">
        <f t="shared" si="26"/>
        <v>0</v>
      </c>
      <c r="I71" s="333">
        <v>21</v>
      </c>
      <c r="J71" s="333">
        <f t="shared" si="27"/>
        <v>0</v>
      </c>
      <c r="K71" s="333">
        <f t="shared" si="28"/>
        <v>0</v>
      </c>
    </row>
    <row r="72" spans="1:11" s="334" customFormat="1" ht="12" outlineLevel="1">
      <c r="A72" s="328">
        <v>3</v>
      </c>
      <c r="B72" s="329" t="s">
        <v>2964</v>
      </c>
      <c r="C72" s="356" t="s">
        <v>2990</v>
      </c>
      <c r="D72" s="345" t="s">
        <v>4</v>
      </c>
      <c r="E72" s="336">
        <v>220</v>
      </c>
      <c r="F72" s="511"/>
      <c r="G72" s="511"/>
      <c r="H72" s="333">
        <f t="shared" si="26"/>
        <v>0</v>
      </c>
      <c r="I72" s="333">
        <v>21</v>
      </c>
      <c r="J72" s="333">
        <f t="shared" si="27"/>
        <v>0</v>
      </c>
      <c r="K72" s="333">
        <f t="shared" si="28"/>
        <v>0</v>
      </c>
    </row>
    <row r="73" spans="1:11" s="334" customFormat="1" ht="12" outlineLevel="1">
      <c r="A73" s="328">
        <v>4</v>
      </c>
      <c r="B73" s="329" t="s">
        <v>2991</v>
      </c>
      <c r="C73" s="356" t="s">
        <v>2992</v>
      </c>
      <c r="D73" s="345" t="s">
        <v>4</v>
      </c>
      <c r="E73" s="336">
        <v>59</v>
      </c>
      <c r="F73" s="511"/>
      <c r="G73" s="511"/>
      <c r="H73" s="333">
        <f t="shared" si="26"/>
        <v>0</v>
      </c>
      <c r="I73" s="333">
        <v>21</v>
      </c>
      <c r="J73" s="333">
        <f t="shared" si="27"/>
        <v>0</v>
      </c>
      <c r="K73" s="333">
        <f t="shared" si="28"/>
        <v>0</v>
      </c>
    </row>
    <row r="74" spans="1:11" s="334" customFormat="1" ht="12" outlineLevel="1">
      <c r="A74" s="328">
        <v>5</v>
      </c>
      <c r="B74" s="329" t="s">
        <v>2993</v>
      </c>
      <c r="C74" s="335" t="s">
        <v>2994</v>
      </c>
      <c r="D74" s="345" t="s">
        <v>4</v>
      </c>
      <c r="E74" s="336">
        <v>180</v>
      </c>
      <c r="F74" s="511"/>
      <c r="G74" s="511"/>
      <c r="H74" s="333">
        <f t="shared" si="26"/>
        <v>0</v>
      </c>
      <c r="I74" s="333">
        <v>21</v>
      </c>
      <c r="J74" s="333">
        <f t="shared" si="27"/>
        <v>0</v>
      </c>
      <c r="K74" s="333">
        <f t="shared" si="28"/>
        <v>0</v>
      </c>
    </row>
    <row r="75" spans="1:11" s="334" customFormat="1" ht="12" outlineLevel="1">
      <c r="A75" s="328">
        <v>6</v>
      </c>
      <c r="B75" s="329" t="s">
        <v>2995</v>
      </c>
      <c r="C75" s="335" t="s">
        <v>2996</v>
      </c>
      <c r="D75" s="345" t="s">
        <v>4</v>
      </c>
      <c r="E75" s="336">
        <v>323</v>
      </c>
      <c r="F75" s="511"/>
      <c r="G75" s="511"/>
      <c r="H75" s="333">
        <f t="shared" si="26"/>
        <v>0</v>
      </c>
      <c r="I75" s="333">
        <v>21</v>
      </c>
      <c r="J75" s="333">
        <f t="shared" si="27"/>
        <v>0</v>
      </c>
      <c r="K75" s="333">
        <f t="shared" si="28"/>
        <v>0</v>
      </c>
    </row>
    <row r="76" spans="1:11" s="334" customFormat="1" ht="12" outlineLevel="1">
      <c r="A76" s="328">
        <v>7</v>
      </c>
      <c r="B76" s="329" t="s">
        <v>2997</v>
      </c>
      <c r="C76" s="335" t="s">
        <v>2998</v>
      </c>
      <c r="D76" s="345" t="s">
        <v>4</v>
      </c>
      <c r="E76" s="336">
        <v>35</v>
      </c>
      <c r="F76" s="511"/>
      <c r="G76" s="511"/>
      <c r="H76" s="333">
        <f t="shared" si="26"/>
        <v>0</v>
      </c>
      <c r="I76" s="333">
        <v>21</v>
      </c>
      <c r="J76" s="333">
        <f t="shared" si="27"/>
        <v>0</v>
      </c>
      <c r="K76" s="333">
        <f t="shared" si="28"/>
        <v>0</v>
      </c>
    </row>
    <row r="77" spans="1:11" s="334" customFormat="1" ht="12" outlineLevel="1">
      <c r="A77" s="328">
        <v>8</v>
      </c>
      <c r="B77" s="329" t="s">
        <v>2999</v>
      </c>
      <c r="C77" s="335" t="s">
        <v>3000</v>
      </c>
      <c r="D77" s="345" t="s">
        <v>4</v>
      </c>
      <c r="E77" s="336">
        <v>68</v>
      </c>
      <c r="F77" s="511"/>
      <c r="G77" s="511"/>
      <c r="H77" s="333">
        <f t="shared" si="26"/>
        <v>0</v>
      </c>
      <c r="I77" s="333">
        <v>21</v>
      </c>
      <c r="J77" s="333">
        <f t="shared" si="27"/>
        <v>0</v>
      </c>
      <c r="K77" s="333">
        <f t="shared" si="28"/>
        <v>0</v>
      </c>
    </row>
    <row r="78" spans="1:11" s="334" customFormat="1" ht="12" outlineLevel="1">
      <c r="A78" s="337"/>
      <c r="B78" s="338"/>
      <c r="C78" s="339"/>
      <c r="D78" s="340"/>
      <c r="E78" s="341"/>
      <c r="F78" s="342"/>
      <c r="G78" s="342"/>
      <c r="H78" s="343"/>
    </row>
    <row r="79" spans="1:11" s="327" customFormat="1" ht="16.5" customHeight="1">
      <c r="A79" s="322"/>
      <c r="B79" s="323" t="s">
        <v>3001</v>
      </c>
      <c r="C79" s="323" t="s">
        <v>3002</v>
      </c>
      <c r="D79" s="314"/>
      <c r="E79" s="324"/>
      <c r="F79" s="325"/>
      <c r="G79" s="325"/>
      <c r="H79" s="326">
        <f>SUBTOTAL(9,H80:H87)</f>
        <v>0</v>
      </c>
      <c r="J79" s="326">
        <f t="shared" ref="J79:K79" si="29">SUBTOTAL(9,J80:J87)</f>
        <v>0</v>
      </c>
      <c r="K79" s="326">
        <f t="shared" si="29"/>
        <v>0</v>
      </c>
    </row>
    <row r="80" spans="1:11" s="334" customFormat="1" ht="24" outlineLevel="1">
      <c r="A80" s="328">
        <v>1</v>
      </c>
      <c r="B80" s="329" t="s">
        <v>3003</v>
      </c>
      <c r="C80" s="356" t="s">
        <v>3004</v>
      </c>
      <c r="D80" s="331" t="s">
        <v>4</v>
      </c>
      <c r="E80" s="332">
        <v>35</v>
      </c>
      <c r="F80" s="511"/>
      <c r="G80" s="511"/>
      <c r="H80" s="333">
        <f t="shared" ref="H80:H86" si="30">E80*(F80+G80)</f>
        <v>0</v>
      </c>
      <c r="I80" s="333">
        <v>21</v>
      </c>
      <c r="J80" s="333">
        <f t="shared" ref="J80:J86" si="31">H80*(I80/100)</f>
        <v>0</v>
      </c>
      <c r="K80" s="333">
        <f t="shared" ref="K80:K86" si="32">H80+J80</f>
        <v>0</v>
      </c>
    </row>
    <row r="81" spans="1:11" s="334" customFormat="1" ht="24" outlineLevel="1">
      <c r="A81" s="328">
        <v>2</v>
      </c>
      <c r="B81" s="329" t="s">
        <v>3005</v>
      </c>
      <c r="C81" s="356" t="s">
        <v>3006</v>
      </c>
      <c r="D81" s="331" t="s">
        <v>4</v>
      </c>
      <c r="E81" s="332">
        <v>35</v>
      </c>
      <c r="F81" s="511"/>
      <c r="G81" s="511"/>
      <c r="H81" s="333">
        <f t="shared" si="30"/>
        <v>0</v>
      </c>
      <c r="I81" s="333">
        <v>21</v>
      </c>
      <c r="J81" s="333">
        <f t="shared" si="31"/>
        <v>0</v>
      </c>
      <c r="K81" s="333">
        <f t="shared" si="32"/>
        <v>0</v>
      </c>
    </row>
    <row r="82" spans="1:11" s="334" customFormat="1" ht="24" outlineLevel="1">
      <c r="A82" s="328">
        <v>3</v>
      </c>
      <c r="B82" s="329" t="s">
        <v>3007</v>
      </c>
      <c r="C82" s="356" t="s">
        <v>3008</v>
      </c>
      <c r="D82" s="345" t="s">
        <v>4</v>
      </c>
      <c r="E82" s="336">
        <v>2</v>
      </c>
      <c r="F82" s="511"/>
      <c r="G82" s="511"/>
      <c r="H82" s="333">
        <f t="shared" si="30"/>
        <v>0</v>
      </c>
      <c r="I82" s="333">
        <v>21</v>
      </c>
      <c r="J82" s="333">
        <f t="shared" si="31"/>
        <v>0</v>
      </c>
      <c r="K82" s="333">
        <f t="shared" si="32"/>
        <v>0</v>
      </c>
    </row>
    <row r="83" spans="1:11" s="334" customFormat="1" ht="24" outlineLevel="1">
      <c r="A83" s="328">
        <v>4</v>
      </c>
      <c r="B83" s="329" t="s">
        <v>3009</v>
      </c>
      <c r="C83" s="356" t="s">
        <v>3010</v>
      </c>
      <c r="D83" s="345" t="s">
        <v>4</v>
      </c>
      <c r="E83" s="336">
        <v>35</v>
      </c>
      <c r="F83" s="511"/>
      <c r="G83" s="511"/>
      <c r="H83" s="333">
        <f t="shared" si="30"/>
        <v>0</v>
      </c>
      <c r="I83" s="333">
        <v>21</v>
      </c>
      <c r="J83" s="333">
        <f t="shared" si="31"/>
        <v>0</v>
      </c>
      <c r="K83" s="333">
        <f t="shared" si="32"/>
        <v>0</v>
      </c>
    </row>
    <row r="84" spans="1:11" s="334" customFormat="1" ht="24" outlineLevel="1">
      <c r="A84" s="328">
        <v>5</v>
      </c>
      <c r="B84" s="329" t="s">
        <v>3011</v>
      </c>
      <c r="C84" s="335" t="s">
        <v>3012</v>
      </c>
      <c r="D84" s="345" t="s">
        <v>14</v>
      </c>
      <c r="E84" s="336">
        <v>98</v>
      </c>
      <c r="F84" s="511"/>
      <c r="G84" s="511"/>
      <c r="H84" s="333">
        <f t="shared" si="30"/>
        <v>0</v>
      </c>
      <c r="I84" s="333">
        <v>21</v>
      </c>
      <c r="J84" s="333">
        <f t="shared" si="31"/>
        <v>0</v>
      </c>
      <c r="K84" s="333">
        <f t="shared" si="32"/>
        <v>0</v>
      </c>
    </row>
    <row r="85" spans="1:11" s="334" customFormat="1" ht="12" outlineLevel="1">
      <c r="A85" s="328">
        <v>6</v>
      </c>
      <c r="B85" s="329" t="s">
        <v>3013</v>
      </c>
      <c r="C85" s="335" t="s">
        <v>2910</v>
      </c>
      <c r="D85" s="345" t="s">
        <v>14</v>
      </c>
      <c r="E85" s="336">
        <v>8</v>
      </c>
      <c r="F85" s="511"/>
      <c r="G85" s="511"/>
      <c r="H85" s="333">
        <f t="shared" si="30"/>
        <v>0</v>
      </c>
      <c r="I85" s="333">
        <v>21</v>
      </c>
      <c r="J85" s="333">
        <f t="shared" si="31"/>
        <v>0</v>
      </c>
      <c r="K85" s="333">
        <f t="shared" si="32"/>
        <v>0</v>
      </c>
    </row>
    <row r="86" spans="1:11" s="334" customFormat="1" ht="24" outlineLevel="1">
      <c r="A86" s="328">
        <v>7</v>
      </c>
      <c r="B86" s="329" t="s">
        <v>3014</v>
      </c>
      <c r="C86" s="335" t="s">
        <v>3015</v>
      </c>
      <c r="D86" s="345" t="s">
        <v>14</v>
      </c>
      <c r="E86" s="336">
        <v>35</v>
      </c>
      <c r="F86" s="511"/>
      <c r="G86" s="511"/>
      <c r="H86" s="333">
        <f t="shared" si="30"/>
        <v>0</v>
      </c>
      <c r="I86" s="333">
        <v>21</v>
      </c>
      <c r="J86" s="333">
        <f t="shared" si="31"/>
        <v>0</v>
      </c>
      <c r="K86" s="333">
        <f t="shared" si="32"/>
        <v>0</v>
      </c>
    </row>
    <row r="87" spans="1:11" s="334" customFormat="1" ht="12" outlineLevel="1">
      <c r="A87" s="337"/>
      <c r="B87" s="338"/>
      <c r="C87" s="339"/>
      <c r="D87" s="340"/>
      <c r="E87" s="341"/>
      <c r="F87" s="342"/>
      <c r="G87" s="342"/>
      <c r="H87" s="343"/>
    </row>
    <row r="88" spans="1:11" s="327" customFormat="1" ht="16.5" customHeight="1">
      <c r="A88" s="322"/>
      <c r="B88" s="323" t="s">
        <v>3016</v>
      </c>
      <c r="C88" s="323" t="s">
        <v>2876</v>
      </c>
      <c r="D88" s="314"/>
      <c r="E88" s="324"/>
      <c r="F88" s="325"/>
      <c r="G88" s="325"/>
      <c r="H88" s="326">
        <f>SUBTOTAL(9,H89:H97)</f>
        <v>0</v>
      </c>
      <c r="J88" s="326">
        <f t="shared" ref="J88:K88" si="33">SUBTOTAL(9,J89:J97)</f>
        <v>0</v>
      </c>
      <c r="K88" s="326">
        <f t="shared" si="33"/>
        <v>0</v>
      </c>
    </row>
    <row r="89" spans="1:11" s="334" customFormat="1" ht="12" outlineLevel="1">
      <c r="A89" s="328">
        <v>1</v>
      </c>
      <c r="B89" s="329" t="s">
        <v>3017</v>
      </c>
      <c r="C89" s="356" t="s">
        <v>3018</v>
      </c>
      <c r="D89" s="331" t="s">
        <v>13</v>
      </c>
      <c r="E89" s="332">
        <v>1</v>
      </c>
      <c r="F89" s="511"/>
      <c r="G89" s="511"/>
      <c r="H89" s="333">
        <f t="shared" ref="H89:H96" si="34">E89*(F89+G89)</f>
        <v>0</v>
      </c>
      <c r="I89" s="333">
        <v>21</v>
      </c>
      <c r="J89" s="333">
        <f t="shared" ref="J89:J96" si="35">H89*(I89/100)</f>
        <v>0</v>
      </c>
      <c r="K89" s="333">
        <f t="shared" ref="K89:K96" si="36">H89+J89</f>
        <v>0</v>
      </c>
    </row>
    <row r="90" spans="1:11" s="334" customFormat="1" ht="12" outlineLevel="1">
      <c r="A90" s="328">
        <v>2</v>
      </c>
      <c r="B90" s="329" t="s">
        <v>3019</v>
      </c>
      <c r="C90" s="356" t="s">
        <v>3020</v>
      </c>
      <c r="D90" s="331" t="s">
        <v>13</v>
      </c>
      <c r="E90" s="332">
        <v>1</v>
      </c>
      <c r="F90" s="511"/>
      <c r="G90" s="511"/>
      <c r="H90" s="333">
        <f t="shared" si="34"/>
        <v>0</v>
      </c>
      <c r="I90" s="333">
        <v>21</v>
      </c>
      <c r="J90" s="333">
        <f t="shared" si="35"/>
        <v>0</v>
      </c>
      <c r="K90" s="333">
        <f t="shared" si="36"/>
        <v>0</v>
      </c>
    </row>
    <row r="91" spans="1:11" s="334" customFormat="1" ht="12" outlineLevel="1">
      <c r="A91" s="328">
        <v>3</v>
      </c>
      <c r="B91" s="329" t="s">
        <v>3021</v>
      </c>
      <c r="C91" s="356" t="s">
        <v>3022</v>
      </c>
      <c r="D91" s="345" t="s">
        <v>13</v>
      </c>
      <c r="E91" s="336">
        <v>1</v>
      </c>
      <c r="F91" s="511"/>
      <c r="G91" s="511"/>
      <c r="H91" s="333">
        <f t="shared" si="34"/>
        <v>0</v>
      </c>
      <c r="I91" s="333">
        <v>21</v>
      </c>
      <c r="J91" s="333">
        <f t="shared" si="35"/>
        <v>0</v>
      </c>
      <c r="K91" s="333">
        <f t="shared" si="36"/>
        <v>0</v>
      </c>
    </row>
    <row r="92" spans="1:11" s="334" customFormat="1" ht="12" outlineLevel="1">
      <c r="A92" s="328">
        <v>4</v>
      </c>
      <c r="B92" s="329" t="s">
        <v>3023</v>
      </c>
      <c r="C92" s="356" t="s">
        <v>3024</v>
      </c>
      <c r="D92" s="345" t="s">
        <v>13</v>
      </c>
      <c r="E92" s="336">
        <v>1</v>
      </c>
      <c r="F92" s="511"/>
      <c r="G92" s="511"/>
      <c r="H92" s="333">
        <f t="shared" si="34"/>
        <v>0</v>
      </c>
      <c r="I92" s="333">
        <v>21</v>
      </c>
      <c r="J92" s="333">
        <f t="shared" si="35"/>
        <v>0</v>
      </c>
      <c r="K92" s="333">
        <f t="shared" si="36"/>
        <v>0</v>
      </c>
    </row>
    <row r="93" spans="1:11" s="334" customFormat="1" ht="12" outlineLevel="1">
      <c r="A93" s="328">
        <v>5</v>
      </c>
      <c r="B93" s="329" t="s">
        <v>3025</v>
      </c>
      <c r="C93" s="335" t="s">
        <v>2689</v>
      </c>
      <c r="D93" s="345" t="s">
        <v>13</v>
      </c>
      <c r="E93" s="336">
        <v>1</v>
      </c>
      <c r="F93" s="511"/>
      <c r="G93" s="511"/>
      <c r="H93" s="333">
        <f t="shared" si="34"/>
        <v>0</v>
      </c>
      <c r="I93" s="333">
        <v>21</v>
      </c>
      <c r="J93" s="333">
        <f t="shared" si="35"/>
        <v>0</v>
      </c>
      <c r="K93" s="333">
        <f t="shared" si="36"/>
        <v>0</v>
      </c>
    </row>
    <row r="94" spans="1:11" s="334" customFormat="1" ht="12" outlineLevel="1">
      <c r="A94" s="328">
        <v>6</v>
      </c>
      <c r="B94" s="329" t="s">
        <v>3026</v>
      </c>
      <c r="C94" s="335" t="s">
        <v>3027</v>
      </c>
      <c r="D94" s="345" t="s">
        <v>13</v>
      </c>
      <c r="E94" s="336">
        <v>1</v>
      </c>
      <c r="F94" s="511"/>
      <c r="G94" s="511"/>
      <c r="H94" s="333">
        <f t="shared" si="34"/>
        <v>0</v>
      </c>
      <c r="I94" s="333">
        <v>21</v>
      </c>
      <c r="J94" s="333">
        <f t="shared" si="35"/>
        <v>0</v>
      </c>
      <c r="K94" s="333">
        <f t="shared" si="36"/>
        <v>0</v>
      </c>
    </row>
    <row r="95" spans="1:11" s="334" customFormat="1" ht="12" outlineLevel="1">
      <c r="A95" s="328">
        <v>7</v>
      </c>
      <c r="B95" s="329" t="s">
        <v>3028</v>
      </c>
      <c r="C95" s="335" t="s">
        <v>2870</v>
      </c>
      <c r="D95" s="345" t="s">
        <v>13</v>
      </c>
      <c r="E95" s="336">
        <v>1</v>
      </c>
      <c r="F95" s="511"/>
      <c r="G95" s="511"/>
      <c r="H95" s="333">
        <f t="shared" si="34"/>
        <v>0</v>
      </c>
      <c r="I95" s="333">
        <v>21</v>
      </c>
      <c r="J95" s="333">
        <f t="shared" si="35"/>
        <v>0</v>
      </c>
      <c r="K95" s="333">
        <f t="shared" si="36"/>
        <v>0</v>
      </c>
    </row>
    <row r="96" spans="1:11" s="334" customFormat="1" ht="12" outlineLevel="1">
      <c r="A96" s="328">
        <v>8</v>
      </c>
      <c r="B96" s="329" t="s">
        <v>3029</v>
      </c>
      <c r="C96" s="335" t="s">
        <v>3030</v>
      </c>
      <c r="D96" s="345" t="s">
        <v>13</v>
      </c>
      <c r="E96" s="336">
        <v>1</v>
      </c>
      <c r="F96" s="511"/>
      <c r="G96" s="511"/>
      <c r="H96" s="333">
        <f t="shared" si="34"/>
        <v>0</v>
      </c>
      <c r="I96" s="333">
        <v>21</v>
      </c>
      <c r="J96" s="333">
        <f t="shared" si="35"/>
        <v>0</v>
      </c>
      <c r="K96" s="333">
        <f t="shared" si="36"/>
        <v>0</v>
      </c>
    </row>
    <row r="97" spans="1:8" s="334" customFormat="1" ht="12" outlineLevel="1">
      <c r="A97" s="337"/>
      <c r="B97" s="338"/>
      <c r="C97" s="339"/>
      <c r="D97" s="340"/>
      <c r="E97" s="341"/>
      <c r="F97" s="342"/>
      <c r="G97" s="342"/>
      <c r="H97" s="343"/>
    </row>
    <row r="98" spans="1:8" s="334" customFormat="1" ht="12">
      <c r="A98" s="346"/>
      <c r="B98" s="347"/>
      <c r="C98" s="348"/>
      <c r="D98" s="349"/>
      <c r="E98" s="350"/>
      <c r="F98" s="351"/>
      <c r="G98" s="351"/>
      <c r="H98" s="352"/>
    </row>
  </sheetData>
  <sheetProtection algorithmName="SHA-512" hashValue="AjrKkwlDmp7nMQ+PXYLJbVyW+E5pds1InO0YytK1A3LlkkeJ9dtajC1eLX2uScGCMOSjhgTMxMOfQCR/uuV6SA==" saltValue="bhNX4N9zVWADwE88bD+KPQ==" spinCount="100000" sheet="1" objects="1" scenarios="1"/>
  <pageMargins left="0.70866141732283472" right="0.70866141732283472" top="0.78740157480314965" bottom="0.51181102362204722" header="0.31496062992125984" footer="0.23622047244094491"/>
  <pageSetup paperSize="9" scale="93" fitToHeight="500" orientation="landscape" r:id="rId1"/>
  <headerFooter>
    <oddFooter>&amp;C&amp;9&amp;P / &amp;N&amp;R&amp;A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K18"/>
  <sheetViews>
    <sheetView showGridLines="0" zoomScaleNormal="100" zoomScaleSheetLayoutView="100" workbookViewId="0">
      <pane ySplit="3" topLeftCell="A4" activePane="bottomLeft" state="frozen"/>
      <selection pane="bottomLeft" activeCell="F15" sqref="F15:F17"/>
    </sheetView>
  </sheetViews>
  <sheetFormatPr defaultColWidth="9.140625" defaultRowHeight="12.75" outlineLevelRow="1" outlineLevelCol="1"/>
  <cols>
    <col min="1" max="1" width="5.42578125" style="453" customWidth="1"/>
    <col min="2" max="2" width="14.28515625" style="454" customWidth="1"/>
    <col min="3" max="3" width="78.7109375" style="455" customWidth="1"/>
    <col min="4" max="4" width="4.28515625" style="456" customWidth="1"/>
    <col min="5" max="5" width="13.42578125" style="457" customWidth="1"/>
    <col min="6" max="6" width="14.140625" style="458" customWidth="1"/>
    <col min="7" max="7" width="18.85546875" style="459" customWidth="1"/>
    <col min="8" max="8" width="9.85546875" style="440" hidden="1" customWidth="1" outlineLevel="1"/>
    <col min="9" max="10" width="13.7109375" style="440" hidden="1" customWidth="1" outlineLevel="1"/>
    <col min="11" max="11" width="9.140625" style="441" collapsed="1"/>
    <col min="12" max="16384" width="9.140625" style="441"/>
  </cols>
  <sheetData>
    <row r="1" spans="1:10" s="243" customFormat="1" ht="21.6" customHeight="1">
      <c r="A1" s="237"/>
      <c r="B1" s="237"/>
      <c r="C1" s="305" t="s">
        <v>1877</v>
      </c>
      <c r="D1" s="305"/>
      <c r="E1" s="238"/>
      <c r="F1" s="240"/>
      <c r="G1" s="240"/>
      <c r="H1" s="241"/>
      <c r="I1" s="242"/>
    </row>
    <row r="2" spans="1:10" s="246" customFormat="1" ht="21.6" customHeight="1">
      <c r="A2" s="237"/>
      <c r="B2" s="305" t="s">
        <v>1879</v>
      </c>
      <c r="C2" s="244" t="s">
        <v>3532</v>
      </c>
      <c r="D2" s="238"/>
      <c r="E2" s="240"/>
      <c r="F2" s="240"/>
      <c r="G2" s="241"/>
      <c r="H2" s="242"/>
    </row>
    <row r="3" spans="1:10" s="444" customFormat="1" ht="13.5" thickBot="1">
      <c r="A3" s="442" t="s">
        <v>34</v>
      </c>
      <c r="B3" s="442" t="s">
        <v>11</v>
      </c>
      <c r="C3" s="443" t="s">
        <v>21</v>
      </c>
      <c r="D3" s="442" t="s">
        <v>6</v>
      </c>
      <c r="E3" s="442" t="s">
        <v>163</v>
      </c>
      <c r="F3" s="442" t="s">
        <v>144</v>
      </c>
      <c r="G3" s="442" t="s">
        <v>16</v>
      </c>
      <c r="H3" s="17" t="s">
        <v>139</v>
      </c>
      <c r="I3" s="17" t="s">
        <v>10</v>
      </c>
      <c r="J3" s="17" t="s">
        <v>143</v>
      </c>
    </row>
    <row r="4" spans="1:10" ht="11.25" customHeight="1">
      <c r="A4" s="445"/>
      <c r="B4" s="446"/>
      <c r="C4" s="447"/>
      <c r="D4" s="448"/>
      <c r="E4" s="445"/>
      <c r="F4" s="445"/>
      <c r="G4" s="445"/>
    </row>
    <row r="5" spans="1:10" s="13" customFormat="1" ht="20.25" customHeight="1">
      <c r="A5" s="152"/>
      <c r="B5" s="153"/>
      <c r="C5" s="152" t="s">
        <v>3524</v>
      </c>
      <c r="D5" s="154"/>
      <c r="E5" s="155"/>
      <c r="F5" s="154"/>
      <c r="G5" s="156">
        <f>SUBTOTAL(9,G6:G17)</f>
        <v>0</v>
      </c>
      <c r="H5" s="154"/>
      <c r="I5" s="156">
        <f t="shared" ref="I5:J5" si="0">SUBTOTAL(9,I6:I17)</f>
        <v>0</v>
      </c>
      <c r="J5" s="156">
        <f t="shared" si="0"/>
        <v>0</v>
      </c>
    </row>
    <row r="6" spans="1:10" s="467" customFormat="1" ht="16.5" customHeight="1">
      <c r="A6" s="460"/>
      <c r="B6" s="449"/>
      <c r="C6" s="461" t="s">
        <v>3534</v>
      </c>
      <c r="D6" s="462"/>
      <c r="E6" s="463"/>
      <c r="F6" s="464"/>
      <c r="G6" s="465">
        <f>SUBTOTAL(9,G7:G13)</f>
        <v>0</v>
      </c>
      <c r="H6" s="466"/>
      <c r="I6" s="465">
        <f t="shared" ref="I6:J6" si="1">SUBTOTAL(9,I7:I13)</f>
        <v>0</v>
      </c>
      <c r="J6" s="465">
        <f t="shared" si="1"/>
        <v>0</v>
      </c>
    </row>
    <row r="7" spans="1:10" s="473" customFormat="1" ht="12" outlineLevel="1">
      <c r="A7" s="468">
        <v>1</v>
      </c>
      <c r="B7" s="29" t="s">
        <v>3514</v>
      </c>
      <c r="C7" s="451" t="s">
        <v>3525</v>
      </c>
      <c r="D7" s="469" t="s">
        <v>13</v>
      </c>
      <c r="E7" s="470">
        <v>1</v>
      </c>
      <c r="F7" s="511"/>
      <c r="G7" s="472">
        <f t="shared" ref="G7:G12" si="2">E7*F7</f>
        <v>0</v>
      </c>
      <c r="H7" s="15">
        <v>21</v>
      </c>
      <c r="I7" s="471">
        <f t="shared" ref="I7:I9" si="3">G7*(H7/100)</f>
        <v>0</v>
      </c>
      <c r="J7" s="472">
        <f t="shared" ref="J7:J9" si="4">G7+I7</f>
        <v>0</v>
      </c>
    </row>
    <row r="8" spans="1:10" s="473" customFormat="1" ht="11.25" customHeight="1" outlineLevel="1">
      <c r="A8" s="468">
        <v>2</v>
      </c>
      <c r="B8" s="29" t="s">
        <v>3526</v>
      </c>
      <c r="C8" s="451" t="s">
        <v>3527</v>
      </c>
      <c r="D8" s="469" t="s">
        <v>13</v>
      </c>
      <c r="E8" s="470">
        <v>1</v>
      </c>
      <c r="F8" s="511"/>
      <c r="G8" s="472">
        <f t="shared" si="2"/>
        <v>0</v>
      </c>
      <c r="H8" s="15">
        <v>21</v>
      </c>
      <c r="I8" s="471">
        <f t="shared" si="3"/>
        <v>0</v>
      </c>
      <c r="J8" s="472">
        <f t="shared" si="4"/>
        <v>0</v>
      </c>
    </row>
    <row r="9" spans="1:10" s="473" customFormat="1" ht="12" outlineLevel="1">
      <c r="A9" s="468">
        <v>3</v>
      </c>
      <c r="B9" s="29" t="s">
        <v>3528</v>
      </c>
      <c r="C9" s="451" t="s">
        <v>3529</v>
      </c>
      <c r="D9" s="469" t="s">
        <v>13</v>
      </c>
      <c r="E9" s="470">
        <v>1</v>
      </c>
      <c r="F9" s="511"/>
      <c r="G9" s="472">
        <f t="shared" si="2"/>
        <v>0</v>
      </c>
      <c r="H9" s="15">
        <v>21</v>
      </c>
      <c r="I9" s="471">
        <f t="shared" si="3"/>
        <v>0</v>
      </c>
      <c r="J9" s="472">
        <f t="shared" si="4"/>
        <v>0</v>
      </c>
    </row>
    <row r="10" spans="1:10" s="473" customFormat="1" ht="24" outlineLevel="1">
      <c r="A10" s="468">
        <v>4</v>
      </c>
      <c r="B10" s="29" t="s">
        <v>3516</v>
      </c>
      <c r="C10" s="451" t="s">
        <v>3515</v>
      </c>
      <c r="D10" s="469" t="s">
        <v>13</v>
      </c>
      <c r="E10" s="470">
        <v>1</v>
      </c>
      <c r="F10" s="511"/>
      <c r="G10" s="472">
        <f t="shared" si="2"/>
        <v>0</v>
      </c>
      <c r="H10" s="15">
        <v>21</v>
      </c>
      <c r="I10" s="471">
        <f>G10*(H10/100)</f>
        <v>0</v>
      </c>
      <c r="J10" s="472">
        <f>G10+I10</f>
        <v>0</v>
      </c>
    </row>
    <row r="11" spans="1:10" s="473" customFormat="1" ht="12" outlineLevel="1">
      <c r="A11" s="468">
        <v>5</v>
      </c>
      <c r="B11" s="29" t="s">
        <v>3517</v>
      </c>
      <c r="C11" s="451" t="s">
        <v>3530</v>
      </c>
      <c r="D11" s="469" t="s">
        <v>13</v>
      </c>
      <c r="E11" s="470">
        <v>1</v>
      </c>
      <c r="F11" s="511"/>
      <c r="G11" s="472">
        <f t="shared" si="2"/>
        <v>0</v>
      </c>
      <c r="H11" s="15">
        <v>21</v>
      </c>
      <c r="I11" s="471">
        <f t="shared" ref="I11:I12" si="5">G11*(H11/100)</f>
        <v>0</v>
      </c>
      <c r="J11" s="472">
        <f t="shared" ref="J11:J12" si="6">G11+I11</f>
        <v>0</v>
      </c>
    </row>
    <row r="12" spans="1:10" s="473" customFormat="1" ht="12" outlineLevel="1">
      <c r="A12" s="468">
        <v>6</v>
      </c>
      <c r="B12" s="29" t="s">
        <v>3531</v>
      </c>
      <c r="C12" s="451" t="s">
        <v>3352</v>
      </c>
      <c r="D12" s="469" t="s">
        <v>13</v>
      </c>
      <c r="E12" s="470">
        <v>1</v>
      </c>
      <c r="F12" s="511"/>
      <c r="G12" s="472">
        <f t="shared" si="2"/>
        <v>0</v>
      </c>
      <c r="H12" s="15">
        <v>21</v>
      </c>
      <c r="I12" s="471">
        <f t="shared" si="5"/>
        <v>0</v>
      </c>
      <c r="J12" s="472">
        <f t="shared" si="6"/>
        <v>0</v>
      </c>
    </row>
    <row r="13" spans="1:10" s="482" customFormat="1" outlineLevel="1">
      <c r="A13" s="474"/>
      <c r="B13" s="475"/>
      <c r="C13" s="476"/>
      <c r="D13" s="477"/>
      <c r="E13" s="478"/>
      <c r="F13" s="479"/>
      <c r="G13" s="480"/>
      <c r="H13" s="481"/>
      <c r="I13" s="479"/>
      <c r="J13" s="479"/>
    </row>
    <row r="14" spans="1:10" s="467" customFormat="1" ht="16.5" customHeight="1">
      <c r="A14" s="460"/>
      <c r="B14" s="449"/>
      <c r="C14" s="461" t="s">
        <v>3533</v>
      </c>
      <c r="D14" s="462"/>
      <c r="E14" s="463"/>
      <c r="F14" s="464"/>
      <c r="G14" s="465">
        <f>SUBTOTAL(9,G15:G18)</f>
        <v>0</v>
      </c>
      <c r="H14" s="466"/>
      <c r="I14" s="465">
        <f t="shared" ref="I14:J14" si="7">SUBTOTAL(9,I15:I18)</f>
        <v>0</v>
      </c>
      <c r="J14" s="465">
        <f t="shared" si="7"/>
        <v>0</v>
      </c>
    </row>
    <row r="15" spans="1:10" s="473" customFormat="1" ht="12" outlineLevel="1">
      <c r="A15" s="450">
        <v>1</v>
      </c>
      <c r="B15" s="452" t="s">
        <v>3518</v>
      </c>
      <c r="C15" s="30" t="s">
        <v>3523</v>
      </c>
      <c r="D15" s="469" t="s">
        <v>13</v>
      </c>
      <c r="E15" s="470">
        <v>1</v>
      </c>
      <c r="F15" s="511"/>
      <c r="G15" s="472">
        <f>E15*F15</f>
        <v>0</v>
      </c>
      <c r="H15" s="15">
        <v>21</v>
      </c>
      <c r="I15" s="471">
        <f t="shared" ref="I15:I17" si="8">G15*(H15/100)</f>
        <v>0</v>
      </c>
      <c r="J15" s="472">
        <f t="shared" ref="J15:J17" si="9">G15+I15</f>
        <v>0</v>
      </c>
    </row>
    <row r="16" spans="1:10" s="473" customFormat="1" ht="24" outlineLevel="1">
      <c r="A16" s="450">
        <v>2</v>
      </c>
      <c r="B16" s="452" t="s">
        <v>3520</v>
      </c>
      <c r="C16" s="30" t="s">
        <v>3519</v>
      </c>
      <c r="D16" s="469" t="s">
        <v>13</v>
      </c>
      <c r="E16" s="470">
        <v>1</v>
      </c>
      <c r="F16" s="511"/>
      <c r="G16" s="472">
        <f>E16*F16</f>
        <v>0</v>
      </c>
      <c r="H16" s="15">
        <v>21</v>
      </c>
      <c r="I16" s="471">
        <f t="shared" si="8"/>
        <v>0</v>
      </c>
      <c r="J16" s="472">
        <f t="shared" si="9"/>
        <v>0</v>
      </c>
    </row>
    <row r="17" spans="1:10" s="473" customFormat="1" ht="24" outlineLevel="1">
      <c r="A17" s="450">
        <v>3</v>
      </c>
      <c r="B17" s="452" t="s">
        <v>3522</v>
      </c>
      <c r="C17" s="30" t="s">
        <v>3521</v>
      </c>
      <c r="D17" s="469" t="s">
        <v>13</v>
      </c>
      <c r="E17" s="470">
        <v>1</v>
      </c>
      <c r="F17" s="511"/>
      <c r="G17" s="472">
        <f>E17*F17</f>
        <v>0</v>
      </c>
      <c r="H17" s="15">
        <v>21</v>
      </c>
      <c r="I17" s="471">
        <f t="shared" si="8"/>
        <v>0</v>
      </c>
      <c r="J17" s="472">
        <f t="shared" si="9"/>
        <v>0</v>
      </c>
    </row>
    <row r="18" spans="1:10" s="482" customFormat="1" outlineLevel="1">
      <c r="A18" s="474"/>
      <c r="B18" s="475"/>
      <c r="C18" s="476"/>
      <c r="D18" s="477"/>
      <c r="E18" s="478"/>
      <c r="F18" s="479"/>
      <c r="G18" s="480"/>
      <c r="H18" s="481"/>
      <c r="I18" s="481"/>
      <c r="J18" s="481"/>
    </row>
  </sheetData>
  <sheetProtection algorithmName="SHA-512" hashValue="LffyDXAmvOe6E5qNkV/QwRbk+JFmQ7D/PP+8XYpj7ZRR4thXJJTpsQXbkvvrF64/2CpHaIRgw6CPrpDDBTIbQA==" saltValue="KjHmTEBZRwjpQtIo0EtYfg==" spinCount="100000" sheet="1" objects="1" scenarios="1"/>
  <pageMargins left="0.59055118110236227" right="0.39370078740157483" top="0.59055118110236227" bottom="0.59055118110236227" header="0.39370078740157483" footer="0.39370078740157483"/>
  <pageSetup paperSize="9" scale="90" fitToHeight="9999" orientation="landscape" horizontalDpi="300" verticalDpi="300" r:id="rId1"/>
  <headerFooter alignWithMargins="0">
    <oddFooter>&amp;C&amp;8&amp;P z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21</vt:i4>
      </vt:variant>
    </vt:vector>
  </HeadingPairs>
  <TitlesOfParts>
    <vt:vector size="30" baseType="lpstr">
      <vt:lpstr>Titul</vt:lpstr>
      <vt:lpstr>2.ET_REKAPITULACE</vt:lpstr>
      <vt:lpstr>2.ET_SO_AS-K_REKAPITULACE</vt:lpstr>
      <vt:lpstr>2.ET_SO_AS-K</vt:lpstr>
      <vt:lpstr>SO02_DT</vt:lpstr>
      <vt:lpstr>SO02_EL</vt:lpstr>
      <vt:lpstr>SO02_SLP</vt:lpstr>
      <vt:lpstr>SO 02_MaR</vt:lpstr>
      <vt:lpstr>VN_ON</vt:lpstr>
      <vt:lpstr>SO02_SLP!__3FD872C1_8887_4EA3_9FC2_897EF4F3D2C3_ITEM_GROUP1__</vt:lpstr>
      <vt:lpstr>'2.ET_REKAPITULACE'!__CENA__</vt:lpstr>
      <vt:lpstr>'2.ET_SO_AS-K_REKAPITULACE'!__CENA__</vt:lpstr>
      <vt:lpstr>__CENA__</vt:lpstr>
      <vt:lpstr>'2.ET_REKAPITULACE'!__MAIN__</vt:lpstr>
      <vt:lpstr>'2.ET_SO_AS-K_REKAPITULACE'!__MAIN__</vt:lpstr>
      <vt:lpstr>__MAIN__</vt:lpstr>
      <vt:lpstr>__SAZBA__</vt:lpstr>
      <vt:lpstr>SO02_SLP!ITEM_PRICES</vt:lpstr>
      <vt:lpstr>'2.ET_REKAPITULACE'!Názvy_tisku</vt:lpstr>
      <vt:lpstr>'2.ET_SO_AS-K'!Názvy_tisku</vt:lpstr>
      <vt:lpstr>'2.ET_SO_AS-K_REKAPITULACE'!Názvy_tisku</vt:lpstr>
      <vt:lpstr>'SO 02_MaR'!Názvy_tisku</vt:lpstr>
      <vt:lpstr>SO02_DT!Názvy_tisku</vt:lpstr>
      <vt:lpstr>SO02_EL!Názvy_tisku</vt:lpstr>
      <vt:lpstr>SO02_SLP!Názvy_tisku</vt:lpstr>
      <vt:lpstr>VN_ON!Názvy_tisku</vt:lpstr>
      <vt:lpstr>'SO 02_MaR'!Oblast_tisku</vt:lpstr>
      <vt:lpstr>SO02_EL!Oblast_tisku</vt:lpstr>
      <vt:lpstr>SO02_SLP!Oblast_tisku</vt:lpstr>
      <vt:lpstr>SO02_SLP!VAT_RATES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Anna Chvojková</cp:lastModifiedBy>
  <cp:lastPrinted>2023-03-24T16:46:17Z</cp:lastPrinted>
  <dcterms:created xsi:type="dcterms:W3CDTF">2007-10-16T11:08:58Z</dcterms:created>
  <dcterms:modified xsi:type="dcterms:W3CDTF">2023-06-26T15:38:46Z</dcterms:modified>
</cp:coreProperties>
</file>